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ulleroval\Documents\investice\2024\výtah\EZAK-zadávací dokumentace\"/>
    </mc:Choice>
  </mc:AlternateContent>
  <xr:revisionPtr revIDLastSave="0" documentId="8_{B7519604-D42F-4741-91D9-72E71BC2FF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Architektonicko stav..." sheetId="2" r:id="rId2"/>
    <sheet name="02 - Elektroinstalace" sheetId="3" r:id="rId3"/>
    <sheet name="03 - VRN" sheetId="4" r:id="rId4"/>
  </sheets>
  <definedNames>
    <definedName name="_xlnm._FilterDatabase" localSheetId="1" hidden="1">'01 - Architektonicko stav...'!$C$136:$K$1158</definedName>
    <definedName name="_xlnm._FilterDatabase" localSheetId="2" hidden="1">'02 - Elektroinstalace'!$C$116:$K$120</definedName>
    <definedName name="_xlnm._FilterDatabase" localSheetId="3" hidden="1">'03 - VRN'!$C$120:$K$176</definedName>
    <definedName name="_xlnm.Print_Titles" localSheetId="1">'01 - Architektonicko stav...'!$136:$136</definedName>
    <definedName name="_xlnm.Print_Titles" localSheetId="2">'02 - Elektroinstalace'!$116:$116</definedName>
    <definedName name="_xlnm.Print_Titles" localSheetId="3">'03 - VRN'!$120:$120</definedName>
    <definedName name="_xlnm.Print_Titles" localSheetId="0">'Rekapitulace stavby'!$92:$92</definedName>
    <definedName name="_xlnm.Print_Area" localSheetId="1">'01 - Architektonicko stav...'!$C$4:$J$76,'01 - Architektonicko stav...'!$C$82:$J$118,'01 - Architektonicko stav...'!$C$124:$K$1158</definedName>
    <definedName name="_xlnm.Print_Area" localSheetId="2">'02 - Elektroinstalace'!$C$4:$J$76,'02 - Elektroinstalace'!$C$82:$J$98,'02 - Elektroinstalace'!$C$104:$K$120</definedName>
    <definedName name="_xlnm.Print_Area" localSheetId="3">'03 - VRN'!$C$4:$J$76,'03 - VRN'!$C$82:$J$102,'03 - VRN'!$C$108:$K$176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74" i="4"/>
  <c r="BH174" i="4"/>
  <c r="BG174" i="4"/>
  <c r="BF174" i="4"/>
  <c r="T174" i="4"/>
  <c r="T173" i="4"/>
  <c r="R174" i="4"/>
  <c r="R173" i="4" s="1"/>
  <c r="P174" i="4"/>
  <c r="P173" i="4" s="1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J117" i="4"/>
  <c r="F117" i="4"/>
  <c r="F115" i="4"/>
  <c r="E113" i="4"/>
  <c r="J91" i="4"/>
  <c r="F91" i="4"/>
  <c r="F89" i="4"/>
  <c r="E87" i="4"/>
  <c r="J24" i="4"/>
  <c r="E24" i="4"/>
  <c r="J118" i="4" s="1"/>
  <c r="J23" i="4"/>
  <c r="J18" i="4"/>
  <c r="E18" i="4"/>
  <c r="F92" i="4" s="1"/>
  <c r="J17" i="4"/>
  <c r="J12" i="4"/>
  <c r="J115" i="4" s="1"/>
  <c r="E7" i="4"/>
  <c r="E111" i="4" s="1"/>
  <c r="J37" i="3"/>
  <c r="J36" i="3"/>
  <c r="AY96" i="1" s="1"/>
  <c r="J35" i="3"/>
  <c r="AX96" i="1" s="1"/>
  <c r="BI119" i="3"/>
  <c r="BH119" i="3"/>
  <c r="BG119" i="3"/>
  <c r="BF119" i="3"/>
  <c r="T119" i="3"/>
  <c r="T118" i="3"/>
  <c r="T117" i="3" s="1"/>
  <c r="R119" i="3"/>
  <c r="R118" i="3" s="1"/>
  <c r="R117" i="3" s="1"/>
  <c r="P119" i="3"/>
  <c r="P118" i="3" s="1"/>
  <c r="P117" i="3" s="1"/>
  <c r="AU96" i="1" s="1"/>
  <c r="J113" i="3"/>
  <c r="F113" i="3"/>
  <c r="F111" i="3"/>
  <c r="E109" i="3"/>
  <c r="J91" i="3"/>
  <c r="F91" i="3"/>
  <c r="F89" i="3"/>
  <c r="E87" i="3"/>
  <c r="J24" i="3"/>
  <c r="E24" i="3"/>
  <c r="J114" i="3" s="1"/>
  <c r="J23" i="3"/>
  <c r="J18" i="3"/>
  <c r="E18" i="3"/>
  <c r="F114" i="3" s="1"/>
  <c r="J17" i="3"/>
  <c r="J12" i="3"/>
  <c r="J111" i="3" s="1"/>
  <c r="E7" i="3"/>
  <c r="E107" i="3" s="1"/>
  <c r="J37" i="2"/>
  <c r="J36" i="2"/>
  <c r="AY95" i="1" s="1"/>
  <c r="J35" i="2"/>
  <c r="AX95" i="1" s="1"/>
  <c r="BI1150" i="2"/>
  <c r="BH1150" i="2"/>
  <c r="BG1150" i="2"/>
  <c r="BF1150" i="2"/>
  <c r="T1150" i="2"/>
  <c r="R1150" i="2"/>
  <c r="P1150" i="2"/>
  <c r="BI1148" i="2"/>
  <c r="BH1148" i="2"/>
  <c r="BG1148" i="2"/>
  <c r="BF1148" i="2"/>
  <c r="T1148" i="2"/>
  <c r="R1148" i="2"/>
  <c r="P1148" i="2"/>
  <c r="BI1146" i="2"/>
  <c r="BH1146" i="2"/>
  <c r="BG1146" i="2"/>
  <c r="BF1146" i="2"/>
  <c r="T1146" i="2"/>
  <c r="R1146" i="2"/>
  <c r="P1146" i="2"/>
  <c r="BI1142" i="2"/>
  <c r="BH1142" i="2"/>
  <c r="BG1142" i="2"/>
  <c r="BF1142" i="2"/>
  <c r="T1142" i="2"/>
  <c r="R1142" i="2"/>
  <c r="P1142" i="2"/>
  <c r="BI1139" i="2"/>
  <c r="BH1139" i="2"/>
  <c r="BG1139" i="2"/>
  <c r="BF1139" i="2"/>
  <c r="T1139" i="2"/>
  <c r="R1139" i="2"/>
  <c r="P1139" i="2"/>
  <c r="BI1131" i="2"/>
  <c r="BH1131" i="2"/>
  <c r="BG1131" i="2"/>
  <c r="BF1131" i="2"/>
  <c r="T1131" i="2"/>
  <c r="R1131" i="2"/>
  <c r="P1131" i="2"/>
  <c r="BI1127" i="2"/>
  <c r="BH1127" i="2"/>
  <c r="BG1127" i="2"/>
  <c r="BF1127" i="2"/>
  <c r="T1127" i="2"/>
  <c r="R1127" i="2"/>
  <c r="P1127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089" i="2"/>
  <c r="BH1089" i="2"/>
  <c r="BG1089" i="2"/>
  <c r="BF1089" i="2"/>
  <c r="T1089" i="2"/>
  <c r="R1089" i="2"/>
  <c r="P1089" i="2"/>
  <c r="BI1085" i="2"/>
  <c r="BH1085" i="2"/>
  <c r="BG1085" i="2"/>
  <c r="BF1085" i="2"/>
  <c r="T1085" i="2"/>
  <c r="R1085" i="2"/>
  <c r="P1085" i="2"/>
  <c r="BI1082" i="2"/>
  <c r="BH1082" i="2"/>
  <c r="BG1082" i="2"/>
  <c r="BF1082" i="2"/>
  <c r="T1082" i="2"/>
  <c r="R1082" i="2"/>
  <c r="P1082" i="2"/>
  <c r="BI1075" i="2"/>
  <c r="BH1075" i="2"/>
  <c r="BG1075" i="2"/>
  <c r="BF1075" i="2"/>
  <c r="T1075" i="2"/>
  <c r="R1075" i="2"/>
  <c r="P1075" i="2"/>
  <c r="BI1072" i="2"/>
  <c r="BH1072" i="2"/>
  <c r="BG1072" i="2"/>
  <c r="BF1072" i="2"/>
  <c r="T1072" i="2"/>
  <c r="R1072" i="2"/>
  <c r="P1072" i="2"/>
  <c r="BI1065" i="2"/>
  <c r="BH1065" i="2"/>
  <c r="BG1065" i="2"/>
  <c r="BF1065" i="2"/>
  <c r="T1065" i="2"/>
  <c r="R1065" i="2"/>
  <c r="P1065" i="2"/>
  <c r="BI1062" i="2"/>
  <c r="BH1062" i="2"/>
  <c r="BG1062" i="2"/>
  <c r="BF1062" i="2"/>
  <c r="T1062" i="2"/>
  <c r="R1062" i="2"/>
  <c r="P1062" i="2"/>
  <c r="BI1055" i="2"/>
  <c r="BH1055" i="2"/>
  <c r="BG1055" i="2"/>
  <c r="BF1055" i="2"/>
  <c r="T1055" i="2"/>
  <c r="R1055" i="2"/>
  <c r="P1055" i="2"/>
  <c r="BI1051" i="2"/>
  <c r="BH1051" i="2"/>
  <c r="BG1051" i="2"/>
  <c r="BF1051" i="2"/>
  <c r="T1051" i="2"/>
  <c r="R1051" i="2"/>
  <c r="P1051" i="2"/>
  <c r="BI1048" i="2"/>
  <c r="BH1048" i="2"/>
  <c r="BG1048" i="2"/>
  <c r="BF1048" i="2"/>
  <c r="T1048" i="2"/>
  <c r="R1048" i="2"/>
  <c r="P1048" i="2"/>
  <c r="BI1035" i="2"/>
  <c r="BH1035" i="2"/>
  <c r="BG1035" i="2"/>
  <c r="BF1035" i="2"/>
  <c r="T1035" i="2"/>
  <c r="R1035" i="2"/>
  <c r="P1035" i="2"/>
  <c r="BI1031" i="2"/>
  <c r="BH1031" i="2"/>
  <c r="BG1031" i="2"/>
  <c r="BF1031" i="2"/>
  <c r="T1031" i="2"/>
  <c r="R1031" i="2"/>
  <c r="P1031" i="2"/>
  <c r="BI1028" i="2"/>
  <c r="BH1028" i="2"/>
  <c r="BG1028" i="2"/>
  <c r="BF1028" i="2"/>
  <c r="T1028" i="2"/>
  <c r="R1028" i="2"/>
  <c r="P1028" i="2"/>
  <c r="BI1022" i="2"/>
  <c r="BH1022" i="2"/>
  <c r="BG1022" i="2"/>
  <c r="BF1022" i="2"/>
  <c r="T1022" i="2"/>
  <c r="R1022" i="2"/>
  <c r="P1022" i="2"/>
  <c r="BI1015" i="2"/>
  <c r="BH1015" i="2"/>
  <c r="BG1015" i="2"/>
  <c r="BF1015" i="2"/>
  <c r="T1015" i="2"/>
  <c r="R1015" i="2"/>
  <c r="P1015" i="2"/>
  <c r="BI1002" i="2"/>
  <c r="BH1002" i="2"/>
  <c r="BG1002" i="2"/>
  <c r="BF1002" i="2"/>
  <c r="T1002" i="2"/>
  <c r="R1002" i="2"/>
  <c r="P1002" i="2"/>
  <c r="BI998" i="2"/>
  <c r="BH998" i="2"/>
  <c r="BG998" i="2"/>
  <c r="BF998" i="2"/>
  <c r="T998" i="2"/>
  <c r="R998" i="2"/>
  <c r="P998" i="2"/>
  <c r="BI995" i="2"/>
  <c r="BH995" i="2"/>
  <c r="BG995" i="2"/>
  <c r="BF995" i="2"/>
  <c r="T995" i="2"/>
  <c r="R995" i="2"/>
  <c r="P995" i="2"/>
  <c r="BI988" i="2"/>
  <c r="BH988" i="2"/>
  <c r="BG988" i="2"/>
  <c r="BF988" i="2"/>
  <c r="T988" i="2"/>
  <c r="R988" i="2"/>
  <c r="P988" i="2"/>
  <c r="BI984" i="2"/>
  <c r="BH984" i="2"/>
  <c r="BG984" i="2"/>
  <c r="BF984" i="2"/>
  <c r="T984" i="2"/>
  <c r="R984" i="2"/>
  <c r="P984" i="2"/>
  <c r="BI981" i="2"/>
  <c r="BH981" i="2"/>
  <c r="BG981" i="2"/>
  <c r="BF981" i="2"/>
  <c r="T981" i="2"/>
  <c r="R981" i="2"/>
  <c r="P981" i="2"/>
  <c r="BI975" i="2"/>
  <c r="BH975" i="2"/>
  <c r="BG975" i="2"/>
  <c r="BF975" i="2"/>
  <c r="T975" i="2"/>
  <c r="R975" i="2"/>
  <c r="P975" i="2"/>
  <c r="BI969" i="2"/>
  <c r="BH969" i="2"/>
  <c r="BG969" i="2"/>
  <c r="BF969" i="2"/>
  <c r="T969" i="2"/>
  <c r="R969" i="2"/>
  <c r="P969" i="2"/>
  <c r="BI962" i="2"/>
  <c r="BH962" i="2"/>
  <c r="BG962" i="2"/>
  <c r="BF962" i="2"/>
  <c r="T962" i="2"/>
  <c r="R962" i="2"/>
  <c r="P962" i="2"/>
  <c r="BI958" i="2"/>
  <c r="BH958" i="2"/>
  <c r="BG958" i="2"/>
  <c r="BF958" i="2"/>
  <c r="T958" i="2"/>
  <c r="R958" i="2"/>
  <c r="P958" i="2"/>
  <c r="BI955" i="2"/>
  <c r="BH955" i="2"/>
  <c r="BG955" i="2"/>
  <c r="BF955" i="2"/>
  <c r="T955" i="2"/>
  <c r="R955" i="2"/>
  <c r="P955" i="2"/>
  <c r="BI952" i="2"/>
  <c r="BH952" i="2"/>
  <c r="BG952" i="2"/>
  <c r="BF952" i="2"/>
  <c r="T952" i="2"/>
  <c r="R952" i="2"/>
  <c r="P952" i="2"/>
  <c r="BI945" i="2"/>
  <c r="BH945" i="2"/>
  <c r="BG945" i="2"/>
  <c r="BF945" i="2"/>
  <c r="T945" i="2"/>
  <c r="R945" i="2"/>
  <c r="P945" i="2"/>
  <c r="BI938" i="2"/>
  <c r="BH938" i="2"/>
  <c r="BG938" i="2"/>
  <c r="BF938" i="2"/>
  <c r="T938" i="2"/>
  <c r="R938" i="2"/>
  <c r="P938" i="2"/>
  <c r="BI931" i="2"/>
  <c r="BH931" i="2"/>
  <c r="BG931" i="2"/>
  <c r="BF931" i="2"/>
  <c r="T931" i="2"/>
  <c r="R931" i="2"/>
  <c r="P931" i="2"/>
  <c r="BI927" i="2"/>
  <c r="BH927" i="2"/>
  <c r="BG927" i="2"/>
  <c r="BF927" i="2"/>
  <c r="T927" i="2"/>
  <c r="R927" i="2"/>
  <c r="P927" i="2"/>
  <c r="BI924" i="2"/>
  <c r="BH924" i="2"/>
  <c r="BG924" i="2"/>
  <c r="BF924" i="2"/>
  <c r="T924" i="2"/>
  <c r="R924" i="2"/>
  <c r="P924" i="2"/>
  <c r="BI917" i="2"/>
  <c r="BH917" i="2"/>
  <c r="BG917" i="2"/>
  <c r="BF917" i="2"/>
  <c r="T917" i="2"/>
  <c r="R917" i="2"/>
  <c r="P917" i="2"/>
  <c r="BI913" i="2"/>
  <c r="BH913" i="2"/>
  <c r="BG913" i="2"/>
  <c r="BF913" i="2"/>
  <c r="T913" i="2"/>
  <c r="R913" i="2"/>
  <c r="P913" i="2"/>
  <c r="BI910" i="2"/>
  <c r="BH910" i="2"/>
  <c r="BG910" i="2"/>
  <c r="BF910" i="2"/>
  <c r="T910" i="2"/>
  <c r="R910" i="2"/>
  <c r="P910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90" i="2"/>
  <c r="BH890" i="2"/>
  <c r="BG890" i="2"/>
  <c r="BF890" i="2"/>
  <c r="T890" i="2"/>
  <c r="R890" i="2"/>
  <c r="P890" i="2"/>
  <c r="BI883" i="2"/>
  <c r="BH883" i="2"/>
  <c r="BG883" i="2"/>
  <c r="BF883" i="2"/>
  <c r="T883" i="2"/>
  <c r="R883" i="2"/>
  <c r="P883" i="2"/>
  <c r="BI880" i="2"/>
  <c r="BH880" i="2"/>
  <c r="BG880" i="2"/>
  <c r="BF880" i="2"/>
  <c r="T880" i="2"/>
  <c r="R880" i="2"/>
  <c r="P880" i="2"/>
  <c r="BI871" i="2"/>
  <c r="BH871" i="2"/>
  <c r="BG871" i="2"/>
  <c r="BF871" i="2"/>
  <c r="T871" i="2"/>
  <c r="R871" i="2"/>
  <c r="P871" i="2"/>
  <c r="BI862" i="2"/>
  <c r="BH862" i="2"/>
  <c r="BG862" i="2"/>
  <c r="BF862" i="2"/>
  <c r="T862" i="2"/>
  <c r="R862" i="2"/>
  <c r="P862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6" i="2"/>
  <c r="BH846" i="2"/>
  <c r="BG846" i="2"/>
  <c r="BF846" i="2"/>
  <c r="T846" i="2"/>
  <c r="R846" i="2"/>
  <c r="P846" i="2"/>
  <c r="BI843" i="2"/>
  <c r="BH843" i="2"/>
  <c r="BG843" i="2"/>
  <c r="BF843" i="2"/>
  <c r="T843" i="2"/>
  <c r="R843" i="2"/>
  <c r="P843" i="2"/>
  <c r="BI839" i="2"/>
  <c r="BH839" i="2"/>
  <c r="BG839" i="2"/>
  <c r="BF839" i="2"/>
  <c r="T839" i="2"/>
  <c r="R839" i="2"/>
  <c r="P839" i="2"/>
  <c r="BI836" i="2"/>
  <c r="BH836" i="2"/>
  <c r="BG836" i="2"/>
  <c r="BF836" i="2"/>
  <c r="T836" i="2"/>
  <c r="R836" i="2"/>
  <c r="P836" i="2"/>
  <c r="BI831" i="2"/>
  <c r="BH831" i="2"/>
  <c r="BG831" i="2"/>
  <c r="BF831" i="2"/>
  <c r="T831" i="2"/>
  <c r="R831" i="2"/>
  <c r="P831" i="2"/>
  <c r="BI826" i="2"/>
  <c r="BH826" i="2"/>
  <c r="BG826" i="2"/>
  <c r="BF826" i="2"/>
  <c r="T826" i="2"/>
  <c r="R826" i="2"/>
  <c r="P826" i="2"/>
  <c r="BI822" i="2"/>
  <c r="BH822" i="2"/>
  <c r="BG822" i="2"/>
  <c r="BF822" i="2"/>
  <c r="T822" i="2"/>
  <c r="R822" i="2"/>
  <c r="P822" i="2"/>
  <c r="BI814" i="2"/>
  <c r="BH814" i="2"/>
  <c r="BG814" i="2"/>
  <c r="BF814" i="2"/>
  <c r="T814" i="2"/>
  <c r="R814" i="2"/>
  <c r="P814" i="2"/>
  <c r="BI811" i="2"/>
  <c r="BH811" i="2"/>
  <c r="BG811" i="2"/>
  <c r="BF811" i="2"/>
  <c r="T811" i="2"/>
  <c r="R811" i="2"/>
  <c r="P811" i="2"/>
  <c r="BI805" i="2"/>
  <c r="BH805" i="2"/>
  <c r="BG805" i="2"/>
  <c r="BF805" i="2"/>
  <c r="T805" i="2"/>
  <c r="R805" i="2"/>
  <c r="P805" i="2"/>
  <c r="BI799" i="2"/>
  <c r="BH799" i="2"/>
  <c r="BG799" i="2"/>
  <c r="BF799" i="2"/>
  <c r="T799" i="2"/>
  <c r="R799" i="2"/>
  <c r="P799" i="2"/>
  <c r="BI793" i="2"/>
  <c r="BH793" i="2"/>
  <c r="BG793" i="2"/>
  <c r="BF793" i="2"/>
  <c r="T793" i="2"/>
  <c r="R793" i="2"/>
  <c r="P793" i="2"/>
  <c r="BI787" i="2"/>
  <c r="BH787" i="2"/>
  <c r="BG787" i="2"/>
  <c r="BF787" i="2"/>
  <c r="T787" i="2"/>
  <c r="R787" i="2"/>
  <c r="P787" i="2"/>
  <c r="BI781" i="2"/>
  <c r="BH781" i="2"/>
  <c r="BG781" i="2"/>
  <c r="BF781" i="2"/>
  <c r="T781" i="2"/>
  <c r="R781" i="2"/>
  <c r="P781" i="2"/>
  <c r="BI774" i="2"/>
  <c r="BH774" i="2"/>
  <c r="BG774" i="2"/>
  <c r="BF774" i="2"/>
  <c r="T774" i="2"/>
  <c r="R774" i="2"/>
  <c r="P774" i="2"/>
  <c r="BI764" i="2"/>
  <c r="BH764" i="2"/>
  <c r="BG764" i="2"/>
  <c r="BF764" i="2"/>
  <c r="T764" i="2"/>
  <c r="R764" i="2"/>
  <c r="P764" i="2"/>
  <c r="BI754" i="2"/>
  <c r="BH754" i="2"/>
  <c r="BG754" i="2"/>
  <c r="BF754" i="2"/>
  <c r="T754" i="2"/>
  <c r="R754" i="2"/>
  <c r="P754" i="2"/>
  <c r="BI741" i="2"/>
  <c r="BH741" i="2"/>
  <c r="BG741" i="2"/>
  <c r="BF741" i="2"/>
  <c r="T741" i="2"/>
  <c r="R741" i="2"/>
  <c r="P741" i="2"/>
  <c r="BI731" i="2"/>
  <c r="BH731" i="2"/>
  <c r="BG731" i="2"/>
  <c r="BF731" i="2"/>
  <c r="T731" i="2"/>
  <c r="R731" i="2"/>
  <c r="P731" i="2"/>
  <c r="BI725" i="2"/>
  <c r="BH725" i="2"/>
  <c r="BG725" i="2"/>
  <c r="BF725" i="2"/>
  <c r="T725" i="2"/>
  <c r="R725" i="2"/>
  <c r="P725" i="2"/>
  <c r="BI717" i="2"/>
  <c r="BH717" i="2"/>
  <c r="BG717" i="2"/>
  <c r="BF717" i="2"/>
  <c r="T717" i="2"/>
  <c r="R717" i="2"/>
  <c r="P717" i="2"/>
  <c r="BI709" i="2"/>
  <c r="BH709" i="2"/>
  <c r="BG709" i="2"/>
  <c r="BF709" i="2"/>
  <c r="T709" i="2"/>
  <c r="R709" i="2"/>
  <c r="P709" i="2"/>
  <c r="BI702" i="2"/>
  <c r="BH702" i="2"/>
  <c r="BG702" i="2"/>
  <c r="BF702" i="2"/>
  <c r="T702" i="2"/>
  <c r="R702" i="2"/>
  <c r="P702" i="2"/>
  <c r="BI695" i="2"/>
  <c r="BH695" i="2"/>
  <c r="BG695" i="2"/>
  <c r="BF695" i="2"/>
  <c r="T695" i="2"/>
  <c r="R695" i="2"/>
  <c r="P695" i="2"/>
  <c r="BI688" i="2"/>
  <c r="BH688" i="2"/>
  <c r="BG688" i="2"/>
  <c r="BF688" i="2"/>
  <c r="T688" i="2"/>
  <c r="R688" i="2"/>
  <c r="P688" i="2"/>
  <c r="BI679" i="2"/>
  <c r="BH679" i="2"/>
  <c r="BG679" i="2"/>
  <c r="BF679" i="2"/>
  <c r="T679" i="2"/>
  <c r="R679" i="2"/>
  <c r="P679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2" i="2"/>
  <c r="BH652" i="2"/>
  <c r="BG652" i="2"/>
  <c r="BF652" i="2"/>
  <c r="T652" i="2"/>
  <c r="R652" i="2"/>
  <c r="P652" i="2"/>
  <c r="BI647" i="2"/>
  <c r="BH647" i="2"/>
  <c r="BG647" i="2"/>
  <c r="BF647" i="2"/>
  <c r="T647" i="2"/>
  <c r="R647" i="2"/>
  <c r="P647" i="2"/>
  <c r="BI642" i="2"/>
  <c r="BH642" i="2"/>
  <c r="BG642" i="2"/>
  <c r="BF642" i="2"/>
  <c r="T642" i="2"/>
  <c r="R642" i="2"/>
  <c r="P642" i="2"/>
  <c r="BI637" i="2"/>
  <c r="BH637" i="2"/>
  <c r="BG637" i="2"/>
  <c r="BF637" i="2"/>
  <c r="T637" i="2"/>
  <c r="R637" i="2"/>
  <c r="P637" i="2"/>
  <c r="BI632" i="2"/>
  <c r="BH632" i="2"/>
  <c r="BG632" i="2"/>
  <c r="BF632" i="2"/>
  <c r="T632" i="2"/>
  <c r="R632" i="2"/>
  <c r="P632" i="2"/>
  <c r="BI627" i="2"/>
  <c r="BH627" i="2"/>
  <c r="BG627" i="2"/>
  <c r="BF627" i="2"/>
  <c r="T627" i="2"/>
  <c r="R627" i="2"/>
  <c r="P627" i="2"/>
  <c r="BI622" i="2"/>
  <c r="BH622" i="2"/>
  <c r="BG622" i="2"/>
  <c r="BF622" i="2"/>
  <c r="T622" i="2"/>
  <c r="R622" i="2"/>
  <c r="P622" i="2"/>
  <c r="BI617" i="2"/>
  <c r="BH617" i="2"/>
  <c r="BG617" i="2"/>
  <c r="BF617" i="2"/>
  <c r="T617" i="2"/>
  <c r="R617" i="2"/>
  <c r="P617" i="2"/>
  <c r="BI614" i="2"/>
  <c r="BH614" i="2"/>
  <c r="BG614" i="2"/>
  <c r="BF614" i="2"/>
  <c r="T614" i="2"/>
  <c r="R614" i="2"/>
  <c r="P614" i="2"/>
  <c r="BI609" i="2"/>
  <c r="BH609" i="2"/>
  <c r="BG609" i="2"/>
  <c r="BF609" i="2"/>
  <c r="T609" i="2"/>
  <c r="R609" i="2"/>
  <c r="P609" i="2"/>
  <c r="BI604" i="2"/>
  <c r="BH604" i="2"/>
  <c r="BG604" i="2"/>
  <c r="BF604" i="2"/>
  <c r="T604" i="2"/>
  <c r="R604" i="2"/>
  <c r="P604" i="2"/>
  <c r="BI596" i="2"/>
  <c r="BH596" i="2"/>
  <c r="BG596" i="2"/>
  <c r="BF596" i="2"/>
  <c r="T596" i="2"/>
  <c r="R596" i="2"/>
  <c r="P596" i="2"/>
  <c r="BI588" i="2"/>
  <c r="BH588" i="2"/>
  <c r="BG588" i="2"/>
  <c r="BF588" i="2"/>
  <c r="T588" i="2"/>
  <c r="R588" i="2"/>
  <c r="P588" i="2"/>
  <c r="BI585" i="2"/>
  <c r="BH585" i="2"/>
  <c r="BG585" i="2"/>
  <c r="BF585" i="2"/>
  <c r="T585" i="2"/>
  <c r="R585" i="2"/>
  <c r="P585" i="2"/>
  <c r="BI578" i="2"/>
  <c r="BH578" i="2"/>
  <c r="BG578" i="2"/>
  <c r="BF578" i="2"/>
  <c r="T578" i="2"/>
  <c r="R578" i="2"/>
  <c r="P578" i="2"/>
  <c r="BI572" i="2"/>
  <c r="BH572" i="2"/>
  <c r="BG572" i="2"/>
  <c r="BF572" i="2"/>
  <c r="T572" i="2"/>
  <c r="R572" i="2"/>
  <c r="P572" i="2"/>
  <c r="BI566" i="2"/>
  <c r="BH566" i="2"/>
  <c r="BG566" i="2"/>
  <c r="BF566" i="2"/>
  <c r="T566" i="2"/>
  <c r="R566" i="2"/>
  <c r="P566" i="2"/>
  <c r="BI553" i="2"/>
  <c r="BH553" i="2"/>
  <c r="BG553" i="2"/>
  <c r="BF553" i="2"/>
  <c r="T553" i="2"/>
  <c r="R553" i="2"/>
  <c r="P553" i="2"/>
  <c r="BI547" i="2"/>
  <c r="BH547" i="2"/>
  <c r="BG547" i="2"/>
  <c r="BF547" i="2"/>
  <c r="T547" i="2"/>
  <c r="R547" i="2"/>
  <c r="P547" i="2"/>
  <c r="BI534" i="2"/>
  <c r="BH534" i="2"/>
  <c r="BG534" i="2"/>
  <c r="BF534" i="2"/>
  <c r="T534" i="2"/>
  <c r="R534" i="2"/>
  <c r="P534" i="2"/>
  <c r="BI521" i="2"/>
  <c r="BH521" i="2"/>
  <c r="BG521" i="2"/>
  <c r="BF521" i="2"/>
  <c r="T521" i="2"/>
  <c r="R521" i="2"/>
  <c r="P521" i="2"/>
  <c r="BI510" i="2"/>
  <c r="BH510" i="2"/>
  <c r="BG510" i="2"/>
  <c r="BF510" i="2"/>
  <c r="T510" i="2"/>
  <c r="R510" i="2"/>
  <c r="P510" i="2"/>
  <c r="BI504" i="2"/>
  <c r="BH504" i="2"/>
  <c r="BG504" i="2"/>
  <c r="BF504" i="2"/>
  <c r="T504" i="2"/>
  <c r="R504" i="2"/>
  <c r="P504" i="2"/>
  <c r="BI498" i="2"/>
  <c r="BH498" i="2"/>
  <c r="BG498" i="2"/>
  <c r="BF498" i="2"/>
  <c r="T498" i="2"/>
  <c r="R498" i="2"/>
  <c r="P498" i="2"/>
  <c r="BI488" i="2"/>
  <c r="BH488" i="2"/>
  <c r="BG488" i="2"/>
  <c r="BF488" i="2"/>
  <c r="T488" i="2"/>
  <c r="R488" i="2"/>
  <c r="P488" i="2"/>
  <c r="BI472" i="2"/>
  <c r="BH472" i="2"/>
  <c r="BG472" i="2"/>
  <c r="BF472" i="2"/>
  <c r="T472" i="2"/>
  <c r="R472" i="2"/>
  <c r="P472" i="2"/>
  <c r="BI455" i="2"/>
  <c r="BH455" i="2"/>
  <c r="BG455" i="2"/>
  <c r="BF455" i="2"/>
  <c r="T455" i="2"/>
  <c r="R455" i="2"/>
  <c r="P455" i="2"/>
  <c r="BI444" i="2"/>
  <c r="BH444" i="2"/>
  <c r="BG444" i="2"/>
  <c r="BF444" i="2"/>
  <c r="T444" i="2"/>
  <c r="R444" i="2"/>
  <c r="P444" i="2"/>
  <c r="BI437" i="2"/>
  <c r="BH437" i="2"/>
  <c r="BG437" i="2"/>
  <c r="BF437" i="2"/>
  <c r="T437" i="2"/>
  <c r="R437" i="2"/>
  <c r="P437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4" i="2"/>
  <c r="BH414" i="2"/>
  <c r="BG414" i="2"/>
  <c r="BF414" i="2"/>
  <c r="T414" i="2"/>
  <c r="R414" i="2"/>
  <c r="P414" i="2"/>
  <c r="BI405" i="2"/>
  <c r="BH405" i="2"/>
  <c r="BG405" i="2"/>
  <c r="BF405" i="2"/>
  <c r="T405" i="2"/>
  <c r="R405" i="2"/>
  <c r="P405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1" i="2"/>
  <c r="BH371" i="2"/>
  <c r="BG371" i="2"/>
  <c r="BF371" i="2"/>
  <c r="T371" i="2"/>
  <c r="R371" i="2"/>
  <c r="P371" i="2"/>
  <c r="BI360" i="2"/>
  <c r="BH360" i="2"/>
  <c r="BG360" i="2"/>
  <c r="BF360" i="2"/>
  <c r="T360" i="2"/>
  <c r="R360" i="2"/>
  <c r="P360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13" i="2"/>
  <c r="BH313" i="2"/>
  <c r="BG313" i="2"/>
  <c r="BF313" i="2"/>
  <c r="T313" i="2"/>
  <c r="R313" i="2"/>
  <c r="P313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2" i="2"/>
  <c r="BH252" i="2"/>
  <c r="BG252" i="2"/>
  <c r="BF252" i="2"/>
  <c r="T252" i="2"/>
  <c r="R252" i="2"/>
  <c r="P252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61" i="2"/>
  <c r="BH161" i="2"/>
  <c r="BG161" i="2"/>
  <c r="BF161" i="2"/>
  <c r="T161" i="2"/>
  <c r="R161" i="2"/>
  <c r="P161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J133" i="2"/>
  <c r="F133" i="2"/>
  <c r="F131" i="2"/>
  <c r="E129" i="2"/>
  <c r="J91" i="2"/>
  <c r="F91" i="2"/>
  <c r="F89" i="2"/>
  <c r="E87" i="2"/>
  <c r="J24" i="2"/>
  <c r="E24" i="2"/>
  <c r="J134" i="2" s="1"/>
  <c r="J23" i="2"/>
  <c r="J18" i="2"/>
  <c r="E18" i="2"/>
  <c r="F134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371" i="2"/>
  <c r="BK360" i="2"/>
  <c r="J660" i="2"/>
  <c r="BK566" i="2"/>
  <c r="J1146" i="2"/>
  <c r="J1085" i="2"/>
  <c r="J1055" i="2"/>
  <c r="J1022" i="2"/>
  <c r="BK981" i="2"/>
  <c r="BK938" i="2"/>
  <c r="BK917" i="2"/>
  <c r="BK883" i="2"/>
  <c r="BK839" i="2"/>
  <c r="BK805" i="2"/>
  <c r="BK764" i="2"/>
  <c r="J709" i="2"/>
  <c r="J679" i="2"/>
  <c r="BK609" i="2"/>
  <c r="J572" i="2"/>
  <c r="J510" i="2"/>
  <c r="BK288" i="2"/>
  <c r="J140" i="2"/>
  <c r="J1139" i="2"/>
  <c r="J988" i="2"/>
  <c r="J836" i="2"/>
  <c r="J781" i="2"/>
  <c r="BK665" i="2"/>
  <c r="J455" i="2"/>
  <c r="J152" i="2"/>
  <c r="J955" i="2"/>
  <c r="BK300" i="2"/>
  <c r="J220" i="2"/>
  <c r="BK152" i="2"/>
  <c r="J353" i="2"/>
  <c r="BK843" i="2"/>
  <c r="J811" i="2"/>
  <c r="J488" i="2"/>
  <c r="J377" i="2"/>
  <c r="BK627" i="2"/>
  <c r="BK617" i="2"/>
  <c r="J547" i="2"/>
  <c r="BK472" i="2"/>
  <c r="J300" i="2"/>
  <c r="BK195" i="2"/>
  <c r="BK252" i="2"/>
  <c r="BK167" i="4"/>
  <c r="BK158" i="4"/>
  <c r="BK149" i="4"/>
  <c r="BK857" i="2"/>
  <c r="J822" i="2"/>
  <c r="BK725" i="2"/>
  <c r="BK679" i="2"/>
  <c r="BK637" i="2"/>
  <c r="BK614" i="2"/>
  <c r="J553" i="2"/>
  <c r="BK488" i="2"/>
  <c r="BK380" i="2"/>
  <c r="J179" i="2"/>
  <c r="J1131" i="2"/>
  <c r="BK1055" i="2"/>
  <c r="J1035" i="2"/>
  <c r="J975" i="2"/>
  <c r="BK850" i="2"/>
  <c r="J805" i="2"/>
  <c r="BK741" i="2"/>
  <c r="J622" i="2"/>
  <c r="BK984" i="2"/>
  <c r="BK324" i="2"/>
  <c r="J155" i="2"/>
  <c r="J371" i="2"/>
  <c r="J862" i="2"/>
  <c r="J774" i="2"/>
  <c r="J472" i="2"/>
  <c r="BK242" i="2"/>
  <c r="J566" i="2"/>
  <c r="J614" i="2"/>
  <c r="J534" i="2"/>
  <c r="BK455" i="2"/>
  <c r="BK264" i="2"/>
  <c r="BK155" i="2"/>
  <c r="F37" i="3"/>
  <c r="BD96" i="1"/>
  <c r="J146" i="4"/>
  <c r="J167" i="4"/>
  <c r="J136" i="4"/>
  <c r="J1121" i="2"/>
  <c r="BK975" i="2"/>
  <c r="J731" i="2"/>
  <c r="BK313" i="2"/>
  <c r="BK585" i="2"/>
  <c r="J596" i="2"/>
  <c r="J423" i="2"/>
  <c r="J242" i="2"/>
  <c r="J119" i="3"/>
  <c r="BK164" i="4"/>
  <c r="BK136" i="4"/>
  <c r="BK143" i="4"/>
  <c r="BK1142" i="2"/>
  <c r="BK1089" i="2"/>
  <c r="J1065" i="2"/>
  <c r="J1031" i="2"/>
  <c r="J995" i="2"/>
  <c r="BK958" i="2"/>
  <c r="J931" i="2"/>
  <c r="J910" i="2"/>
  <c r="BK880" i="2"/>
  <c r="J843" i="2"/>
  <c r="BK836" i="2"/>
  <c r="BK781" i="2"/>
  <c r="BK731" i="2"/>
  <c r="J695" i="2"/>
  <c r="J665" i="2"/>
  <c r="BK642" i="2"/>
  <c r="J617" i="2"/>
  <c r="BK504" i="2"/>
  <c r="BK393" i="2"/>
  <c r="J189" i="2"/>
  <c r="BK1124" i="2"/>
  <c r="J1075" i="2"/>
  <c r="J1048" i="2"/>
  <c r="J1015" i="2"/>
  <c r="BK969" i="2"/>
  <c r="J917" i="2"/>
  <c r="J846" i="2"/>
  <c r="J793" i="2"/>
  <c r="J652" i="2"/>
  <c r="J588" i="2"/>
  <c r="J294" i="2"/>
  <c r="BK377" i="2"/>
  <c r="BK261" i="2"/>
  <c r="BK183" i="2"/>
  <c r="J958" i="2"/>
  <c r="BK709" i="2"/>
  <c r="BK405" i="2"/>
  <c r="BK717" i="2"/>
  <c r="BK534" i="2"/>
  <c r="J609" i="2"/>
  <c r="BK510" i="2"/>
  <c r="J444" i="2"/>
  <c r="J313" i="2"/>
  <c r="J248" i="2"/>
  <c r="BK272" i="2"/>
  <c r="F36" i="3"/>
  <c r="BC96" i="1" s="1"/>
  <c r="J143" i="4"/>
  <c r="BK124" i="4"/>
  <c r="J152" i="4"/>
  <c r="J139" i="4"/>
  <c r="J127" i="4"/>
  <c r="J1148" i="2"/>
  <c r="BK1082" i="2"/>
  <c r="BK1015" i="2"/>
  <c r="BK945" i="2"/>
  <c r="J899" i="2"/>
  <c r="BK854" i="2"/>
  <c r="J787" i="2"/>
  <c r="J688" i="2"/>
  <c r="BK632" i="2"/>
  <c r="BK578" i="2"/>
  <c r="J405" i="2"/>
  <c r="BK1148" i="2"/>
  <c r="J1072" i="2"/>
  <c r="J1002" i="2"/>
  <c r="BK952" i="2"/>
  <c r="J826" i="2"/>
  <c r="BK774" i="2"/>
  <c r="BK423" i="2"/>
  <c r="BK962" i="2"/>
  <c r="J214" i="2"/>
  <c r="BK346" i="2"/>
  <c r="J831" i="2"/>
  <c r="J426" i="2"/>
  <c r="J261" i="2"/>
  <c r="J164" i="4"/>
  <c r="BK155" i="4"/>
  <c r="J155" i="4"/>
  <c r="BK1150" i="2"/>
  <c r="J1124" i="2"/>
  <c r="J1082" i="2"/>
  <c r="J1028" i="2"/>
  <c r="J984" i="2"/>
  <c r="J945" i="2"/>
  <c r="BK931" i="2"/>
  <c r="BK910" i="2"/>
  <c r="J883" i="2"/>
  <c r="J850" i="2"/>
  <c r="BK787" i="2"/>
  <c r="J764" i="2"/>
  <c r="BK695" i="2"/>
  <c r="BK652" i="2"/>
  <c r="J627" i="2"/>
  <c r="BK547" i="2"/>
  <c r="BK437" i="2"/>
  <c r="J183" i="2"/>
  <c r="J1127" i="2"/>
  <c r="BK1085" i="2"/>
  <c r="BK1051" i="2"/>
  <c r="BK1031" i="2"/>
  <c r="BK995" i="2"/>
  <c r="J962" i="2"/>
  <c r="J871" i="2"/>
  <c r="BK814" i="2"/>
  <c r="J647" i="2"/>
  <c r="J360" i="2"/>
  <c r="J1062" i="2"/>
  <c r="BK353" i="2"/>
  <c r="BK248" i="2"/>
  <c r="BK161" i="2"/>
  <c r="BK390" i="2"/>
  <c r="BK908" i="2"/>
  <c r="J839" i="2"/>
  <c r="BK521" i="2"/>
  <c r="J380" i="2"/>
  <c r="J642" i="2"/>
  <c r="J324" i="2"/>
  <c r="J578" i="2"/>
  <c r="J498" i="2"/>
  <c r="J288" i="2"/>
  <c r="BK179" i="2"/>
  <c r="BK119" i="3"/>
  <c r="J130" i="4"/>
  <c r="BK161" i="4"/>
  <c r="BK152" i="4"/>
  <c r="BK130" i="4"/>
  <c r="BK170" i="4"/>
  <c r="BK146" i="4"/>
  <c r="J124" i="4"/>
  <c r="BK1131" i="2"/>
  <c r="BK1035" i="2"/>
  <c r="J969" i="2"/>
  <c r="J927" i="2"/>
  <c r="J854" i="2"/>
  <c r="BK811" i="2"/>
  <c r="J741" i="2"/>
  <c r="BK660" i="2"/>
  <c r="J604" i="2"/>
  <c r="BK498" i="2"/>
  <c r="J161" i="2"/>
  <c r="J1089" i="2"/>
  <c r="BK1028" i="2"/>
  <c r="J908" i="2"/>
  <c r="BK668" i="2"/>
  <c r="J952" i="2"/>
  <c r="AS94" i="1"/>
  <c r="J657" i="2"/>
  <c r="BK553" i="2"/>
  <c r="J390" i="2"/>
  <c r="BK214" i="2"/>
  <c r="J252" i="2"/>
  <c r="J170" i="4"/>
  <c r="BK133" i="4"/>
  <c r="J158" i="4"/>
  <c r="BK1127" i="2"/>
  <c r="BK1048" i="2"/>
  <c r="BK988" i="2"/>
  <c r="BK913" i="2"/>
  <c r="BK871" i="2"/>
  <c r="J814" i="2"/>
  <c r="J717" i="2"/>
  <c r="BK657" i="2"/>
  <c r="BK588" i="2"/>
  <c r="BK334" i="2"/>
  <c r="J1150" i="2"/>
  <c r="BK1065" i="2"/>
  <c r="BK1002" i="2"/>
  <c r="J890" i="2"/>
  <c r="BK799" i="2"/>
  <c r="J437" i="2"/>
  <c r="J346" i="2"/>
  <c r="BK146" i="2"/>
  <c r="J924" i="2"/>
  <c r="J725" i="2"/>
  <c r="BK220" i="2"/>
  <c r="BK414" i="2"/>
  <c r="J504" i="2"/>
  <c r="J393" i="2"/>
  <c r="BK189" i="2"/>
  <c r="F35" i="3"/>
  <c r="BB96" i="1" s="1"/>
  <c r="BK174" i="4"/>
  <c r="BK127" i="4"/>
  <c r="BK1139" i="2"/>
  <c r="J1051" i="2"/>
  <c r="BK955" i="2"/>
  <c r="BK927" i="2"/>
  <c r="BK890" i="2"/>
  <c r="J857" i="2"/>
  <c r="BK793" i="2"/>
  <c r="J702" i="2"/>
  <c r="BK278" i="2"/>
  <c r="BK140" i="2"/>
  <c r="J880" i="2"/>
  <c r="BK688" i="2"/>
  <c r="J303" i="2"/>
  <c r="J585" i="2"/>
  <c r="BK426" i="2"/>
  <c r="BK294" i="2"/>
  <c r="J264" i="2"/>
  <c r="J34" i="3"/>
  <c r="AW96" i="1"/>
  <c r="J161" i="4"/>
  <c r="BK1075" i="2"/>
  <c r="J981" i="2"/>
  <c r="BK924" i="2"/>
  <c r="BK862" i="2"/>
  <c r="BK826" i="2"/>
  <c r="BK754" i="2"/>
  <c r="J668" i="2"/>
  <c r="BK622" i="2"/>
  <c r="J521" i="2"/>
  <c r="J278" i="2"/>
  <c r="BK1121" i="2"/>
  <c r="BK1022" i="2"/>
  <c r="J913" i="2"/>
  <c r="BK822" i="2"/>
  <c r="J632" i="2"/>
  <c r="BK303" i="2"/>
  <c r="J272" i="2"/>
  <c r="J174" i="4"/>
  <c r="BK139" i="4"/>
  <c r="J149" i="4"/>
  <c r="BK1146" i="2"/>
  <c r="BK1072" i="2"/>
  <c r="J998" i="2"/>
  <c r="J938" i="2"/>
  <c r="BK899" i="2"/>
  <c r="J799" i="2"/>
  <c r="BK702" i="2"/>
  <c r="BK647" i="2"/>
  <c r="BK596" i="2"/>
  <c r="BK444" i="2"/>
  <c r="J1142" i="2"/>
  <c r="BK1062" i="2"/>
  <c r="BK998" i="2"/>
  <c r="BK831" i="2"/>
  <c r="J754" i="2"/>
  <c r="J146" i="2"/>
  <c r="J334" i="2"/>
  <c r="J195" i="2"/>
  <c r="BK846" i="2"/>
  <c r="J637" i="2"/>
  <c r="BK604" i="2"/>
  <c r="BK572" i="2"/>
  <c r="J414" i="2"/>
  <c r="J133" i="4"/>
  <c r="P139" i="2" l="1"/>
  <c r="T333" i="2"/>
  <c r="P404" i="2"/>
  <c r="P251" i="2"/>
  <c r="R404" i="2"/>
  <c r="T139" i="2"/>
  <c r="R333" i="2"/>
  <c r="BK443" i="2"/>
  <c r="J443" i="2" s="1"/>
  <c r="J102" i="2" s="1"/>
  <c r="R443" i="2"/>
  <c r="BK603" i="2"/>
  <c r="J603" i="2" s="1"/>
  <c r="J103" i="2" s="1"/>
  <c r="R603" i="2"/>
  <c r="R251" i="2"/>
  <c r="R835" i="2"/>
  <c r="R861" i="2"/>
  <c r="R930" i="2"/>
  <c r="P987" i="2"/>
  <c r="BK1034" i="2"/>
  <c r="J1034" i="2"/>
  <c r="J113" i="2" s="1"/>
  <c r="R1088" i="2"/>
  <c r="BK1145" i="2"/>
  <c r="J1145" i="2" s="1"/>
  <c r="J117" i="2" s="1"/>
  <c r="BK251" i="2"/>
  <c r="J251" i="2"/>
  <c r="J99" i="2" s="1"/>
  <c r="P443" i="2"/>
  <c r="T443" i="2"/>
  <c r="P603" i="2"/>
  <c r="T603" i="2"/>
  <c r="BK835" i="2"/>
  <c r="J835" i="2" s="1"/>
  <c r="J104" i="2" s="1"/>
  <c r="P835" i="2"/>
  <c r="R853" i="2"/>
  <c r="P916" i="2"/>
  <c r="BK1001" i="2"/>
  <c r="J1001" i="2" s="1"/>
  <c r="J112" i="2" s="1"/>
  <c r="BK1088" i="2"/>
  <c r="J1088" i="2"/>
  <c r="J115" i="2" s="1"/>
  <c r="R1145" i="2"/>
  <c r="BK139" i="2"/>
  <c r="J139" i="2" s="1"/>
  <c r="J98" i="2" s="1"/>
  <c r="BK333" i="2"/>
  <c r="J333" i="2" s="1"/>
  <c r="J100" i="2" s="1"/>
  <c r="P861" i="2"/>
  <c r="P930" i="2"/>
  <c r="BK987" i="2"/>
  <c r="J987" i="2" s="1"/>
  <c r="J111" i="2" s="1"/>
  <c r="P1034" i="2"/>
  <c r="T1054" i="2"/>
  <c r="R1130" i="2"/>
  <c r="BK123" i="4"/>
  <c r="R139" i="2"/>
  <c r="P853" i="2"/>
  <c r="T853" i="2"/>
  <c r="R916" i="2"/>
  <c r="P961" i="2"/>
  <c r="P1001" i="2"/>
  <c r="R1054" i="2"/>
  <c r="BK1130" i="2"/>
  <c r="J1130" i="2" s="1"/>
  <c r="J116" i="2" s="1"/>
  <c r="T1145" i="2"/>
  <c r="P142" i="4"/>
  <c r="P122" i="4" s="1"/>
  <c r="P121" i="4" s="1"/>
  <c r="AU97" i="1" s="1"/>
  <c r="P333" i="2"/>
  <c r="T404" i="2"/>
  <c r="BK861" i="2"/>
  <c r="BK930" i="2"/>
  <c r="J930" i="2" s="1"/>
  <c r="J109" i="2" s="1"/>
  <c r="BK961" i="2"/>
  <c r="J961" i="2" s="1"/>
  <c r="J110" i="2" s="1"/>
  <c r="R961" i="2"/>
  <c r="R987" i="2"/>
  <c r="T1001" i="2"/>
  <c r="T1034" i="2"/>
  <c r="P1054" i="2"/>
  <c r="T1088" i="2"/>
  <c r="T1130" i="2"/>
  <c r="T251" i="2"/>
  <c r="BK404" i="2"/>
  <c r="J404" i="2" s="1"/>
  <c r="J101" i="2" s="1"/>
  <c r="T835" i="2"/>
  <c r="BK853" i="2"/>
  <c r="J853" i="2"/>
  <c r="J105" i="2" s="1"/>
  <c r="T861" i="2"/>
  <c r="BK916" i="2"/>
  <c r="J916" i="2" s="1"/>
  <c r="J108" i="2" s="1"/>
  <c r="T916" i="2"/>
  <c r="T930" i="2"/>
  <c r="T961" i="2"/>
  <c r="T987" i="2"/>
  <c r="R1001" i="2"/>
  <c r="R1034" i="2"/>
  <c r="BK1054" i="2"/>
  <c r="J1054" i="2" s="1"/>
  <c r="J114" i="2" s="1"/>
  <c r="P1088" i="2"/>
  <c r="P1130" i="2"/>
  <c r="P1145" i="2"/>
  <c r="P123" i="4"/>
  <c r="R123" i="4"/>
  <c r="T123" i="4"/>
  <c r="BK142" i="4"/>
  <c r="J142" i="4" s="1"/>
  <c r="J99" i="4" s="1"/>
  <c r="R142" i="4"/>
  <c r="T142" i="4"/>
  <c r="BK166" i="4"/>
  <c r="J166" i="4" s="1"/>
  <c r="J100" i="4" s="1"/>
  <c r="P166" i="4"/>
  <c r="R166" i="4"/>
  <c r="T166" i="4"/>
  <c r="BK118" i="3"/>
  <c r="J118" i="3" s="1"/>
  <c r="J97" i="3" s="1"/>
  <c r="BK173" i="4"/>
  <c r="J173" i="4" s="1"/>
  <c r="J101" i="4" s="1"/>
  <c r="J92" i="4"/>
  <c r="E85" i="4"/>
  <c r="F118" i="4"/>
  <c r="BE124" i="4"/>
  <c r="BE143" i="4"/>
  <c r="BE152" i="4"/>
  <c r="BE155" i="4"/>
  <c r="BE158" i="4"/>
  <c r="BE167" i="4"/>
  <c r="J89" i="4"/>
  <c r="BE127" i="4"/>
  <c r="BE130" i="4"/>
  <c r="BE133" i="4"/>
  <c r="BE136" i="4"/>
  <c r="BE139" i="4"/>
  <c r="BE146" i="4"/>
  <c r="BE149" i="4"/>
  <c r="BE161" i="4"/>
  <c r="BE164" i="4"/>
  <c r="BE170" i="4"/>
  <c r="BE174" i="4"/>
  <c r="J861" i="2"/>
  <c r="J107" i="2" s="1"/>
  <c r="E85" i="3"/>
  <c r="F92" i="3"/>
  <c r="J89" i="3"/>
  <c r="J92" i="3"/>
  <c r="BE119" i="3"/>
  <c r="J33" i="3" s="1"/>
  <c r="AV96" i="1" s="1"/>
  <c r="AT96" i="1" s="1"/>
  <c r="E127" i="2"/>
  <c r="BE278" i="2"/>
  <c r="BE300" i="2"/>
  <c r="BE371" i="2"/>
  <c r="BE657" i="2"/>
  <c r="J131" i="2"/>
  <c r="BE152" i="2"/>
  <c r="BE161" i="2"/>
  <c r="BE183" i="2"/>
  <c r="BE303" i="2"/>
  <c r="BE346" i="2"/>
  <c r="BE377" i="2"/>
  <c r="BE405" i="2"/>
  <c r="BE426" i="2"/>
  <c r="BE437" i="2"/>
  <c r="BE444" i="2"/>
  <c r="BE504" i="2"/>
  <c r="BE585" i="2"/>
  <c r="BE596" i="2"/>
  <c r="BE604" i="2"/>
  <c r="BE146" i="2"/>
  <c r="BE214" i="2"/>
  <c r="BE264" i="2"/>
  <c r="BE294" i="2"/>
  <c r="BE510" i="2"/>
  <c r="BE547" i="2"/>
  <c r="BE622" i="2"/>
  <c r="BE637" i="2"/>
  <c r="BE647" i="2"/>
  <c r="BE652" i="2"/>
  <c r="BE908" i="2"/>
  <c r="BE179" i="2"/>
  <c r="BE189" i="2"/>
  <c r="BE195" i="2"/>
  <c r="BE324" i="2"/>
  <c r="BE390" i="2"/>
  <c r="BE393" i="2"/>
  <c r="BE455" i="2"/>
  <c r="BE578" i="2"/>
  <c r="BE588" i="2"/>
  <c r="BE717" i="2"/>
  <c r="BE764" i="2"/>
  <c r="BE787" i="2"/>
  <c r="BE799" i="2"/>
  <c r="BE805" i="2"/>
  <c r="BE826" i="2"/>
  <c r="BE836" i="2"/>
  <c r="BE871" i="2"/>
  <c r="BE952" i="2"/>
  <c r="J92" i="2"/>
  <c r="BE220" i="2"/>
  <c r="BE242" i="2"/>
  <c r="BE248" i="2"/>
  <c r="BE252" i="2"/>
  <c r="BE261" i="2"/>
  <c r="BE272" i="2"/>
  <c r="BE288" i="2"/>
  <c r="BE334" i="2"/>
  <c r="BE1002" i="2"/>
  <c r="BE140" i="2"/>
  <c r="BE313" i="2"/>
  <c r="BE380" i="2"/>
  <c r="BE472" i="2"/>
  <c r="BE488" i="2"/>
  <c r="BE534" i="2"/>
  <c r="BE566" i="2"/>
  <c r="BE614" i="2"/>
  <c r="BE627" i="2"/>
  <c r="BE642" i="2"/>
  <c r="BE695" i="2"/>
  <c r="BE731" i="2"/>
  <c r="BE839" i="2"/>
  <c r="BE843" i="2"/>
  <c r="BE854" i="2"/>
  <c r="BE862" i="2"/>
  <c r="BE883" i="2"/>
  <c r="BE910" i="2"/>
  <c r="BE969" i="2"/>
  <c r="BE975" i="2"/>
  <c r="BE981" i="2"/>
  <c r="BE984" i="2"/>
  <c r="BE995" i="2"/>
  <c r="BE998" i="2"/>
  <c r="BE1028" i="2"/>
  <c r="BE1031" i="2"/>
  <c r="BE1065" i="2"/>
  <c r="BE1072" i="2"/>
  <c r="BE1131" i="2"/>
  <c r="BE1146" i="2"/>
  <c r="BE1148" i="2"/>
  <c r="BE1150" i="2"/>
  <c r="F92" i="2"/>
  <c r="BE155" i="2"/>
  <c r="BE353" i="2"/>
  <c r="BE360" i="2"/>
  <c r="BE414" i="2"/>
  <c r="BE423" i="2"/>
  <c r="BE498" i="2"/>
  <c r="BE521" i="2"/>
  <c r="BE553" i="2"/>
  <c r="BE572" i="2"/>
  <c r="BE609" i="2"/>
  <c r="BE617" i="2"/>
  <c r="BE632" i="2"/>
  <c r="BE660" i="2"/>
  <c r="BE665" i="2"/>
  <c r="BE668" i="2"/>
  <c r="BE679" i="2"/>
  <c r="BE688" i="2"/>
  <c r="BE702" i="2"/>
  <c r="BE709" i="2"/>
  <c r="BE725" i="2"/>
  <c r="BE741" i="2"/>
  <c r="BE754" i="2"/>
  <c r="BE774" i="2"/>
  <c r="BE781" i="2"/>
  <c r="BE793" i="2"/>
  <c r="BE811" i="2"/>
  <c r="BE814" i="2"/>
  <c r="BE822" i="2"/>
  <c r="BE831" i="2"/>
  <c r="BE846" i="2"/>
  <c r="BE850" i="2"/>
  <c r="BE857" i="2"/>
  <c r="BE880" i="2"/>
  <c r="BE890" i="2"/>
  <c r="BE899" i="2"/>
  <c r="BE913" i="2"/>
  <c r="BE917" i="2"/>
  <c r="BE924" i="2"/>
  <c r="BE927" i="2"/>
  <c r="BE931" i="2"/>
  <c r="BE938" i="2"/>
  <c r="BE945" i="2"/>
  <c r="BE955" i="2"/>
  <c r="BE958" i="2"/>
  <c r="BE962" i="2"/>
  <c r="BE988" i="2"/>
  <c r="BE1015" i="2"/>
  <c r="BE1022" i="2"/>
  <c r="BE1035" i="2"/>
  <c r="BE1048" i="2"/>
  <c r="BE1051" i="2"/>
  <c r="BE1055" i="2"/>
  <c r="BE1062" i="2"/>
  <c r="BE1075" i="2"/>
  <c r="BE1082" i="2"/>
  <c r="BE1085" i="2"/>
  <c r="BE1089" i="2"/>
  <c r="BE1121" i="2"/>
  <c r="BE1124" i="2"/>
  <c r="BE1127" i="2"/>
  <c r="BE1139" i="2"/>
  <c r="BE1142" i="2"/>
  <c r="F34" i="2"/>
  <c r="BA95" i="1" s="1"/>
  <c r="F37" i="2"/>
  <c r="BD95" i="1" s="1"/>
  <c r="F34" i="4"/>
  <c r="BA97" i="1"/>
  <c r="F35" i="4"/>
  <c r="BB97" i="1" s="1"/>
  <c r="J34" i="4"/>
  <c r="AW97" i="1" s="1"/>
  <c r="F36" i="4"/>
  <c r="BC97" i="1" s="1"/>
  <c r="F35" i="2"/>
  <c r="BB95" i="1" s="1"/>
  <c r="F36" i="2"/>
  <c r="BC95" i="1" s="1"/>
  <c r="F34" i="3"/>
  <c r="BA96" i="1"/>
  <c r="F37" i="4"/>
  <c r="BD97" i="1" s="1"/>
  <c r="J34" i="2"/>
  <c r="AW95" i="1" s="1"/>
  <c r="BK117" i="3" l="1"/>
  <c r="J117" i="3" s="1"/>
  <c r="J96" i="3" s="1"/>
  <c r="R138" i="2"/>
  <c r="T138" i="2"/>
  <c r="BD94" i="1"/>
  <c r="W33" i="1" s="1"/>
  <c r="T860" i="2"/>
  <c r="BK138" i="2"/>
  <c r="J138" i="2" s="1"/>
  <c r="J97" i="2" s="1"/>
  <c r="T137" i="2"/>
  <c r="BK860" i="2"/>
  <c r="J860" i="2" s="1"/>
  <c r="J106" i="2" s="1"/>
  <c r="R860" i="2"/>
  <c r="R137" i="2"/>
  <c r="R122" i="4"/>
  <c r="R121" i="4"/>
  <c r="BK122" i="4"/>
  <c r="J122" i="4"/>
  <c r="J97" i="4" s="1"/>
  <c r="T122" i="4"/>
  <c r="T121" i="4" s="1"/>
  <c r="P860" i="2"/>
  <c r="P138" i="2"/>
  <c r="P137" i="2" s="1"/>
  <c r="AU95" i="1" s="1"/>
  <c r="AU94" i="1" s="1"/>
  <c r="J123" i="4"/>
  <c r="J98" i="4"/>
  <c r="BB94" i="1"/>
  <c r="AX94" i="1" s="1"/>
  <c r="BC94" i="1"/>
  <c r="AY94" i="1" s="1"/>
  <c r="F33" i="3"/>
  <c r="AZ96" i="1" s="1"/>
  <c r="F33" i="2"/>
  <c r="AZ95" i="1" s="1"/>
  <c r="J30" i="3"/>
  <c r="AG96" i="1" s="1"/>
  <c r="AN96" i="1" s="1"/>
  <c r="F33" i="4"/>
  <c r="AZ97" i="1" s="1"/>
  <c r="J33" i="2"/>
  <c r="AV95" i="1" s="1"/>
  <c r="AT95" i="1" s="1"/>
  <c r="BA94" i="1"/>
  <c r="AW94" i="1" s="1"/>
  <c r="AK30" i="1" s="1"/>
  <c r="J33" i="4"/>
  <c r="AV97" i="1" s="1"/>
  <c r="AT97" i="1" s="1"/>
  <c r="BK137" i="2" l="1"/>
  <c r="J137" i="2" s="1"/>
  <c r="J96" i="2" s="1"/>
  <c r="BK121" i="4"/>
  <c r="J121" i="4"/>
  <c r="J39" i="3"/>
  <c r="W31" i="1"/>
  <c r="W32" i="1"/>
  <c r="J30" i="4"/>
  <c r="AG97" i="1" s="1"/>
  <c r="AZ94" i="1"/>
  <c r="AV94" i="1" s="1"/>
  <c r="AK29" i="1" s="1"/>
  <c r="W30" i="1"/>
  <c r="J30" i="2" l="1"/>
  <c r="AG95" i="1" s="1"/>
  <c r="AN95" i="1" s="1"/>
  <c r="J39" i="4"/>
  <c r="J96" i="4"/>
  <c r="AN97" i="1"/>
  <c r="AT94" i="1"/>
  <c r="W29" i="1"/>
  <c r="AG94" i="1" l="1"/>
  <c r="J39" i="2"/>
  <c r="AK26" i="1" l="1"/>
  <c r="AK35" i="1" s="1"/>
  <c r="AN94" i="1"/>
</calcChain>
</file>

<file path=xl/sharedStrings.xml><?xml version="1.0" encoding="utf-8"?>
<sst xmlns="http://schemas.openxmlformats.org/spreadsheetml/2006/main" count="9765" uniqueCount="1321">
  <si>
    <t>Export Komplet</t>
  </si>
  <si>
    <t/>
  </si>
  <si>
    <t>2.0</t>
  </si>
  <si>
    <t>False</t>
  </si>
  <si>
    <t>{9c28ab33-00f4-4b37-b4d1-3a7989163fe1}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</si>
  <si>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</si>
  <si>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</si>
  <si>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</si>
  <si>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</si>
  <si>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</si>
  <si>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</si>
  <si>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</si>
  <si>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</si>
  <si>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</si>
  <si>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SPK_01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</si>
  <si>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</si>
  <si>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</si>
  <si>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výtahu objektu GZW Rakovník Žižkovo nám. 186, 26901 Rakovník</t>
  </si>
  <si>
    <t>KSO:</t>
  </si>
  <si>
    <t>CC-CZ:</t>
  </si>
  <si>
    <t>Místo:</t>
  </si>
  <si>
    <t>č.p.186, parc.č.st.213</t>
  </si>
  <si>
    <t>Datum:</t>
  </si>
  <si>
    <t>8. 5. 2024</t>
  </si>
  <si>
    <t>Zadavatel:</t>
  </si>
  <si>
    <t>IČ:</t>
  </si>
  <si>
    <t>Gymnázium Zikmunda Wintra Rakovník</t>
  </si>
  <si>
    <t>DIČ:</t>
  </si>
  <si>
    <t>Uchazeč:</t>
  </si>
  <si>
    <t>Vyplň údaj</t>
  </si>
  <si>
    <t>Projektant:</t>
  </si>
  <si>
    <t>Jaroslav Kodeš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</si>
  <si>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</si>
  <si>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</si>
  <si>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</si>
  <si>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</si>
  <si>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</si>
  <si>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</si>
  <si>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</si>
  <si>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</si>
  <si>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</si>
  <si>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</si>
  <si>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</si>
  <si>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</si>
  <si>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</si>
  <si>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</si>
  <si>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</si>
  <si>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</si>
  <si>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</si>
  <si>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</si>
  <si>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</si>
  <si>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</si>
  <si>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</si>
  <si>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</si>
  <si>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</si>
  <si>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</si>
  <si>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</si>
  <si>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</si>
  <si>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</si>
  <si>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</si>
  <si>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</si>
  <si>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</si>
  <si>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</si>
  <si>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</si>
  <si>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</si>
  <si>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</si>
  <si>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</si>
  <si>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</si>
  <si>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</si>
  <si>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</si>
  <si>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</si>
  <si>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</si>
  <si>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</si>
  <si>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</si>
  <si>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</si>
  <si>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</si>
  <si>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</si>
  <si>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</si>
  <si>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</si>
  <si>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</si>
  <si>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</si>
  <si>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</si>
  <si>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</si>
  <si>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</si>
  <si>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</si>
  <si>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</si>
  <si>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{f28acd3f-9705-4ce4-922b-1809ecd35b2c}</t>
  </si>
  <si>
    <t>2</t>
  </si>
  <si>
    <t>02</t>
  </si>
  <si>
    <t>Elektroinstalace</t>
  </si>
  <si>
    <t>{528551b6-d7b6-42dc-ad84-453734c3f9ee}</t>
  </si>
  <si>
    <t>03</t>
  </si>
  <si>
    <t>VRN</t>
  </si>
  <si>
    <t>{3d2cce2d-60f4-476a-bf58-3a8257f72471}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</si>
  <si>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</si>
  <si>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</si>
  <si>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</si>
  <si>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</si>
  <si>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</si>
  <si>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</si>
  <si>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</si>
  <si>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</si>
  <si>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</si>
  <si>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</si>
  <si>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</si>
  <si>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</si>
  <si>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</si>
  <si>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</si>
  <si>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</si>
  <si>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</si>
  <si>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</si>
  <si>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</si>
  <si>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</si>
  <si>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</si>
  <si>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</si>
  <si>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</si>
  <si>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</si>
  <si>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</si>
  <si>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</si>
  <si>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</si>
  <si>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784 - Dokončovací práce - malby a tapety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</si>
  <si>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</si>
  <si>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</si>
  <si>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</si>
  <si>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</si>
  <si>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</si>
  <si>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</si>
  <si>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</si>
  <si>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</si>
  <si>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</si>
  <si>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</si>
  <si>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</si>
  <si>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</si>
  <si>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</si>
  <si>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</si>
  <si>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</si>
  <si>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</si>
  <si>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</si>
  <si>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</si>
  <si>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</si>
  <si>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</si>
  <si>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131113711</t>
  </si>
  <si>
    <t>Hloubení zapažených jam v soudržných horninách třídy těžitelnosti I skupiny 1 a 2 ručně</t>
  </si>
  <si>
    <t>m3</t>
  </si>
  <si>
    <t>CS ÚRS 2024 01</t>
  </si>
  <si>
    <t>4</t>
  </si>
  <si>
    <t>-378273303</t>
  </si>
  <si>
    <t>PP</t>
  </si>
  <si>
    <t>Hloubení zapažených jam ručně s urovnáním dna do předepsaného profilu a spádu v hornině třídy těžitelnosti I skupiny 1 a 2 soudržných</t>
  </si>
  <si>
    <t>Online PSC</t>
  </si>
  <si>
    <t>https://podminky.urs.cz/item/CS_URS_2024_01/131113711</t>
  </si>
  <si>
    <t>VV</t>
  </si>
  <si>
    <t>D.1.1.7 PŮDORYS 1.NP - bourací práce</t>
  </si>
  <si>
    <t>4,000*4,000*1,500</t>
  </si>
  <si>
    <t>Součet</t>
  </si>
  <si>
    <t>151101201</t>
  </si>
  <si>
    <t>Zřízení příložného pažení stěn výkopu hl do 4 m</t>
  </si>
  <si>
    <t>m2</t>
  </si>
  <si>
    <t>1886893638</t>
  </si>
  <si>
    <t>Zřízení pažení stěn výkopu bez rozepření nebo vzepření příložné, hloubky do 4 m</t>
  </si>
  <si>
    <t>https://podminky.urs.cz/item/CS_URS_2024_01/151101201</t>
  </si>
  <si>
    <t>4,000*4*1,500</t>
  </si>
  <si>
    <t>3</t>
  </si>
  <si>
    <t>151101211</t>
  </si>
  <si>
    <t>Odstranění příložného pažení stěn hl do 4 m</t>
  </si>
  <si>
    <t>1978939815</t>
  </si>
  <si>
    <t>Odstranění pažení stěn výkopu bez rozepření nebo vzepření s uložením pažin na vzdálenost do 3 m od okraje výkopu příložné, hloubky do 4 m</t>
  </si>
  <si>
    <t>https://podminky.urs.cz/item/CS_URS_2024_01/151101211</t>
  </si>
  <si>
    <t>162251102</t>
  </si>
  <si>
    <t>Vodorovné přemístění přes 20 do 50 m výkopku/sypaniny z horniny třídy těžitelnosti I skupiny 1 až 3</t>
  </si>
  <si>
    <t>-1236484783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</si>
  <si>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</si>
  <si>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https://podminky.urs.cz/item/CS_URS_2024_01/162251102</t>
  </si>
  <si>
    <t>5</t>
  </si>
  <si>
    <t>162751117</t>
  </si>
  <si>
    <t>Vodorovné přemístění přes 9 000 do 10000 m výkopku/sypaniny z horniny třídy těžitelnosti I skupiny 1 až 3</t>
  </si>
  <si>
    <t>-1087656253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</si>
  <si>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</si>
  <si>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</si>
  <si>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D.1.1.13 PŮDORYS ZÁKLADŮ</t>
  </si>
  <si>
    <t>Podsyp pod základovou desku</t>
  </si>
  <si>
    <t>2,400*2,480*0,080</t>
  </si>
  <si>
    <t>Betonový potěr pod základovou desku</t>
  </si>
  <si>
    <t>2,400*2,480*0,100</t>
  </si>
  <si>
    <t>Základová deska</t>
  </si>
  <si>
    <t>2,100*2,330*0,300</t>
  </si>
  <si>
    <t>Výtahová šachta</t>
  </si>
  <si>
    <t>2,190*2,225*(1,500-0,480)</t>
  </si>
  <si>
    <t>D.1.1.12 PŮDORYS VÝKOPŮ, PŘELOŽKA KANALIZACE</t>
  </si>
  <si>
    <t>Lože pod potrubí</t>
  </si>
  <si>
    <t>9,000*0,400*0,100</t>
  </si>
  <si>
    <t>Obsyp potruní</t>
  </si>
  <si>
    <t>9,000*0,400*0,400</t>
  </si>
  <si>
    <t>6</t>
  </si>
  <si>
    <t>162751119</t>
  </si>
  <si>
    <t>Příplatek k vodorovnému přemístění výkopku/sypaniny z horniny třídy těžitelnosti I skupiny 1 až 3 ZKD 1000 m přes 10000 m</t>
  </si>
  <si>
    <t>-1081894654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</si>
  <si>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</si>
  <si>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</si>
  <si>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9,309*20 'Přepočtené koeficientem množství</t>
  </si>
  <si>
    <t>7</t>
  </si>
  <si>
    <t>167111101</t>
  </si>
  <si>
    <t>Nakládání výkopku z hornin třídy těžitelnosti I skupiny 1 až 3 ručně</t>
  </si>
  <si>
    <t>-941086659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</si>
  <si>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</si>
  <si>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</si>
  <si>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8</t>
  </si>
  <si>
    <t>171152501</t>
  </si>
  <si>
    <t>Zhutnění podloží z hornin soudržných nebo nesoudržných pod násypy</t>
  </si>
  <si>
    <t>-1850858359</t>
  </si>
  <si>
    <t>Zhutnění podloží pod násypy z rostlé horniny třídy těžitelnosti I a II, skupiny 1 až 4 z hornin soudružných a nesoudržných</t>
  </si>
  <si>
    <t>https://podminky.urs.cz/item/CS_URS_2024_01/171152501</t>
  </si>
  <si>
    <t>4,000*4,000</t>
  </si>
  <si>
    <t>9</t>
  </si>
  <si>
    <t>171201231</t>
  </si>
  <si>
    <t>Poplatek za uložení zeminy a kamení na recyklační skládce (skládkovné) kód odpadu 17 05 04</t>
  </si>
  <si>
    <t>t</t>
  </si>
  <si>
    <t>-1802839565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</si>
  <si>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</si>
  <si>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</si>
  <si>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2,400*2,480*0,080*1,700</t>
  </si>
  <si>
    <t>2,400*2,480*0,100*1,700</t>
  </si>
  <si>
    <t>2,100*2,330*0,300*1,700</t>
  </si>
  <si>
    <t>2,190*2,225*(1,500-0,480)*1,700</t>
  </si>
  <si>
    <t>9,000*0,400*0,100*1,700</t>
  </si>
  <si>
    <t>9,000*0,400*0,400*1,700</t>
  </si>
  <si>
    <t>15,825*1,6 'Přepočtené koeficientem množství</t>
  </si>
  <si>
    <t>10</t>
  </si>
  <si>
    <t>171251201</t>
  </si>
  <si>
    <t>Uložení sypaniny na skládky nebo meziskládky</t>
  </si>
  <si>
    <t>2006448548</t>
  </si>
  <si>
    <t>Uložení sypaniny na skládky nebo meziskládky bez hutnění s upravením uložené sypaniny do předepsaného tvaru</t>
  </si>
  <si>
    <t>https://podminky.urs.cz/item/CS_URS_2024_01/171251201</t>
  </si>
  <si>
    <t>11</t>
  </si>
  <si>
    <t>174111102</t>
  </si>
  <si>
    <t>Zásyp v uzavřených prostorech sypaninou se zhutněním ručně</t>
  </si>
  <si>
    <t>1907045176</t>
  </si>
  <si>
    <t>Zásyp sypaninou z jakékoliv horniny ručně s uložením výkopku ve vrstvách se zhutněním v uzavřených prostorách s urovnáním povrchu zásypu</t>
  </si>
  <si>
    <t>https://podminky.urs.cz/item/CS_URS_2024_01/174111102</t>
  </si>
  <si>
    <t>Výkop jámy</t>
  </si>
  <si>
    <t>Odvoz na skládku</t>
  </si>
  <si>
    <t>-2,400*2,480*0,080</t>
  </si>
  <si>
    <t>-2,400*2,480*0,100</t>
  </si>
  <si>
    <t>-2,100*2,330*0,300</t>
  </si>
  <si>
    <t>-2,190*2,225*(1,500-0,480)</t>
  </si>
  <si>
    <t>-9,000*0,400*0,100</t>
  </si>
  <si>
    <t>-9,000*0,400*0,400</t>
  </si>
  <si>
    <t>175111101</t>
  </si>
  <si>
    <t>Obsypání potrubí ručně sypaninou bez prohození, uloženou do 3 m</t>
  </si>
  <si>
    <t>-868494330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</si>
  <si>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</si>
  <si>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</si>
  <si>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13</t>
  </si>
  <si>
    <t>M</t>
  </si>
  <si>
    <t>58337303</t>
  </si>
  <si>
    <t>štěrkopísek frakce 0/8</t>
  </si>
  <si>
    <t>1434310906</t>
  </si>
  <si>
    <t>1,44*2 'Přepočtené koeficientem množství</t>
  </si>
  <si>
    <t>Zakládání</t>
  </si>
  <si>
    <t>14</t>
  </si>
  <si>
    <t>213141131</t>
  </si>
  <si>
    <t>Zřízení vrstvy z geotextilie ve sklonu přes 1:2 do 1:1 š do 3 m</t>
  </si>
  <si>
    <t>16</t>
  </si>
  <si>
    <t>1691693884</t>
  </si>
  <si>
    <t>Zřízení vrstvy z geotextilie filtrační, separační, odvodňovací, ochranné, výztužné nebo protierozní ve sklonu přes 1:2 do 1:1, šířky do 3 m</t>
  </si>
  <si>
    <t>https://podminky.urs.cz/item/CS_URS_2024_01/213141131</t>
  </si>
  <si>
    <t>ŘEZ AA</t>
  </si>
  <si>
    <t>(1,525+1,945)*2,100</t>
  </si>
  <si>
    <t>ŘEZ BB</t>
  </si>
  <si>
    <t>(1,525+1,525)*2,180</t>
  </si>
  <si>
    <t>15</t>
  </si>
  <si>
    <t>69311088</t>
  </si>
  <si>
    <t>geotextilie netkaná separační, ochranná, filtrační, drenážní PES 500g/m2</t>
  </si>
  <si>
    <t>32</t>
  </si>
  <si>
    <t>-1184257868</t>
  </si>
  <si>
    <t>13,936*1,1 'Přepočtené koeficientem množství</t>
  </si>
  <si>
    <t>213211131</t>
  </si>
  <si>
    <t>Spojovací vrstva z aktivované cementové malty tl do 40 mm</t>
  </si>
  <si>
    <t>-2033703670</t>
  </si>
  <si>
    <t>Spojovací vrstva na základové spáře z aktivované cementové malty tl. do 40 mm</t>
  </si>
  <si>
    <t>https://podminky.urs.cz/item/CS_URS_2024_01/213211131</t>
  </si>
  <si>
    <t>0,450</t>
  </si>
  <si>
    <t>3,1180</t>
  </si>
  <si>
    <t>2,950</t>
  </si>
  <si>
    <t>17</t>
  </si>
  <si>
    <t>271532213</t>
  </si>
  <si>
    <t>Podsyp pod základové konstrukce se zhutněním z hrubého kameniva frakce 8 až 16 mm</t>
  </si>
  <si>
    <t>-2011550678</t>
  </si>
  <si>
    <t>Podsyp pod základové konstrukce se zhutněním a urovnáním povrchu z kameniva hrubého, frakce 8 - 16 mm</t>
  </si>
  <si>
    <t>https://podminky.urs.cz/item/CS_URS_2024_01/271532213</t>
  </si>
  <si>
    <t>18</t>
  </si>
  <si>
    <t>273311611</t>
  </si>
  <si>
    <t>Základové desky prokládané kamenem z betonu tř. C 16/20</t>
  </si>
  <si>
    <t>-2128476318</t>
  </si>
  <si>
    <t>Základy z betonu prostého desky z betonu kamenem prokládaného tř. C 16/20</t>
  </si>
  <si>
    <t>https://podminky.urs.cz/item/CS_URS_2024_01/273311611</t>
  </si>
  <si>
    <t>D.1.1.14 PŮDORYS 1.NP - navrhovaný stav</t>
  </si>
  <si>
    <t>Skladba S1 - doplnění po vybourání</t>
  </si>
  <si>
    <t>4,000*4,000*0,150</t>
  </si>
  <si>
    <t>19</t>
  </si>
  <si>
    <t>273313711</t>
  </si>
  <si>
    <t>Základové desky z betonu tř. C 20/25</t>
  </si>
  <si>
    <t>-1164640180</t>
  </si>
  <si>
    <t>Základy z betonu prostého desky z betonu kamenem neprokládaného tř. C 20/25</t>
  </si>
  <si>
    <t>https://podminky.urs.cz/item/CS_URS_2024_01/273313711</t>
  </si>
  <si>
    <t>20</t>
  </si>
  <si>
    <t>273351121</t>
  </si>
  <si>
    <t>Zřízení bednění základových desek</t>
  </si>
  <si>
    <t>-940803876</t>
  </si>
  <si>
    <t>Bednění základů desek zřízení</t>
  </si>
  <si>
    <t>https://podminky.urs.cz/item/CS_URS_2024_01/273351121</t>
  </si>
  <si>
    <t>(2,100+2,330)*2*(0,300+0,150)</t>
  </si>
  <si>
    <t>273351122</t>
  </si>
  <si>
    <t>Odstranění bednění základových desek</t>
  </si>
  <si>
    <t>-345845235</t>
  </si>
  <si>
    <t>Bednění základů desek odstranění</t>
  </si>
  <si>
    <t>https://podminky.urs.cz/item/CS_URS_2024_01/273351122</t>
  </si>
  <si>
    <t>22</t>
  </si>
  <si>
    <t>273361821</t>
  </si>
  <si>
    <t>Výztuž základových desek betonářskou ocelí 10 505 (R)</t>
  </si>
  <si>
    <t>-1376844402</t>
  </si>
  <si>
    <t>Výztuž základů desek z betonářské oceli 10 505 (R) nebo BSt 500</t>
  </si>
  <si>
    <t>https://podminky.urs.cz/item/CS_URS_2024_01/273361821</t>
  </si>
  <si>
    <t>D1.2. 1 VÝTAHOVÁ ŠACHTA - TVAR</t>
  </si>
  <si>
    <t xml:space="preserve">R8 </t>
  </si>
  <si>
    <t>(56*1,020*0,395)/1000</t>
  </si>
  <si>
    <t>R10</t>
  </si>
  <si>
    <t>(0,920*52*0,617)/1000</t>
  </si>
  <si>
    <t>(18,000*0,617)/1000</t>
  </si>
  <si>
    <t>23</t>
  </si>
  <si>
    <t>273362021</t>
  </si>
  <si>
    <t>Výztuž základových desek svařovanými sítěmi Kari</t>
  </si>
  <si>
    <t>1101393400</t>
  </si>
  <si>
    <t>Výztuž základů desek ze svařovaných sítí z drátů typu KARI</t>
  </si>
  <si>
    <t>https://podminky.urs.cz/item/CS_URS_2024_01/273362021</t>
  </si>
  <si>
    <t>Kari síť 8-150/150</t>
  </si>
  <si>
    <t>(4,000*4,000*5,4)/1000</t>
  </si>
  <si>
    <t>(2,100*2,330*5,4*2)/1000</t>
  </si>
  <si>
    <t>0,139*1,4 'Přepočtené koeficientem množství</t>
  </si>
  <si>
    <t>24</t>
  </si>
  <si>
    <t>279232513</t>
  </si>
  <si>
    <t>Postupná podezdívka základového zdiva cihlami betonovými na MC</t>
  </si>
  <si>
    <t>-1741036700</t>
  </si>
  <si>
    <t>Postupná podezdívka základového zdiva jakékoliv tloušťky, bez výkopu a zapažení na maltu cementovou cihlami betonovými</t>
  </si>
  <si>
    <t>https://podminky.urs.cz/item/CS_URS_2024_01/279232513</t>
  </si>
  <si>
    <t>D.1.1.13 PŮDORYS ZÁKLADŮ - v. cca 0,800</t>
  </si>
  <si>
    <t>0,200*0,150*0,800</t>
  </si>
  <si>
    <t>3,1180*0,300*0,800</t>
  </si>
  <si>
    <t>2,650*0,450*0,800</t>
  </si>
  <si>
    <t>0,368*0,150*0,800</t>
  </si>
  <si>
    <t>Svislé a kompletní konstrukce</t>
  </si>
  <si>
    <t>25</t>
  </si>
  <si>
    <t>31027106R</t>
  </si>
  <si>
    <t xml:space="preserve">Zazdívka otvorů ve zdivu nadzákladovém pl přes 1 do 4 m2 pórobetonovými tvárnicemi do P2 na tenkovrstvou maltu </t>
  </si>
  <si>
    <t>-2023444224</t>
  </si>
  <si>
    <t>D.1.1.14 PŮDORYS 1.NP</t>
  </si>
  <si>
    <t>1,200*0,180*0,410</t>
  </si>
  <si>
    <t>1,090*1,250*0,410</t>
  </si>
  <si>
    <t>D.1.1.15 PŮDORYS 2.NP</t>
  </si>
  <si>
    <t>1,200*1,150*0,240</t>
  </si>
  <si>
    <t>1,390*2,230*0,410</t>
  </si>
  <si>
    <t>D.1.1.16 PŮDORYS 3.NP</t>
  </si>
  <si>
    <t>1,200*1,070*0,240</t>
  </si>
  <si>
    <t>26</t>
  </si>
  <si>
    <t>311113153</t>
  </si>
  <si>
    <t>Nadzákladová zeď tl přes 200 do 250 mm z hladkých tvárnic ztraceného bednění včetně výplně z betonu tř. C 25/30</t>
  </si>
  <si>
    <t>2108389591</t>
  </si>
  <si>
    <t>Nadzákladové zdi z betonových tvárnic ztraceného bednění hladkých, včetně výplně z betonu třídy C 25/30, tloušťky zdiva přes 200 do 250 mm</t>
  </si>
  <si>
    <t>https://podminky.urs.cz/item/CS_URS_2024_01/311113153</t>
  </si>
  <si>
    <t>(2,080+2,100+2,080)*5,000</t>
  </si>
  <si>
    <t>-1,000*2,070</t>
  </si>
  <si>
    <t>27</t>
  </si>
  <si>
    <t>311361821</t>
  </si>
  <si>
    <t>Výztuž nosných zdí betonářskou ocelí 10 505</t>
  </si>
  <si>
    <t>1062638371</t>
  </si>
  <si>
    <t>Výztuž nadzákladových zdí nosných svislých nebo odkloněných od svislice, rovných nebo oblých z betonářské oceli 10 505 (R) nebo BSt 500</t>
  </si>
  <si>
    <t>https://podminky.urs.cz/item/CS_URS_2024_01/311361821</t>
  </si>
  <si>
    <t>((240,000+70,000)*0,617)/1000</t>
  </si>
  <si>
    <t>28</t>
  </si>
  <si>
    <t>317234410</t>
  </si>
  <si>
    <t>Vyzdívka mezi nosníky z cihel pálených na MC</t>
  </si>
  <si>
    <t>1741507833</t>
  </si>
  <si>
    <t>Vyzdívka mezi nosníky cihlami pálenými na maltu cementovou</t>
  </si>
  <si>
    <t>https://podminky.urs.cz/item/CS_URS_2024_01/317234410</t>
  </si>
  <si>
    <t>1,500*0,120*0,300</t>
  </si>
  <si>
    <t>2*1,500*0,180*0,300</t>
  </si>
  <si>
    <t>D.1.1.15 PŮDORYS 2.NP - navrhovaný stav</t>
  </si>
  <si>
    <t>1,500*0,180*0,300</t>
  </si>
  <si>
    <t>D.1.1.16 PŮDORYS 3.NP - navrhovaný stav</t>
  </si>
  <si>
    <t>29</t>
  </si>
  <si>
    <t>317941121</t>
  </si>
  <si>
    <t>Osazování ocelových válcovaných nosníků na zdivu I, IE, U, UE nebo L do č. 12 nebo výšky do 120 mm</t>
  </si>
  <si>
    <t>1017589136</t>
  </si>
  <si>
    <t>Osazování ocelových válcovaných nosníků na zdivu I nebo IE nebo U nebo UE nebo L do č. 12 nebo výšky do 120 mm</t>
  </si>
  <si>
    <t>https://podminky.urs.cz/item/CS_URS_2024_01/317941121</t>
  </si>
  <si>
    <t>(2*1,500*10,4)/1000</t>
  </si>
  <si>
    <t>30</t>
  </si>
  <si>
    <t>13010744</t>
  </si>
  <si>
    <t>ocel profilová jakost S235JR (11 375) průřez IPE 120</t>
  </si>
  <si>
    <t>-1827897611</t>
  </si>
  <si>
    <t>0,031*1,08 'Přepočtené koeficientem množství</t>
  </si>
  <si>
    <t>31</t>
  </si>
  <si>
    <t>317941123</t>
  </si>
  <si>
    <t>Osazování ocelových válcovaných nosníků na zdivu I, IE, U, UE nebo L přes č. 14 do č. 22 nebo výšky do 220 mm</t>
  </si>
  <si>
    <t>864434903</t>
  </si>
  <si>
    <t>Osazování ocelových válcovaných nosníků na zdivu I nebo IE nebo U nebo UE nebo L č. 14 až 22 nebo výšky do 220 mm</t>
  </si>
  <si>
    <t>https://podminky.urs.cz/item/CS_URS_2024_01/317941123</t>
  </si>
  <si>
    <t>(3*1,500*18,8)/1000</t>
  </si>
  <si>
    <t>(2*1,500*18,8)/1000</t>
  </si>
  <si>
    <t>13010750</t>
  </si>
  <si>
    <t>ocel profilová jakost S235JR (11 375) průřez IPE 180</t>
  </si>
  <si>
    <t>-1811805261</t>
  </si>
  <si>
    <t>0,197*1,08 'Přepočtené koeficientem množství</t>
  </si>
  <si>
    <t>33</t>
  </si>
  <si>
    <t>346244381</t>
  </si>
  <si>
    <t>Plentování jednostranné v do 200 mm válcovaných nosníků cihlami</t>
  </si>
  <si>
    <t>-1531201246</t>
  </si>
  <si>
    <t>Plentování ocelových válcovaných nosníků jednostranné cihlami na maltu, výška stojiny do 200 mm</t>
  </si>
  <si>
    <t>https://podminky.urs.cz/item/CS_URS_2024_01/346244381</t>
  </si>
  <si>
    <t>1,500*0,120*2</t>
  </si>
  <si>
    <t>1,500*0,180*2</t>
  </si>
  <si>
    <t>Vodorovné konstrukce</t>
  </si>
  <si>
    <t>34</t>
  </si>
  <si>
    <t>417321414</t>
  </si>
  <si>
    <t>Ztužující pásy a věnce ze ŽB tř. C 20/25</t>
  </si>
  <si>
    <t>906920910</t>
  </si>
  <si>
    <t>Ztužující pásy a věnce z betonu železového (bez výztuže) tř. C 20/25</t>
  </si>
  <si>
    <t>https://podminky.urs.cz/item/CS_URS_2024_01/417321414</t>
  </si>
  <si>
    <t>V1</t>
  </si>
  <si>
    <t>(2,080+2,100+2,080)*0,250*0,250</t>
  </si>
  <si>
    <t>V2</t>
  </si>
  <si>
    <t>(2,080+2,100+2,080)*0,250*0,150</t>
  </si>
  <si>
    <t>35</t>
  </si>
  <si>
    <t>417351115</t>
  </si>
  <si>
    <t>Zřízení bednění ztužujících věnců</t>
  </si>
  <si>
    <t>846580015</t>
  </si>
  <si>
    <t>Bednění bočnic ztužujících pásů a věnců včetně vzpěr zřízení</t>
  </si>
  <si>
    <t>https://podminky.urs.cz/item/CS_URS_2024_01/417351115</t>
  </si>
  <si>
    <t>(2,080+2,100+2,080)*(0,250+0,150)</t>
  </si>
  <si>
    <t>(2,080+2,100+2,080)*(0,150+0,150)</t>
  </si>
  <si>
    <t>36</t>
  </si>
  <si>
    <t>417351116</t>
  </si>
  <si>
    <t>Odstranění bednění ztužujících věnců</t>
  </si>
  <si>
    <t>-395660583</t>
  </si>
  <si>
    <t>Bednění bočnic ztužujících pásů a věnců včetně vzpěr odstranění</t>
  </si>
  <si>
    <t>https://podminky.urs.cz/item/CS_URS_2024_01/417351116</t>
  </si>
  <si>
    <t>37</t>
  </si>
  <si>
    <t>417361821</t>
  </si>
  <si>
    <t>Výztuž ztužujících pásů a věnců betonářskou ocelí 10 505</t>
  </si>
  <si>
    <t>210980809</t>
  </si>
  <si>
    <t>Výztuž ztužujících pásů a věnců z betonářské oceli 10 505 (R) nebo BSt 500</t>
  </si>
  <si>
    <t>https://podminky.urs.cz/item/CS_URS_2024_01/417361821</t>
  </si>
  <si>
    <t>(70,000*0,617)/1000</t>
  </si>
  <si>
    <t>(0,520*8*0,617)/1000</t>
  </si>
  <si>
    <t>R6</t>
  </si>
  <si>
    <t>(1,220*32*0,222)/1000</t>
  </si>
  <si>
    <t>(0,920*32*0,222)/1000</t>
  </si>
  <si>
    <t>38</t>
  </si>
  <si>
    <t>451573111</t>
  </si>
  <si>
    <t>Lože pod potrubí otevřený výkop ze štěrkopísku</t>
  </si>
  <si>
    <t>1392798977</t>
  </si>
  <si>
    <t>Lože pod potrubí, stoky a drobné objekty v otevřeném výkopu z písku a štěrkopísku do 63 mm</t>
  </si>
  <si>
    <t>https://podminky.urs.cz/item/CS_URS_2024_01/451573111</t>
  </si>
  <si>
    <t>Úpravy povrchů, podlahy a osazování výplní</t>
  </si>
  <si>
    <t>39</t>
  </si>
  <si>
    <t>611325223</t>
  </si>
  <si>
    <t>Vápenocementová štuková omítka malých ploch přes 0,25 do 1 m2 na stropech</t>
  </si>
  <si>
    <t>kus</t>
  </si>
  <si>
    <t>-756504483</t>
  </si>
  <si>
    <t>Vápenocementová omítka jednotlivých malých ploch štuková na stropech, plochy jednotlivě přes 0,25 do 1 m2</t>
  </si>
  <si>
    <t>https://podminky.urs.cz/item/CS_URS_2024_01/611325223</t>
  </si>
  <si>
    <t>Zapravení po osazení I profilů</t>
  </si>
  <si>
    <t>40</t>
  </si>
  <si>
    <t>612131101</t>
  </si>
  <si>
    <t>Cementový postřik vnitřních stěn nanášený celoplošně ručně</t>
  </si>
  <si>
    <t>-1254556776</t>
  </si>
  <si>
    <t>Podkladní a spojovací vrstva vnitřních omítaných ploch cementový postřik nanášený ručně celoplošně stěn</t>
  </si>
  <si>
    <t>https://podminky.urs.cz/item/CS_URS_2024_01/612131101</t>
  </si>
  <si>
    <t>Dozdívky</t>
  </si>
  <si>
    <t>1,200*0,180*2</t>
  </si>
  <si>
    <t>1,090*1,250*2</t>
  </si>
  <si>
    <t>1,200*1,150</t>
  </si>
  <si>
    <t>1,390*2,230</t>
  </si>
  <si>
    <t>1,200*1,070</t>
  </si>
  <si>
    <t>Stěny výtahové šachty</t>
  </si>
  <si>
    <t>(2,080+2,100+2,080)*3,150</t>
  </si>
  <si>
    <t>41</t>
  </si>
  <si>
    <t>612321141</t>
  </si>
  <si>
    <t>Vápenocementová omítka štuková dvouvrstvá vnitřních stěn nanášená ručně</t>
  </si>
  <si>
    <t>-1025969129</t>
  </si>
  <si>
    <t>Omítka vápenocementová vnitřních ploch nanášená ručně dvouvrstvá, tloušťky jádrové omítky do 10 mm a tloušťky štuku do 3 mm štuková svislých konstrukcí stěn</t>
  </si>
  <si>
    <t>https://podminky.urs.cz/item/CS_URS_2024_01/612321141</t>
  </si>
  <si>
    <t>42</t>
  </si>
  <si>
    <t>612325302</t>
  </si>
  <si>
    <t>Vápenocementová štuková omítka ostění nebo nadpraží</t>
  </si>
  <si>
    <t>-361578364</t>
  </si>
  <si>
    <t>Vápenocementová omítka ostění nebo nadpraží štuková</t>
  </si>
  <si>
    <t>https://podminky.urs.cz/item/CS_URS_2024_01/612325302</t>
  </si>
  <si>
    <t>(1,200+2,200*2)*0,410</t>
  </si>
  <si>
    <t>(1,200+2,200*2)*0,425</t>
  </si>
  <si>
    <t>43</t>
  </si>
  <si>
    <t>619996117</t>
  </si>
  <si>
    <t>Ochrana podlahy obedněním z OSB desek</t>
  </si>
  <si>
    <t>1233990386</t>
  </si>
  <si>
    <t>Ochrana stavebních konstrukcí a samostatných prvků včetně pozdějšího odstranění obedněním z OSB desek podlahy</t>
  </si>
  <si>
    <t>https://podminky.urs.cz/item/CS_URS_2024_01/619996117</t>
  </si>
  <si>
    <t>Ochrana pod lešení</t>
  </si>
  <si>
    <t>(2,330+1,300+1,300+2,100+1,300+1,300+2,330)*2,000</t>
  </si>
  <si>
    <t>44</t>
  </si>
  <si>
    <t>622131101</t>
  </si>
  <si>
    <t>Cementový postřik vnějších stěn nanášený celoplošně ručně</t>
  </si>
  <si>
    <t>383203158</t>
  </si>
  <si>
    <t>Podkladní a spojovací vrstva vnějších omítaných ploch cementový postřik nanášený ručně celoplošně stěn</t>
  </si>
  <si>
    <t>https://podminky.urs.cz/item/CS_URS_2024_01/622131101</t>
  </si>
  <si>
    <t>(2,080+2,100+2,080)*0,500</t>
  </si>
  <si>
    <t>45</t>
  </si>
  <si>
    <t>622131121</t>
  </si>
  <si>
    <t>Penetrační nátěr vnějších stěn nanášený ručně</t>
  </si>
  <si>
    <t>-515699802</t>
  </si>
  <si>
    <t>Podkladní a spojovací vrstva vnějších omítaných ploch penetrace nanášená ručně stěn</t>
  </si>
  <si>
    <t>https://podminky.urs.cz/item/CS_URS_2024_01/622131121</t>
  </si>
  <si>
    <t>46</t>
  </si>
  <si>
    <t>622142001</t>
  </si>
  <si>
    <t>Sklovláknité pletivo vnějších stěn vtlačené do tmelu</t>
  </si>
  <si>
    <t>-1725925134</t>
  </si>
  <si>
    <t>Pletivo vnějších ploch v ploše nebo pruzích, na plném podkladu sklovláknité vtlačené do tmelu stěn</t>
  </si>
  <si>
    <t>https://podminky.urs.cz/item/CS_URS_2024_01/622142001</t>
  </si>
  <si>
    <t>47</t>
  </si>
  <si>
    <t>622151031</t>
  </si>
  <si>
    <t>Penetrační silikonový nátěr vnějších pastovitých tenkovrstvých omítek stěn</t>
  </si>
  <si>
    <t>1134700776</t>
  </si>
  <si>
    <t>Penetrační nátěr vnějších pastovitých tenkovrstvých omítek silikonový stěn</t>
  </si>
  <si>
    <t>https://podminky.urs.cz/item/CS_URS_2024_01/622151031</t>
  </si>
  <si>
    <t>48</t>
  </si>
  <si>
    <t>622321121</t>
  </si>
  <si>
    <t>Vápenocementová omítka hladká jednovrstvá vnějších stěn nanášená ručně</t>
  </si>
  <si>
    <t>-1563341299</t>
  </si>
  <si>
    <t>Omítka vápenocementová vnějších ploch nanášená ručně jednovrstvá, tloušťky do 15 mm hladká stěn</t>
  </si>
  <si>
    <t>https://podminky.urs.cz/item/CS_URS_2024_01/622321121</t>
  </si>
  <si>
    <t>49</t>
  </si>
  <si>
    <t>622531022</t>
  </si>
  <si>
    <t>Tenkovrstvá silikonová zatíraná omítka zrnitost 2,0 mm vnějších stěn</t>
  </si>
  <si>
    <t>-1253883912</t>
  </si>
  <si>
    <t>Omítka tenkovrstvá silikonová vnějších ploch probarvená bez penetrace zatíraná (škrábaná), zrnitost 2,0 mm stěn</t>
  </si>
  <si>
    <t>https://podminky.urs.cz/item/CS_URS_2024_01/622531022</t>
  </si>
  <si>
    <t>50</t>
  </si>
  <si>
    <t>629999030</t>
  </si>
  <si>
    <t>Příplatek k omítce vnějších povrchů za provádění omítané plochy do 10 m2</t>
  </si>
  <si>
    <t>-1738262327</t>
  </si>
  <si>
    <t>Příplatky k cenám úprav vnějších povrchů za zvýšenou pracnost při provádění prací menšího rozsahu omítané plochy do 10 m2</t>
  </si>
  <si>
    <t>https://podminky.urs.cz/item/CS_URS_2024_01/629999030</t>
  </si>
  <si>
    <t>51</t>
  </si>
  <si>
    <t>629999042</t>
  </si>
  <si>
    <t>Příplatek k úpravám vnějších povrchů za provádění prací v nadstřešní části</t>
  </si>
  <si>
    <t>-857435869</t>
  </si>
  <si>
    <t>Příplatky k cenám úprav vnějších povrchů za ztížené pracovní podmínky práce v nadstřešní části objektu</t>
  </si>
  <si>
    <t>https://podminky.urs.cz/item/CS_URS_2024_01/629999042</t>
  </si>
  <si>
    <t>52</t>
  </si>
  <si>
    <t>631311125</t>
  </si>
  <si>
    <t>Mazanina tl přes 80 do 120 mm z betonu prostého bez zvýšených nároků na prostředí tř. C 20/25</t>
  </si>
  <si>
    <t>1551804685</t>
  </si>
  <si>
    <t>Mazanina z betonu prostého bez zvýšených nároků na prostředí tl. přes 80 do 120 mm tř. C 20/25</t>
  </si>
  <si>
    <t>https://podminky.urs.cz/item/CS_URS_2024_01/631311125</t>
  </si>
  <si>
    <t>4,000*4,000*0,100</t>
  </si>
  <si>
    <t>53</t>
  </si>
  <si>
    <t>631319012</t>
  </si>
  <si>
    <t>Příplatek k mazanině tl přes 80 do 120 mm za přehlazení povrchu</t>
  </si>
  <si>
    <t>671165843</t>
  </si>
  <si>
    <t>Příplatek k cenám mazanin za úpravu povrchu mazaniny přehlazením, mazanina tl. přes 80 do 120 mm</t>
  </si>
  <si>
    <t>https://podminky.urs.cz/item/CS_URS_2024_01/631319012</t>
  </si>
  <si>
    <t>54</t>
  </si>
  <si>
    <t>631362021</t>
  </si>
  <si>
    <t>Výztuž mazanin svařovanými sítěmi Kari</t>
  </si>
  <si>
    <t>1919753936</t>
  </si>
  <si>
    <t>Výztuž mazanin ze svařovaných sítí z drátů typu KARI</t>
  </si>
  <si>
    <t>https://podminky.urs.cz/item/CS_URS_2024_01/631362021</t>
  </si>
  <si>
    <t>55</t>
  </si>
  <si>
    <t>632481215</t>
  </si>
  <si>
    <t>Separační vrstva z geotextilie</t>
  </si>
  <si>
    <t>442436794</t>
  </si>
  <si>
    <t>Separační vrstva k oddělení podlahových vrstev z geotextilie</t>
  </si>
  <si>
    <t>https://podminky.urs.cz/item/CS_URS_2024_01/632481215</t>
  </si>
  <si>
    <t>Ostatní konstrukce a práce, bourání</t>
  </si>
  <si>
    <t>56</t>
  </si>
  <si>
    <t>941111112</t>
  </si>
  <si>
    <t>Montáž lešení řadového trubkového lehkého s podlahami zatížení do 200 kg/m2 š od 0,6 do 0,9 m v přes 10 do 25 m</t>
  </si>
  <si>
    <t>928840812</t>
  </si>
  <si>
    <t>Lešení řadové trubkové lehké pracovní s podlahami s provozním zatížením tř. 3 do 200 kg/m2 šířky tř. W06 od 0,6 do 0,9 m výšky přes 10 do 25 m montáž</t>
  </si>
  <si>
    <t>https://podminky.urs.cz/item/CS_URS_2024_01/941111112</t>
  </si>
  <si>
    <t>(2,330+1,300+1,300+2,100+1,300+1,300+2,330)*(12,460+1,100)</t>
  </si>
  <si>
    <t>57</t>
  </si>
  <si>
    <t>941111212</t>
  </si>
  <si>
    <t>Příplatek k lešení řadovému trubkovému lehkému s podlahami do 200 kg/m2 š od 0,6 do 0,9 m v přes 10 do 25 m za každý den použití</t>
  </si>
  <si>
    <t>-698568795</t>
  </si>
  <si>
    <t>Lešení řadové trubkové lehké pracovní s podlahami s provozním zatížením tř. 3 do 200 kg/m2 šířky tř. W06 od 0,6 do 0,9 m výšky přes 10 do 25 m příplatek k ceně za každý den použití</t>
  </si>
  <si>
    <t>https://podminky.urs.cz/item/CS_URS_2024_01/941111212</t>
  </si>
  <si>
    <t>162,178*30*1,5</t>
  </si>
  <si>
    <t>58</t>
  </si>
  <si>
    <t>941111312</t>
  </si>
  <si>
    <t>Odborná prohlídka lešení řadového trubkového lehkého s podlahami zatížení do 200 kg/m2 š od 0,6 do 1,5 m v do 25 m pl do 500 m2 zakrytého sítí</t>
  </si>
  <si>
    <t>182454608</t>
  </si>
  <si>
    <t>Odborná prohlídka lešení řadového trubkového lehkého pracovního s podlahami s provozním zatížením tř. 3 do 200 kg/m2 šířky tř. W06 až W12 od 0,6 m do 1,5 m výšky do 25 m, celkové plochy do 500 m2 zakrytého sítí</t>
  </si>
  <si>
    <t>https://podminky.urs.cz/item/CS_URS_2024_01/941111312</t>
  </si>
  <si>
    <t>59</t>
  </si>
  <si>
    <t>941111812</t>
  </si>
  <si>
    <t>Demontáž lešení řadového trubkového lehkého s podlahami zatížení do 200 kg/m2 š od 0,6 do 0,9 m v přes 10 do 25 m</t>
  </si>
  <si>
    <t>178855981</t>
  </si>
  <si>
    <t>Lešení řadové trubkové lehké pracovní s podlahami s provozním zatížením tř. 3 do 200 kg/m2 šířky tř. W06 od 0,6 do 0,9 m výšky přes 10 do 25 m demontáž</t>
  </si>
  <si>
    <t>https://podminky.urs.cz/item/CS_URS_2024_01/941111812</t>
  </si>
  <si>
    <t>60</t>
  </si>
  <si>
    <t>943211112</t>
  </si>
  <si>
    <t>Montáž lešení prostorového rámového lehkého s podlahami zatížení do 200 kg/m2 v přes 10 do 25 m</t>
  </si>
  <si>
    <t>-1067032650</t>
  </si>
  <si>
    <t>Lešení prostorové rámové lehké pracovní s podlahami s provozním zatížením tř. 3 do 200 kg/m2 výšky přes 10 do 25 m montáž</t>
  </si>
  <si>
    <t>https://podminky.urs.cz/item/CS_URS_2024_01/943211112</t>
  </si>
  <si>
    <t>1,600*2,080*13,960</t>
  </si>
  <si>
    <t>61</t>
  </si>
  <si>
    <t>943211119</t>
  </si>
  <si>
    <t>Příplatek k lešení prostorovému rámovému lehkému s podlahami za půdorysnou plochu do 6 m2</t>
  </si>
  <si>
    <t>-2022081038</t>
  </si>
  <si>
    <t>Lešení prostorové rámové lehké pracovní s podlahami Příplatek k cenám za půdorysnou plochu do 6 m2</t>
  </si>
  <si>
    <t>https://podminky.urs.cz/item/CS_URS_2024_01/943211119</t>
  </si>
  <si>
    <t>62</t>
  </si>
  <si>
    <t>943211212</t>
  </si>
  <si>
    <t>Příplatek k lešení prostorovému rámovému lehkému s podlahami do 200 kg/m2 v přes 10 do 25 m za každý den použití</t>
  </si>
  <si>
    <t>-598587116</t>
  </si>
  <si>
    <t>Lešení prostorové rámové lehké pracovní s podlahami s provozním zatížením tř. 3 do 200 kg/m2 výšky přes 10 do 25 m příplatek k ceně za každý den použití</t>
  </si>
  <si>
    <t>https://podminky.urs.cz/item/CS_URS_2024_01/943211212</t>
  </si>
  <si>
    <t>46,459*30*1,5</t>
  </si>
  <si>
    <t>63</t>
  </si>
  <si>
    <t>943211812</t>
  </si>
  <si>
    <t>Demontáž lešení prostorového rámového lehkého s podlahami zatížení do 200 kg/m2 v přes 10 do 25 m</t>
  </si>
  <si>
    <t>-1763437193</t>
  </si>
  <si>
    <t>Lešení prostorové rámové lehké pracovní s podlahami s provozním zatížením tř. 3 do 200 kg/m2 výšky přes 10 do 25 m demontáž</t>
  </si>
  <si>
    <t>https://podminky.urs.cz/item/CS_URS_2024_01/943211812</t>
  </si>
  <si>
    <t>64</t>
  </si>
  <si>
    <t>944511111</t>
  </si>
  <si>
    <t>Montáž ochranné sítě z textilie z umělých vláken</t>
  </si>
  <si>
    <t>-1022288657</t>
  </si>
  <si>
    <t>Síť ochranná zavěšená na konstrukci lešení z textilie z umělých vláken montáž</t>
  </si>
  <si>
    <t>https://podminky.urs.cz/item/CS_URS_2024_01/944511111</t>
  </si>
  <si>
    <t>65</t>
  </si>
  <si>
    <t>944511211</t>
  </si>
  <si>
    <t>Příplatek k ochranné síti za každý den použití</t>
  </si>
  <si>
    <t>-1977292784</t>
  </si>
  <si>
    <t>Síť ochranná zavěšená na konstrukci lešení z textilie z umělých vláken příplatek k ceně za každý den použití</t>
  </si>
  <si>
    <t>https://podminky.urs.cz/item/CS_URS_2024_01/944511211</t>
  </si>
  <si>
    <t>66</t>
  </si>
  <si>
    <t>944511811</t>
  </si>
  <si>
    <t>Demontáž ochranné sítě z textilie z umělých vláken</t>
  </si>
  <si>
    <t>479428789</t>
  </si>
  <si>
    <t>Síť ochranná zavěšená na konstrukci lešení z textilie z umělých vláken demontáž</t>
  </si>
  <si>
    <t>https://podminky.urs.cz/item/CS_URS_2024_01/944511811</t>
  </si>
  <si>
    <t>67</t>
  </si>
  <si>
    <t>944711111</t>
  </si>
  <si>
    <t>Montáž záchytné stříšky š do 1,5 m</t>
  </si>
  <si>
    <t>m</t>
  </si>
  <si>
    <t>605536108</t>
  </si>
  <si>
    <t>Stříška záchytná zřizovaná současně s lehkým nebo těžkým lešením šířky do 1,5 m montáž</t>
  </si>
  <si>
    <t>https://podminky.urs.cz/item/CS_URS_2024_01/944711111</t>
  </si>
  <si>
    <t>68</t>
  </si>
  <si>
    <t>944711211</t>
  </si>
  <si>
    <t>Příplatek k záchytné stříšce š přes do 1,5 m za každý den použití</t>
  </si>
  <si>
    <t>-1239299933</t>
  </si>
  <si>
    <t>Stříška záchytná zřizovaná současně s lehkým nebo těžkým lešením šířky do 1,5 m příplatek k ceně za každý den použití</t>
  </si>
  <si>
    <t>https://podminky.urs.cz/item/CS_URS_2024_01/944711211</t>
  </si>
  <si>
    <t>1,500*30*1,5</t>
  </si>
  <si>
    <t>69</t>
  </si>
  <si>
    <t>944711811</t>
  </si>
  <si>
    <t>Demontáž záchytné stříšky š přes do 1,5 m</t>
  </si>
  <si>
    <t>1277291874</t>
  </si>
  <si>
    <t>Stříška záchytná zřizovaná současně s lehkým nebo těžkým lešením šířky do 1,5 m demontáž</t>
  </si>
  <si>
    <t>https://podminky.urs.cz/item/CS_URS_2024_01/944711811</t>
  </si>
  <si>
    <t>70</t>
  </si>
  <si>
    <t>949101111</t>
  </si>
  <si>
    <t>Lešení pomocné pro objekty pozemních staveb s lešeňovou podlahou v do 1,9 m zatížení do 150 kg/m2</t>
  </si>
  <si>
    <t>-1760275898</t>
  </si>
  <si>
    <t>Lešení pomocné pracovní pro objekty pozemních staveb pro zatížení do 150 kg/m2, o výšce lešeňové podlahy do 1,9 m</t>
  </si>
  <si>
    <t>https://podminky.urs.cz/item/CS_URS_2024_01/949101111</t>
  </si>
  <si>
    <t>(1,500+1,870)*1,500</t>
  </si>
  <si>
    <t>3,200*3,380</t>
  </si>
  <si>
    <t>(1,500+1,950)*1,500</t>
  </si>
  <si>
    <t>71</t>
  </si>
  <si>
    <t>961055111</t>
  </si>
  <si>
    <t>Bourání základů ze ŽB</t>
  </si>
  <si>
    <t>-1669940735</t>
  </si>
  <si>
    <t>Bourání základů z betonu železového</t>
  </si>
  <si>
    <t>https://podminky.urs.cz/item/CS_URS_2024_01/961055111</t>
  </si>
  <si>
    <t>D.1.1.10 ŘEZOPOHLED A-A - bourací práce</t>
  </si>
  <si>
    <t>Předpoklad nutnosti ubourání části betonového pásu</t>
  </si>
  <si>
    <t>2,500*1,000*0,150</t>
  </si>
  <si>
    <t>1.NP Skladba S1</t>
  </si>
  <si>
    <t>72</t>
  </si>
  <si>
    <t>965042141</t>
  </si>
  <si>
    <t>Bourání podkladů pod dlažby nebo mazanin betonových nebo z litého asfaltu tl do 100 mm pl přes 4 m2</t>
  </si>
  <si>
    <t>-678061104</t>
  </si>
  <si>
    <t>Bourání mazanin betonových nebo z litého asfaltu tl. do 100 mm, plochy přes 4 m2</t>
  </si>
  <si>
    <t>https://podminky.urs.cz/item/CS_URS_2024_01/965042141</t>
  </si>
  <si>
    <t>Skladba S1</t>
  </si>
  <si>
    <t>73</t>
  </si>
  <si>
    <t>965049111</t>
  </si>
  <si>
    <t>Příplatek k bourání betonových mazanin za bourání mazanin se svařovanou sítí tl do 100 mm</t>
  </si>
  <si>
    <t>-590361947</t>
  </si>
  <si>
    <t>Bourání mazanin Příplatek k cenám za bourání mazanin betonových se svařovanou sítí, tl. do 100 mm</t>
  </si>
  <si>
    <t>https://podminky.urs.cz/item/CS_URS_2024_01/965049111</t>
  </si>
  <si>
    <t>74</t>
  </si>
  <si>
    <t>965081213</t>
  </si>
  <si>
    <t>Bourání podlah z dlaždic keramických nebo xylolitových tl do 10 mm plochy přes 1 m2</t>
  </si>
  <si>
    <t>-1063750122</t>
  </si>
  <si>
    <t>Bourání podlah z dlaždic bez podkladního lože nebo mazaniny, s jakoukoliv výplní spár keramických nebo xylolitových tl. do 10 mm, plochy přes 1 m2</t>
  </si>
  <si>
    <t>https://podminky.urs.cz/item/CS_URS_2024_01/965081213</t>
  </si>
  <si>
    <t>75</t>
  </si>
  <si>
    <t>966031313</t>
  </si>
  <si>
    <t>Vybourání částí říms z cihel vyložených do 250 mm tl do 300 mm</t>
  </si>
  <si>
    <t>-1702898972</t>
  </si>
  <si>
    <t>Vybourání částí říms z cihel vyložených do 250 mm tl. do 300 mm</t>
  </si>
  <si>
    <t>https://podminky.urs.cz/item/CS_URS_2024_01/966031313</t>
  </si>
  <si>
    <t>D.1.1.8 PŮDORYS 2.NP - bourací práce</t>
  </si>
  <si>
    <t>1,850</t>
  </si>
  <si>
    <t>D.1.1.9 PŮDORYS 3.NP - bourací práce</t>
  </si>
  <si>
    <t>76</t>
  </si>
  <si>
    <t>966031314</t>
  </si>
  <si>
    <t>Vybourání částí říms z cihel vyložených do 250 mm tl přes 300 mm</t>
  </si>
  <si>
    <t>-1068489219</t>
  </si>
  <si>
    <t>Vybourání částí říms z cihel vyložených do 250 mm tl. přes 300 mm</t>
  </si>
  <si>
    <t>https://podminky.urs.cz/item/CS_URS_2024_01/966031314</t>
  </si>
  <si>
    <t>77</t>
  </si>
  <si>
    <t>966084R</t>
  </si>
  <si>
    <t>Rozebrání střešní nosné kce</t>
  </si>
  <si>
    <t>-1881556240</t>
  </si>
  <si>
    <t>D.1.1.8 Půdorys 2.NP - bourací práce</t>
  </si>
  <si>
    <t>Skladba S2</t>
  </si>
  <si>
    <t>2,200*2,380</t>
  </si>
  <si>
    <t>78</t>
  </si>
  <si>
    <t>967031132</t>
  </si>
  <si>
    <t>Přisekání rovných ostění v cihelném zdivu na MV nebo MVC</t>
  </si>
  <si>
    <t>-254832491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</si>
  <si>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</si>
  <si>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https://podminky.urs.cz/item/CS_URS_2024_01/967031132</t>
  </si>
  <si>
    <t>(1,200+1,010*2)*0,410</t>
  </si>
  <si>
    <t>(1,200+1,120*2)*0,410</t>
  </si>
  <si>
    <t>(1,200+1,040*2)*0,425</t>
  </si>
  <si>
    <t>79</t>
  </si>
  <si>
    <t>968062355</t>
  </si>
  <si>
    <t>Vybourání dřevěných rámů oken dvojitých včetně křídel pl do 2 m2</t>
  </si>
  <si>
    <t>191812785</t>
  </si>
  <si>
    <t>Vybourání dřevěných rámů oken s křídly, dveřních zárubní, vrat, stěn, ostění nebo obkladů rámů oken s křídly dvojitých, plochy do 2 m2</t>
  </si>
  <si>
    <t>https://podminky.urs.cz/item/CS_URS_2024_01/968062355</t>
  </si>
  <si>
    <t>1,200*1,450</t>
  </si>
  <si>
    <t>1,090*1,250</t>
  </si>
  <si>
    <t>1,200*2,230</t>
  </si>
  <si>
    <t>80</t>
  </si>
  <si>
    <t>971033651</t>
  </si>
  <si>
    <t>Vybourání otvorů ve zdivu cihelném pl do 4 m2 na MVC nebo MV tl do 600 mm</t>
  </si>
  <si>
    <t>-1184685340</t>
  </si>
  <si>
    <t>Vybourání otvorů ve zdivu základovém nebo nadzákladovém z cihel, tvárnic, příčkovek z cihel pálených na maltu vápennou nebo vápenocementovou plochy do 4 m2, tl. do 600 mm</t>
  </si>
  <si>
    <t>https://podminky.urs.cz/item/CS_URS_2024_01/971033651</t>
  </si>
  <si>
    <t>1,200*1,010*0,410</t>
  </si>
  <si>
    <t>1,200*1,120*0,410</t>
  </si>
  <si>
    <t>1,200*1,040*0,425</t>
  </si>
  <si>
    <t>81</t>
  </si>
  <si>
    <t>973031335</t>
  </si>
  <si>
    <t>Vysekání kapes ve zdivu cihelném na MV nebo MVC pl do 0,16 m2 hl do 300 mm</t>
  </si>
  <si>
    <t>-3739330</t>
  </si>
  <si>
    <t>Vysekání výklenků nebo kapes ve zdivu z cihel na maltu vápennou nebo vápenocementovou kapes, plochy do 0,16 m2, hl. do 300 mm</t>
  </si>
  <si>
    <t>https://podminky.urs.cz/item/CS_URS_2024_01/973031335</t>
  </si>
  <si>
    <t>82</t>
  </si>
  <si>
    <t>975011221</t>
  </si>
  <si>
    <t>Podpěrné dřevení při podezdívání základů tl 450 mm vyzdívka v do 2 m dl podchycení do 1 m</t>
  </si>
  <si>
    <t>-1236999973</t>
  </si>
  <si>
    <t>Podpěrné dřevení při podezdívání základového zdiva při výšce vyzdívky do 2 m, při tl. zdiva 450 mm a délce podchycení do 1 m</t>
  </si>
  <si>
    <t>https://podminky.urs.cz/item/CS_URS_2024_01/975011221</t>
  </si>
  <si>
    <t>0,200</t>
  </si>
  <si>
    <t>0,368</t>
  </si>
  <si>
    <t>83</t>
  </si>
  <si>
    <t>975011231</t>
  </si>
  <si>
    <t>Podpěrné dřevení při podezdívání základů tl 450 mm vyzdívka v do 2 m dl podchycení přes 1 do 3 m</t>
  </si>
  <si>
    <t>650715730</t>
  </si>
  <si>
    <t>Podpěrné dřevení při podezdívání základového zdiva při výšce vyzdívky do 2 m, při tl. zdiva 450 mm a délce podchycení přes 1 do 3 m</t>
  </si>
  <si>
    <t>https://podminky.urs.cz/item/CS_URS_2024_01/975011231</t>
  </si>
  <si>
    <t>2,650</t>
  </si>
  <si>
    <t>84</t>
  </si>
  <si>
    <t>975011251</t>
  </si>
  <si>
    <t>Podpěrné dřevení při podezdívání základů tl 450 mm vyzdívka v do 2 m dl podchycení přes 3 do 5 m</t>
  </si>
  <si>
    <t>1336649551</t>
  </si>
  <si>
    <t>Podpěrné dřevení při podezdívání základového zdiva při výšce vyzdívky do 2 m, při tl. zdiva 450 mm a délce podchycení přes 3 do 5 m</t>
  </si>
  <si>
    <t>https://podminky.urs.cz/item/CS_URS_2024_01/975011251</t>
  </si>
  <si>
    <t>3,118</t>
  </si>
  <si>
    <t>85</t>
  </si>
  <si>
    <t>977311112</t>
  </si>
  <si>
    <t>Řezání stávajících betonových mazanin nevyztužených hl do 100 mm</t>
  </si>
  <si>
    <t>-507857668</t>
  </si>
  <si>
    <t>Řezání stávajících betonových mazanin bez vyztužení hloubky přes 50 do 100 mm</t>
  </si>
  <si>
    <t>https://podminky.urs.cz/item/CS_URS_2024_01/977311112</t>
  </si>
  <si>
    <t>4,000*4</t>
  </si>
  <si>
    <t>86</t>
  </si>
  <si>
    <t>977311113</t>
  </si>
  <si>
    <t>Řezání stávajících betonových mazanin nevyztužených hl do 150 mm</t>
  </si>
  <si>
    <t>-432635696</t>
  </si>
  <si>
    <t>Řezání stávajících betonových mazanin bez vyztužení hloubky přes 100 do 150 mm</t>
  </si>
  <si>
    <t>https://podminky.urs.cz/item/CS_URS_2024_01/977311113</t>
  </si>
  <si>
    <t>87</t>
  </si>
  <si>
    <t>985311111</t>
  </si>
  <si>
    <t>Reprofilace stěn cementovou sanační maltou tl do 10 mm</t>
  </si>
  <si>
    <t>66138155</t>
  </si>
  <si>
    <t>Reprofilace betonu sanačními maltami na cementové bázi ručně stěn, tloušťky do 10 mm</t>
  </si>
  <si>
    <t>https://podminky.urs.cz/item/CS_URS_2024_01/985311111</t>
  </si>
  <si>
    <t>2,500*1,000</t>
  </si>
  <si>
    <t>88</t>
  </si>
  <si>
    <t>985323111</t>
  </si>
  <si>
    <t>Spojovací můstek reprofilovaného betonu na cementové bázi tl 1 mm</t>
  </si>
  <si>
    <t>-437630228</t>
  </si>
  <si>
    <t>Spojovací můstek reprofilovaného betonu na cementové bázi, tloušťky 1 mm</t>
  </si>
  <si>
    <t>https://podminky.urs.cz/item/CS_URS_2024_01/985323111</t>
  </si>
  <si>
    <t>89</t>
  </si>
  <si>
    <t>993111111</t>
  </si>
  <si>
    <t>Dovoz a odvoz lešení řadového do 10 km včetně naložení a složení</t>
  </si>
  <si>
    <t>1348177633</t>
  </si>
  <si>
    <t>Dovoz a odvoz lešení včetně naložení a složení řadového, na vzdálenost do 10 km</t>
  </si>
  <si>
    <t>https://podminky.urs.cz/item/CS_URS_2024_01/993111111</t>
  </si>
  <si>
    <t>Lešení</t>
  </si>
  <si>
    <t>Stříšky</t>
  </si>
  <si>
    <t>1,500*1,500</t>
  </si>
  <si>
    <t>90</t>
  </si>
  <si>
    <t>993111119</t>
  </si>
  <si>
    <t>Příplatek k ceně dovozu a odvozu lešení řadového ZKD 10 km přes 10 km</t>
  </si>
  <si>
    <t>-1833186368</t>
  </si>
  <si>
    <t>Dovoz a odvoz lešení včetně naložení a složení řadového, na vzdálenost Příplatek k ceně za každých dalších i započatých 10 km přes 10 km</t>
  </si>
  <si>
    <t>https://podminky.urs.cz/item/CS_URS_2024_01/993111119</t>
  </si>
  <si>
    <t>164,428*2 'Přepočtené koeficientem množství</t>
  </si>
  <si>
    <t>91</t>
  </si>
  <si>
    <t>993121111</t>
  </si>
  <si>
    <t>Dovoz a odvoz lešení prostorového lehkého do 10 km včetně naložení a složení</t>
  </si>
  <si>
    <t>-395759452</t>
  </si>
  <si>
    <t>Dovoz a odvoz lešení včetně naložení a složení prostorového lehkého, na vzdálenost do 10 km</t>
  </si>
  <si>
    <t>https://podminky.urs.cz/item/CS_URS_2024_01/993121111</t>
  </si>
  <si>
    <t>92</t>
  </si>
  <si>
    <t>993121119</t>
  </si>
  <si>
    <t>Příplatek k ceně dovozu a odvozu lešení prostorového lehkého ZKD 10 km přes 10 km</t>
  </si>
  <si>
    <t>108941763</t>
  </si>
  <si>
    <t>Dovoz a odvoz lešení včetně naložení a složení prostorového lehkého, na vzdálenost Příplatek k ceně za každých dalších i započatých 10 km přes 10 km</t>
  </si>
  <si>
    <t>https://podminky.urs.cz/item/CS_URS_2024_01/993121119</t>
  </si>
  <si>
    <t>46,459*2 'Přepočtené koeficientem množství</t>
  </si>
  <si>
    <t>997</t>
  </si>
  <si>
    <t>Přesun sutě</t>
  </si>
  <si>
    <t>93</t>
  </si>
  <si>
    <t>997013214</t>
  </si>
  <si>
    <t>Vnitrostaveništní doprava suti a vybouraných hmot pro budovy v přes 12 do 15 m ručně</t>
  </si>
  <si>
    <t>-1523806716</t>
  </si>
  <si>
    <t>Vnitrostaveništní doprava suti a vybouraných hmot vodorovně do 50 m s naložením ručně pro budovy a haly výšky přes 12 do 15 m</t>
  </si>
  <si>
    <t>https://podminky.urs.cz/item/CS_URS_2024_01/997013214</t>
  </si>
  <si>
    <t>94</t>
  </si>
  <si>
    <t>997013219</t>
  </si>
  <si>
    <t>Příplatek k vnitrostaveništní dopravě suti a vybouraných hmot za zvětšenou dopravu suti ZKD 10 m</t>
  </si>
  <si>
    <t>-695615161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</si>
  <si>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</si>
  <si>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https://podminky.urs.cz/item/CS_URS_2024_01/997013219</t>
  </si>
  <si>
    <t>17,055*3 'Přepočtené koeficientem množství</t>
  </si>
  <si>
    <t>95</t>
  </si>
  <si>
    <t>997013501</t>
  </si>
  <si>
    <t>Odvoz suti a vybouraných hmot na skládku nebo meziskládku do 1 km se složením</t>
  </si>
  <si>
    <t>820980027</t>
  </si>
  <si>
    <t>Odvoz suti a vybouraných hmot na skládku nebo meziskládku se složením, na vzdálenost do 1 km</t>
  </si>
  <si>
    <t>https://podminky.urs.cz/item/CS_URS_2024_01/997013501</t>
  </si>
  <si>
    <t>96</t>
  </si>
  <si>
    <t>997013509</t>
  </si>
  <si>
    <t>Příplatek k odvozu suti a vybouraných hmot na skládku ZKD 1 km přes 1 km</t>
  </si>
  <si>
    <t>-644728805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</si>
  <si>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</si>
  <si>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</si>
  <si>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17,055*20 'Přepočtené koeficientem množství</t>
  </si>
  <si>
    <t>97</t>
  </si>
  <si>
    <t>997013631</t>
  </si>
  <si>
    <t>Poplatek za uložení na skládce (skládkovné) stavebního odpadu směsného kód odpadu 17 09 04</t>
  </si>
  <si>
    <t>1512797640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</si>
  <si>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</si>
  <si>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</si>
  <si>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</t>
  </si>
  <si>
    <t>Přesun hmot</t>
  </si>
  <si>
    <t>98</t>
  </si>
  <si>
    <t>998018003</t>
  </si>
  <si>
    <t>Přesun hmot pro budovy ruční pro budovy v přes 12 do 24 m</t>
  </si>
  <si>
    <t>-684409370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</si>
  <si>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</si>
  <si>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https://podminky.urs.cz/item/CS_URS_2024_01/998018003</t>
  </si>
  <si>
    <t>99</t>
  </si>
  <si>
    <t>998018011</t>
  </si>
  <si>
    <t>Příplatek k ručnímu přesunu hmot pro budovy za zvětšený přesun ZKD 100 m</t>
  </si>
  <si>
    <t>-344132095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</si>
  <si>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</si>
  <si>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https://podminky.urs.cz/item/CS_URS_2024_01/998018011</t>
  </si>
  <si>
    <t>PSV</t>
  </si>
  <si>
    <t>Práce a dodávky PSV</t>
  </si>
  <si>
    <t>711</t>
  </si>
  <si>
    <t>Izolace proti vodě, vlhkosti a plynům</t>
  </si>
  <si>
    <t>100</t>
  </si>
  <si>
    <t>711111002</t>
  </si>
  <si>
    <t>Provedení izolace proti zemní vlhkosti vodorovné za studena lakem asfaltovým</t>
  </si>
  <si>
    <t>CS ÚRS 2022 02</t>
  </si>
  <si>
    <t>-1311596576</t>
  </si>
  <si>
    <t>Provedení izolace proti zemní vlhkosti natěradly a tmely za studena na ploše vodorovné V nátěrem lakem asfaltovým</t>
  </si>
  <si>
    <t>https://podminky.urs.cz/item/CS_URS_2022_02/711111002</t>
  </si>
  <si>
    <t>2,400*2,480</t>
  </si>
  <si>
    <t>101</t>
  </si>
  <si>
    <t>711112002</t>
  </si>
  <si>
    <t>Provedení izolace proti zemní vlhkosti svislé za studena lakem asfaltovým</t>
  </si>
  <si>
    <t>898983310</t>
  </si>
  <si>
    <t>Provedení izolace proti zemní vlhkosti natěradly a tmely za studena na ploše svislé S nátěrem lakem asfaltovým</t>
  </si>
  <si>
    <t>https://podminky.urs.cz/item/CS_URS_2022_02/711112002</t>
  </si>
  <si>
    <t>102</t>
  </si>
  <si>
    <t>11163150</t>
  </si>
  <si>
    <t>lak penetrační asfaltový</t>
  </si>
  <si>
    <t>663930726</t>
  </si>
  <si>
    <t>35,888*0,00042 'Přepočtené koeficientem množství</t>
  </si>
  <si>
    <t>103</t>
  </si>
  <si>
    <t>711131811</t>
  </si>
  <si>
    <t>Odstranění izolace proti zemní vlhkosti vodorovné</t>
  </si>
  <si>
    <t>-1991705971</t>
  </si>
  <si>
    <t>Odstranění izolace proti zemní vlhkosti na ploše vodorovné V</t>
  </si>
  <si>
    <t>https://podminky.urs.cz/item/CS_URS_2024_01/711131811</t>
  </si>
  <si>
    <t>104</t>
  </si>
  <si>
    <t>711141559</t>
  </si>
  <si>
    <t>Provedení izolace proti zemní vlhkosti pásy přitavením vodorovné NAIP</t>
  </si>
  <si>
    <t>2098676667</t>
  </si>
  <si>
    <t>Provedení izolace proti zemní vlhkosti pásy přitavením NAIP na ploše vodorovné V</t>
  </si>
  <si>
    <t>https://podminky.urs.cz/item/CS_URS_2022_02/711141559</t>
  </si>
  <si>
    <t>2,400*2,480*2</t>
  </si>
  <si>
    <t>105</t>
  </si>
  <si>
    <t>711142559</t>
  </si>
  <si>
    <t>Provedení izolace proti zemní vlhkosti pásy přitavením svislé NAIP</t>
  </si>
  <si>
    <t>764429506</t>
  </si>
  <si>
    <t>Provedení izolace proti zemní vlhkosti pásy přitavením NAIP na ploše svislé S</t>
  </si>
  <si>
    <t>https://podminky.urs.cz/item/CS_URS_2022_02/711142559</t>
  </si>
  <si>
    <t>(1,525+1,945)*2,100*2</t>
  </si>
  <si>
    <t>(1,525+1,525)*2,180*2</t>
  </si>
  <si>
    <t>106</t>
  </si>
  <si>
    <t>62855001</t>
  </si>
  <si>
    <t>pás asfaltový natavitelný modifikovaný SBS s vložkou z polyesterové rohože a spalitelnou PE fólií nebo jemnozrnným minerálním posypem na horním povrchu tl 4,0mm</t>
  </si>
  <si>
    <t>705104226</t>
  </si>
  <si>
    <t>107</t>
  </si>
  <si>
    <t>998711313</t>
  </si>
  <si>
    <t>Přesun hmot procentní pro izolace proti vodě, vlhkosti a plynům ruční v objektech v přes 12 do 24 m</t>
  </si>
  <si>
    <t>%</t>
  </si>
  <si>
    <t>-1391451573</t>
  </si>
  <si>
    <t>Přesun hmot pro izolace proti vodě, vlhkosti a plynům stanovený procentní sazbou (%) z ceny vodorovná dopravní vzdálenost do 50 m ruční (bez užití mechanizace) v objektech výšky přes 12 do 24 m</t>
  </si>
  <si>
    <t>https://podminky.urs.cz/item/CS_URS_2024_01/998711313</t>
  </si>
  <si>
    <t>108</t>
  </si>
  <si>
    <t>998711319</t>
  </si>
  <si>
    <t>Příplatek k ručnímu přesunu hmot procentnímu pro izolace proti vodě, vlhkosti a plynům za zvětšený přesun ZKD 50 m</t>
  </si>
  <si>
    <t>-1915081861</t>
  </si>
  <si>
    <t>Přesun hmot pro izolace proti vodě, vlhkosti a plynům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</si>
  <si>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https://podminky.urs.cz/item/CS_URS_2024_01/998711319</t>
  </si>
  <si>
    <t>712</t>
  </si>
  <si>
    <t>Povlakové krytiny</t>
  </si>
  <si>
    <t>109</t>
  </si>
  <si>
    <t>712340832</t>
  </si>
  <si>
    <t>Odstranění povlakové krytiny střech do 10° z pásů NAIP přitavených v plné ploše dvouvrstvé</t>
  </si>
  <si>
    <t>-1589358342</t>
  </si>
  <si>
    <t>Odstranění povlakové krytiny střech plochých do 10° z přitavených pásů NAIP v plné ploše dvouvrstvé</t>
  </si>
  <si>
    <t>https://podminky.urs.cz/item/CS_URS_2024_01/712340832</t>
  </si>
  <si>
    <t>110</t>
  </si>
  <si>
    <t>998712313</t>
  </si>
  <si>
    <t>Přesun hmot procentní pro krytiny povlakové ruční v objektech v přes 12 do 24 m</t>
  </si>
  <si>
    <t>1025763463</t>
  </si>
  <si>
    <t>Přesun hmot pro povlakové krytiny stanovený procentní sazbou (%) z ceny vodorovná dopravní vzdálenost do 50 m ruční (bez užití mechanizace) v objektech výšky přes 12 do 24 m</t>
  </si>
  <si>
    <t>https://podminky.urs.cz/item/CS_URS_2024_01/998712313</t>
  </si>
  <si>
    <t>111</t>
  </si>
  <si>
    <t>998712319</t>
  </si>
  <si>
    <t>Příplatek k ručnímu přesunu hmot procentnímu pro krytiny povlakové za zvětšený přesun ZKD 50 m</t>
  </si>
  <si>
    <t>350185421</t>
  </si>
  <si>
    <t>Přesun hmot pro povlakové krytiny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</si>
  <si>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https://podminky.urs.cz/item/CS_URS_2024_01/998712319</t>
  </si>
  <si>
    <t>713</t>
  </si>
  <si>
    <t>Izolace tepelné</t>
  </si>
  <si>
    <t>112</t>
  </si>
  <si>
    <t>713110833</t>
  </si>
  <si>
    <t>Odstranění tepelné izolace stropů přibité nebo nastřelené z vláknitých materiálů suchých tl přes 100 mm</t>
  </si>
  <si>
    <t>454293718</t>
  </si>
  <si>
    <t>Odstranění tepelné izolace stropů nebo podhledů z rohoží, pásů, dílců, desek, bloků připevněných přibitím nebo nastřelením z vláknitých materiálů suchých, tloušťka izolace přes 100 mm</t>
  </si>
  <si>
    <t>https://podminky.urs.cz/item/CS_URS_2024_01/713110833</t>
  </si>
  <si>
    <t>113</t>
  </si>
  <si>
    <t>713120851</t>
  </si>
  <si>
    <t>Odstranění tepelné izolace podlah lepené z polystyrenu suchého tl do 100 mm</t>
  </si>
  <si>
    <t>-1316620439</t>
  </si>
  <si>
    <t>Odstranění tepelné izolace podlah z rohoží, pásů, dílců, desek, bloků podlah připevněných lepením z polystyrenu, tloušťka izolace suchého, tloušťka izolace do 100 mm</t>
  </si>
  <si>
    <t>https://podminky.urs.cz/item/CS_URS_2024_01/713120851</t>
  </si>
  <si>
    <t>114</t>
  </si>
  <si>
    <t>713121111</t>
  </si>
  <si>
    <t>Montáž izolace tepelné podlah volně kladenými rohožemi, pásy, dílci, deskami 1 vrstva</t>
  </si>
  <si>
    <t>845075560</t>
  </si>
  <si>
    <t>Montáž tepelné izolace podlah rohožemi, pásy, deskami, dílci, bloky (izolační materiál ve specifikaci) kladenými volně jednovrstvá</t>
  </si>
  <si>
    <t>https://podminky.urs.cz/item/CS_URS_2024_01/713121111</t>
  </si>
  <si>
    <t>115</t>
  </si>
  <si>
    <t>28372309</t>
  </si>
  <si>
    <t>deska EPS 100 pro konstrukce s běžným zatížením λ=0,037 tl 100mm</t>
  </si>
  <si>
    <t>1612703059</t>
  </si>
  <si>
    <t>16*1,05 'Přepočtené koeficientem množství</t>
  </si>
  <si>
    <t>116</t>
  </si>
  <si>
    <t>998713313</t>
  </si>
  <si>
    <t>Přesun hmot procentní pro izolace tepelné ruční v objektech v přes 12 do 24 m</t>
  </si>
  <si>
    <t>-2064949102</t>
  </si>
  <si>
    <t>Přesun hmot pro izolace tepelné stanovený procentní sazbou (%) z ceny vodorovná dopravní vzdálenost do 50 m ruční (bez užití mechanizace) v objektech výšky přes 12 m do 24 m</t>
  </si>
  <si>
    <t>https://podminky.urs.cz/item/CS_URS_2024_01/998713313</t>
  </si>
  <si>
    <t>117</t>
  </si>
  <si>
    <t>998713319</t>
  </si>
  <si>
    <t>Příplatek k ručnímu přesunu hmot procentnímu pro izolace tepelné za zvětšený přesun ZKD 50 m</t>
  </si>
  <si>
    <t>-1120240563</t>
  </si>
  <si>
    <t>Přesun hmot pro izolace tepelné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</si>
  <si>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https://podminky.urs.cz/item/CS_URS_2024_01/998713319</t>
  </si>
  <si>
    <t>721</t>
  </si>
  <si>
    <t>Zdravotechnika - vnitřní kanalizace</t>
  </si>
  <si>
    <t>118</t>
  </si>
  <si>
    <t>721110806</t>
  </si>
  <si>
    <t>Demontáž potrubí kameninové DN přes 100 do 200</t>
  </si>
  <si>
    <t>800739185</t>
  </si>
  <si>
    <t>Demontáž potrubí z kameninových trub normálních nebo kyselinovzdorných přes 100 do DN 200</t>
  </si>
  <si>
    <t>https://podminky.urs.cz/item/CS_URS_2024_01/721110806</t>
  </si>
  <si>
    <t>1,050+2,500+0,140+1,180</t>
  </si>
  <si>
    <t>2,610+0,300+0,700</t>
  </si>
  <si>
    <t>119</t>
  </si>
  <si>
    <t>721111112</t>
  </si>
  <si>
    <t>Potrubí kanalizační kameninové hrdlové přechod PVC - kamenina DN 150</t>
  </si>
  <si>
    <t>-606160988</t>
  </si>
  <si>
    <t>Potrubí z kameninových trub přechod PVC - kamenina DN 150</t>
  </si>
  <si>
    <t>https://podminky.urs.cz/item/CS_URS_2024_01/721111112</t>
  </si>
  <si>
    <t>120</t>
  </si>
  <si>
    <t>721173403</t>
  </si>
  <si>
    <t>Potrubí kanalizační z PVC SN 4 svodné DN 160</t>
  </si>
  <si>
    <t>-718750533</t>
  </si>
  <si>
    <t>Potrubí z trub PVC SN4 svodné (ležaté) DN 160</t>
  </si>
  <si>
    <t>https://podminky.urs.cz/item/CS_URS_2024_01/721173403</t>
  </si>
  <si>
    <t>9,000</t>
  </si>
  <si>
    <t>121</t>
  </si>
  <si>
    <t>998721313</t>
  </si>
  <si>
    <t>Přesun hmot procentní pro vnitřní kanalizaci ruční v objektech v přes 12 do 24 m</t>
  </si>
  <si>
    <t>2009565188</t>
  </si>
  <si>
    <t>Přesun hmot pro vnitřní kanalizaci stanovený procentní sazbou (%) z ceny vodorovná dopravní vzdálenost do 50 m ruční (bez užití mechanizace) v objektech výšky přes 12 do 24 m</t>
  </si>
  <si>
    <t>https://podminky.urs.cz/item/CS_URS_2024_01/998721313</t>
  </si>
  <si>
    <t>122</t>
  </si>
  <si>
    <t>998721319</t>
  </si>
  <si>
    <t>Příplatek k ručnímu přesunu hmot procentnímu pro vnitřní kanalizaci za zvětšený přesun ZKD 50 m</t>
  </si>
  <si>
    <t>1865584593</t>
  </si>
  <si>
    <t>Přesun hmot pro vnitřní kanalizaci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</si>
  <si>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https://podminky.urs.cz/item/CS_URS_2024_01/998721319</t>
  </si>
  <si>
    <t>763</t>
  </si>
  <si>
    <t>Konstrukce suché výstavby</t>
  </si>
  <si>
    <t>123</t>
  </si>
  <si>
    <t>763231821</t>
  </si>
  <si>
    <t>Demontáž sádrovláknitého podhledu s nosnou konstrukcí z ocelových profilů opláštění jednoduché</t>
  </si>
  <si>
    <t>117367174</t>
  </si>
  <si>
    <t>Demontáž podhledu ze sádrovláknitých desek s nosnou konstrukcí z ocelových profilů, opláštění jednoduché</t>
  </si>
  <si>
    <t>https://podminky.urs.cz/item/CS_URS_2024_01/763231821</t>
  </si>
  <si>
    <t>124</t>
  </si>
  <si>
    <t>998763513</t>
  </si>
  <si>
    <t>Přesun hmot procentní pro konstrukce montované z desek ruční v objektech v přes 12 do 24 m</t>
  </si>
  <si>
    <t>-1710285191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</si>
  <si>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12 do 24 m</t>
  </si>
  <si>
    <t>https://podminky.urs.cz/item/CS_URS_2024_01/998763513</t>
  </si>
  <si>
    <t>125</t>
  </si>
  <si>
    <t>998763519</t>
  </si>
  <si>
    <t>Příplatek k ručnímu přesunu hmot procentnímu pro konstrukce montované z desek za zvětšený přesun ZKD 50 m</t>
  </si>
  <si>
    <t>848061923</t>
  </si>
  <si>
    <t>Přesun hmot pro konstrukce montované z desek sádrokartonových, sádrovláknitých, cementovláknitých nebo cementových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</si>
  <si>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https://podminky.urs.cz/item/CS_URS_2024_01/998763519</t>
  </si>
  <si>
    <t>764</t>
  </si>
  <si>
    <t>Konstrukce klempířské</t>
  </si>
  <si>
    <t>126</t>
  </si>
  <si>
    <t>764002851</t>
  </si>
  <si>
    <t>Demontáž oplechování parapetů do suti</t>
  </si>
  <si>
    <t>-1593712310</t>
  </si>
  <si>
    <t>Demontáž klempířských konstrukcí oplechování parapetů do suti</t>
  </si>
  <si>
    <t>https://podminky.urs.cz/item/CS_URS_2024_01/764002851</t>
  </si>
  <si>
    <t>1,090</t>
  </si>
  <si>
    <t>127</t>
  </si>
  <si>
    <t>764216444</t>
  </si>
  <si>
    <t>Oplechování rovných parapetů celoplošně lepené z Pz plechu rš 330 mm</t>
  </si>
  <si>
    <t>1137627075</t>
  </si>
  <si>
    <t>Oplechování parapetů z pozinkovaného plechu rovných celoplošně lepené, bez rohů rš 330 mm</t>
  </si>
  <si>
    <t>https://podminky.urs.cz/item/CS_URS_2024_01/764216444</t>
  </si>
  <si>
    <t>Zakončení zděné výtahové šachty</t>
  </si>
  <si>
    <t>2,120+2,100+2,120</t>
  </si>
  <si>
    <t>128</t>
  </si>
  <si>
    <t>764311403</t>
  </si>
  <si>
    <t>Lemování rovných zdí střech s krytinou prejzovou nebo vlnitou z Pz plechu rš 250 mm</t>
  </si>
  <si>
    <t>816105559</t>
  </si>
  <si>
    <t>Lemování zdí z pozinkovaného plechu boční nebo horní rovné, střech s krytinou prejzovou nebo vlnitou rš 250 mm</t>
  </si>
  <si>
    <t>https://podminky.urs.cz/item/CS_URS_2024_01/764311403</t>
  </si>
  <si>
    <t>D.1.1.17 ŘEZOPOHLED A-A - navrhovaný stav</t>
  </si>
  <si>
    <t>Napojení střechy výtahu na stávající zdivo</t>
  </si>
  <si>
    <t>2,150</t>
  </si>
  <si>
    <t>129</t>
  </si>
  <si>
    <t>998764313</t>
  </si>
  <si>
    <t>Přesun hmot procentní pro konstrukce klempířské ruční v objektech v přes 12 do 24 m</t>
  </si>
  <si>
    <t>-672875748</t>
  </si>
  <si>
    <t>Přesun hmot pro konstrukce klempířské stanovený procentní sazbou (%) z ceny vodorovná dopravní vzdálenost do 50 m ruční (bez užtití mechanizace) v objektech výšky přes 12 do 24 m</t>
  </si>
  <si>
    <t>https://podminky.urs.cz/item/CS_URS_2024_01/998764313</t>
  </si>
  <si>
    <t>130</t>
  </si>
  <si>
    <t>998764319</t>
  </si>
  <si>
    <t>Příplatek k ručnímu přesunu hmot procentnímu pro konstrukce klempířské za zvětšený přesun ZKD 50 m</t>
  </si>
  <si>
    <t>1293120491</t>
  </si>
  <si>
    <t>Přesun hmot pro konstrukce klempířské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</si>
  <si>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https://podminky.urs.cz/item/CS_URS_2024_01/998764319</t>
  </si>
  <si>
    <t>766</t>
  </si>
  <si>
    <t>Konstrukce truhlářské</t>
  </si>
  <si>
    <t>131</t>
  </si>
  <si>
    <t>766691812</t>
  </si>
  <si>
    <t>Demontáž parapetních desek dřevěných nebo plastových šířky přes 300 mm</t>
  </si>
  <si>
    <t>578093655</t>
  </si>
  <si>
    <t>Demontáž parapetních desek šířky přes 300 mm</t>
  </si>
  <si>
    <t>https://podminky.urs.cz/item/CS_URS_2024_01/766691812</t>
  </si>
  <si>
    <t>132</t>
  </si>
  <si>
    <t>998766313</t>
  </si>
  <si>
    <t>Přesun hmot procentní pro kce truhlářské ruční v objektech v přes 12 do 24 m</t>
  </si>
  <si>
    <t>-1274615087</t>
  </si>
  <si>
    <t>Přesun hmot pro konstrukce truhlářské stanovený procentní sazbou (%) z ceny vodorovná dopravní vzdálenost do 50 m ruční (bez užití mechanizace) v objektech výšky přes 12 do 24 m</t>
  </si>
  <si>
    <t>https://podminky.urs.cz/item/CS_URS_2024_01/998766313</t>
  </si>
  <si>
    <t>133</t>
  </si>
  <si>
    <t>998766319</t>
  </si>
  <si>
    <t>Příplatek k ručnímu přesunu hmot procentnímu pro kce truhlářské za zvětšený přesun ZKD 50 m</t>
  </si>
  <si>
    <t>284501614</t>
  </si>
  <si>
    <t>Přesun hmot pro konstrukce truhlářské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</si>
  <si>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https://podminky.urs.cz/item/CS_URS_2024_01/998766319</t>
  </si>
  <si>
    <t>771</t>
  </si>
  <si>
    <t>Podlahy z dlaždic</t>
  </si>
  <si>
    <t>134</t>
  </si>
  <si>
    <t>771111011</t>
  </si>
  <si>
    <t>Vysátí podkladu před pokládkou dlažby</t>
  </si>
  <si>
    <t>238819978</t>
  </si>
  <si>
    <t>Příprava podkladu před provedením dlažby vysátí podlah</t>
  </si>
  <si>
    <t>https://podminky.urs.cz/item/CS_URS_2024_01/771111011</t>
  </si>
  <si>
    <t>135</t>
  </si>
  <si>
    <t>771121011</t>
  </si>
  <si>
    <t>Nátěr penetrační na podlahu</t>
  </si>
  <si>
    <t>2001037280</t>
  </si>
  <si>
    <t>Příprava podkladu před provedením dlažby nátěr penetrační na podlahu</t>
  </si>
  <si>
    <t>https://podminky.urs.cz/item/CS_URS_2024_01/771121011</t>
  </si>
  <si>
    <t>136</t>
  </si>
  <si>
    <t>771574436</t>
  </si>
  <si>
    <t>Montáž podlah keramických reliéfních nebo z dekorů lepených cementovým flexibilním lepidlem přes 9 do 12 ks/m2</t>
  </si>
  <si>
    <t>-1691960603</t>
  </si>
  <si>
    <t>Montáž podlah z dlaždic keramických lepených cementovým flexibilním lepidlem reliéfních nebo z dekorů, tloušťky do 10 mm přes 9 do 12 ks/m2</t>
  </si>
  <si>
    <t>https://podminky.urs.cz/item/CS_URS_2024_01/771574436</t>
  </si>
  <si>
    <t>137</t>
  </si>
  <si>
    <t>59761132</t>
  </si>
  <si>
    <t>dlažba keramická slinutá mrazuvzdorná R10/A povrch reliéfní/matný tl do 10mm přes 9 do 12ks/m2</t>
  </si>
  <si>
    <t>-120328969</t>
  </si>
  <si>
    <t>16*1,1 'Přepočtené koeficientem množství</t>
  </si>
  <si>
    <t>138</t>
  </si>
  <si>
    <t>771592011</t>
  </si>
  <si>
    <t>Čištění vnitřních ploch podlah nebo schodišť po položení dlažby chemickými prostředky</t>
  </si>
  <si>
    <t>796405683</t>
  </si>
  <si>
    <t>Čištění vnitřních ploch po položení dlažby podlah nebo schodišť chemickými prostředky</t>
  </si>
  <si>
    <t>https://podminky.urs.cz/item/CS_URS_2024_01/771592011</t>
  </si>
  <si>
    <t>139</t>
  </si>
  <si>
    <t>998771313</t>
  </si>
  <si>
    <t>Přesun hmot procentní pro podlahy z dlaždic ruční v objektech v přes 12 do 24 m</t>
  </si>
  <si>
    <t>190503507</t>
  </si>
  <si>
    <t>Přesun hmot pro podlahy z dlaždic stanovený procentní sazbou (%) z ceny vodorovná dopravní vzdálenost do 50 m ruční (bez užití mechanizace) v objektech výšky přes 12 do 24 m</t>
  </si>
  <si>
    <t>https://podminky.urs.cz/item/CS_URS_2024_01/998771313</t>
  </si>
  <si>
    <t>140</t>
  </si>
  <si>
    <t>998771319</t>
  </si>
  <si>
    <t>Příplatek k ručnímu přesunu hmot procentnímu pro podlahy z dlaždic za zvětšený přesun ZKD 50 m</t>
  </si>
  <si>
    <t>1219943883</t>
  </si>
  <si>
    <t>Přesun hmot pro podlahy z dlaždic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</si>
  <si>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https://podminky.urs.cz/item/CS_URS_2024_01/998771319</t>
  </si>
  <si>
    <t>784</t>
  </si>
  <si>
    <t>Dokončovací práce - malby a tapety</t>
  </si>
  <si>
    <t>141</t>
  </si>
  <si>
    <t>784111001</t>
  </si>
  <si>
    <t>Oprášení (ometení ) podkladu v místnostech v do 3,80 m</t>
  </si>
  <si>
    <t>599102862</t>
  </si>
  <si>
    <t>Oprášení (ometení) podkladu v místnostech výšky do 3,80 m</t>
  </si>
  <si>
    <t>https://podminky.urs.cz/item/CS_URS_2024_01/784111001</t>
  </si>
  <si>
    <t>Ostění a nadpraží vybouraných otvorů</t>
  </si>
  <si>
    <t>1,500*0,120</t>
  </si>
  <si>
    <t>1,500*0,180</t>
  </si>
  <si>
    <t>142</t>
  </si>
  <si>
    <t>784181111</t>
  </si>
  <si>
    <t>Základní silikátová jednonásobná bezbarvá penetrace podkladu v místnostech v do 3,80 m</t>
  </si>
  <si>
    <t>-818151866</t>
  </si>
  <si>
    <t>Penetrace podkladu jednonásobná základní silikátová bezbarvá v místnostech výšky do 3,80 m</t>
  </si>
  <si>
    <t>https://podminky.urs.cz/item/CS_URS_2024_01/784181111</t>
  </si>
  <si>
    <t>143</t>
  </si>
  <si>
    <t>784211011</t>
  </si>
  <si>
    <t>Jednonásobné bílé malby ze směsí za mokra velmi dobře oděruvzdorných v místnostech v do 3,80 m</t>
  </si>
  <si>
    <t>1389105330</t>
  </si>
  <si>
    <t>Malby z malířských směsí oděruvzdorných za mokra jednonásobné, bílé za mokra oděruvzdorné velmi dobře v místnostech výšky do 3,80 m</t>
  </si>
  <si>
    <t>https://podminky.urs.cz/item/CS_URS_2024_01/784211011</t>
  </si>
  <si>
    <t>144</t>
  </si>
  <si>
    <t>784211041</t>
  </si>
  <si>
    <t>Příplatek k cenám 1x maleb ze směsí za mokra oděruvzdorných za provádění pl do 5 m2</t>
  </si>
  <si>
    <t>165373746</t>
  </si>
  <si>
    <t>Malby z malířských směsí oděruvzdorných za mokra Příplatek k cenám jednonásobných maleb za zvýšenou pracnost při provádění malého rozsahu plochy do 5 m2</t>
  </si>
  <si>
    <t>https://podminky.urs.cz/item/CS_URS_2024_01/784211041</t>
  </si>
  <si>
    <t>HZS</t>
  </si>
  <si>
    <t>Hodinové zúčtovací sazby</t>
  </si>
  <si>
    <t>145</t>
  </si>
  <si>
    <t>HZS1291</t>
  </si>
  <si>
    <t>Hodinová zúčtovací sazba pomocný stavební dělník</t>
  </si>
  <si>
    <t>hod</t>
  </si>
  <si>
    <t>512</t>
  </si>
  <si>
    <t>1849421622</t>
  </si>
  <si>
    <t>Hodinové zúčtovací sazby profesí HSV zemní a pomocné práce pomocný stavební dělník</t>
  </si>
  <si>
    <t>https://podminky.urs.cz/item/CS_URS_2024_01/HZS1291</t>
  </si>
  <si>
    <t>Vyčištění budov nebo objektů před předáním do užívání budov bytové nebo občanské výstavby, světlé výšky podlaží do 4 m</t>
  </si>
  <si>
    <t>2*8</t>
  </si>
  <si>
    <t>Průběžný úklid stavby</t>
  </si>
  <si>
    <t>30*2*2</t>
  </si>
  <si>
    <t>146</t>
  </si>
  <si>
    <t>HZS1292</t>
  </si>
  <si>
    <t>Hodinová zúčtovací sazba stavební dělník</t>
  </si>
  <si>
    <t>-1190137768</t>
  </si>
  <si>
    <t>Hodinové zúčtovací sazby profesí HSV zemní a pomocné práce stavební dělník</t>
  </si>
  <si>
    <t>https://podminky.urs.cz/item/CS_URS_2024_01/HZS1292</t>
  </si>
  <si>
    <t>147</t>
  </si>
  <si>
    <t>HZS2492</t>
  </si>
  <si>
    <t>Hodinová zúčtovací sazba pomocný dělník PSV</t>
  </si>
  <si>
    <t>1021404910</t>
  </si>
  <si>
    <t>Hodinové zúčtovací sazby profesí PSV zednické výpomoci a pomocné práce PSV pomocný dělník PSV</t>
  </si>
  <si>
    <t>https://podminky.urs.cz/item/CS_URS_2024_01/HZS2492</t>
  </si>
  <si>
    <t>OST</t>
  </si>
  <si>
    <t>Ostatní</t>
  </si>
  <si>
    <t>148</t>
  </si>
  <si>
    <t>D+M Výtah - dle zhotovitelem zpracované RDS</t>
  </si>
  <si>
    <t>kpl</t>
  </si>
  <si>
    <t>266691149</t>
  </si>
  <si>
    <t>149</t>
  </si>
  <si>
    <t>OST1</t>
  </si>
  <si>
    <t>D+M ocelové kce výtahové šachty - dle zhotovitelem zpracované RDS</t>
  </si>
  <si>
    <t>-457461004</t>
  </si>
  <si>
    <t>150</t>
  </si>
  <si>
    <t>OST2</t>
  </si>
  <si>
    <t>Přechod mezi prahem výtahu a stavební podlahou nástupiště</t>
  </si>
  <si>
    <t>-1963625328</t>
  </si>
  <si>
    <t>02 - Elektroinstalace</t>
  </si>
  <si>
    <t>Elektroinstalace viz. samostatný rozpočet</t>
  </si>
  <si>
    <t>-1642817851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</si>
  <si>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</si>
  <si>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</si>
  <si>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</si>
  <si>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</si>
  <si>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</si>
  <si>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</si>
  <si>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</si>
  <si>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</si>
  <si>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</si>
  <si>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011002000</t>
  </si>
  <si>
    <t>Průzkumné práce</t>
  </si>
  <si>
    <t>CS ÚRS 2023 02</t>
  </si>
  <si>
    <t>1024</t>
  </si>
  <si>
    <t>-1338851838</t>
  </si>
  <si>
    <t>https://podminky.urs.cz/item/CS_URS_2023_02/011002000</t>
  </si>
  <si>
    <t>012103000</t>
  </si>
  <si>
    <t>Geodetické práce před výstavbou</t>
  </si>
  <si>
    <t>-591371145</t>
  </si>
  <si>
    <t>https://podminky.urs.cz/item/CS_URS_2023_02/012103000</t>
  </si>
  <si>
    <t>012203000</t>
  </si>
  <si>
    <t>Geodetické práce při provádění stavby</t>
  </si>
  <si>
    <t>1588498391</t>
  </si>
  <si>
    <t>https://podminky.urs.cz/item/CS_URS_2023_02/012203000</t>
  </si>
  <si>
    <t>012303000</t>
  </si>
  <si>
    <t>Geodetické práce po výstavbě</t>
  </si>
  <si>
    <t>1098549443</t>
  </si>
  <si>
    <t>https://podminky.urs.cz/item/CS_URS_2023_02/012303000</t>
  </si>
  <si>
    <t>013254000</t>
  </si>
  <si>
    <t>Dokumentace skutečného provedení stavby</t>
  </si>
  <si>
    <t>1083809314</t>
  </si>
  <si>
    <t>https://podminky.urs.cz/item/CS_URS_2023_02/013254000</t>
  </si>
  <si>
    <t>013294000</t>
  </si>
  <si>
    <t>Zhotovení RDS</t>
  </si>
  <si>
    <t>1477658247</t>
  </si>
  <si>
    <t>https://podminky.urs.cz/item/CS_URS_2024_01/013294000</t>
  </si>
  <si>
    <t>VRN3</t>
  </si>
  <si>
    <t>Zařízení staveniště</t>
  </si>
  <si>
    <t>031002000</t>
  </si>
  <si>
    <t>Související práce pro zařízení staveniště</t>
  </si>
  <si>
    <t>1381506871</t>
  </si>
  <si>
    <t>https://podminky.urs.cz/item/CS_URS_2023_02/031002000</t>
  </si>
  <si>
    <t>032002000</t>
  </si>
  <si>
    <t>Vybavení staveniště</t>
  </si>
  <si>
    <t>-814274427</t>
  </si>
  <si>
    <t>https://podminky.urs.cz/item/CS_URS_2023_02/032002000</t>
  </si>
  <si>
    <t>033002000</t>
  </si>
  <si>
    <t>Připojení staveniště na inženýrské sítě</t>
  </si>
  <si>
    <t>-1753458992</t>
  </si>
  <si>
    <t>https://podminky.urs.cz/item/CS_URS_2023_02/033002000</t>
  </si>
  <si>
    <t>033203000</t>
  </si>
  <si>
    <t>Energie pro zařízení staveniště</t>
  </si>
  <si>
    <t>1588474399</t>
  </si>
  <si>
    <t>https://podminky.urs.cz/item/CS_URS_2023_02/033203000</t>
  </si>
  <si>
    <t>034002000</t>
  </si>
  <si>
    <t>Zabezpečení staveniště</t>
  </si>
  <si>
    <t>-637488295</t>
  </si>
  <si>
    <t>https://podminky.urs.cz/item/CS_URS_2023_02/034002000</t>
  </si>
  <si>
    <t>034503000</t>
  </si>
  <si>
    <t>Informační tabule na staveništi</t>
  </si>
  <si>
    <t>-172988125</t>
  </si>
  <si>
    <t>https://podminky.urs.cz/item/CS_URS_2023_02/034503000</t>
  </si>
  <si>
    <t>039103000</t>
  </si>
  <si>
    <t>Rozebrání, bourání a odvoz zařízení staveniště</t>
  </si>
  <si>
    <t>-1590570244</t>
  </si>
  <si>
    <t>https://podminky.urs.cz/item/CS_URS_2023_02/039103000</t>
  </si>
  <si>
    <t>03910300R</t>
  </si>
  <si>
    <t>Vytýčení inženýrských sítí</t>
  </si>
  <si>
    <t>-1728334218</t>
  </si>
  <si>
    <t>VRN4</t>
  </si>
  <si>
    <t>Inženýrská činnost</t>
  </si>
  <si>
    <t>045203000</t>
  </si>
  <si>
    <t>Kompletační činnost</t>
  </si>
  <si>
    <t>-810096661</t>
  </si>
  <si>
    <t>https://podminky.urs.cz/item/CS_URS_2023_02/045203000</t>
  </si>
  <si>
    <t>045303000</t>
  </si>
  <si>
    <t>Koordinační činnost</t>
  </si>
  <si>
    <t>-1128541401</t>
  </si>
  <si>
    <t>https://podminky.urs.cz/item/CS_URS_2023_02/045303000</t>
  </si>
  <si>
    <t>VRN7</t>
  </si>
  <si>
    <t>Provozní vlivy</t>
  </si>
  <si>
    <t>071002000</t>
  </si>
  <si>
    <t>Provoz investora, třetích osob</t>
  </si>
  <si>
    <t>-2109446379</t>
  </si>
  <si>
    <t>https://podminky.urs.cz/item/CS_URS_2023_02/071002000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</si>
</sst>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41" fillId="3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764002851" TargetMode="External"/><Relationship Id="rId21" Type="http://schemas.openxmlformats.org/officeDocument/2006/relationships/hyperlink" Target="https://podminky.urs.cz/item/CS_URS_2024_01/273362021" TargetMode="External"/><Relationship Id="rId42" Type="http://schemas.openxmlformats.org/officeDocument/2006/relationships/hyperlink" Target="https://podminky.urs.cz/item/CS_URS_2024_01/622151031" TargetMode="External"/><Relationship Id="rId63" Type="http://schemas.openxmlformats.org/officeDocument/2006/relationships/hyperlink" Target="https://podminky.urs.cz/item/CS_URS_2024_01/944711211" TargetMode="External"/><Relationship Id="rId84" Type="http://schemas.openxmlformats.org/officeDocument/2006/relationships/hyperlink" Target="https://podminky.urs.cz/item/CS_URS_2024_01/993111119" TargetMode="External"/><Relationship Id="rId138" Type="http://schemas.openxmlformats.org/officeDocument/2006/relationships/drawing" Target="../drawings/drawing2.xml"/><Relationship Id="rId16" Type="http://schemas.openxmlformats.org/officeDocument/2006/relationships/hyperlink" Target="https://podminky.urs.cz/item/CS_URS_2024_01/273311611" TargetMode="External"/><Relationship Id="rId107" Type="http://schemas.openxmlformats.org/officeDocument/2006/relationships/hyperlink" Target="https://podminky.urs.cz/item/CS_URS_2024_01/998713313" TargetMode="External"/><Relationship Id="rId11" Type="http://schemas.openxmlformats.org/officeDocument/2006/relationships/hyperlink" Target="https://podminky.urs.cz/item/CS_URS_2024_01/174111102" TargetMode="External"/><Relationship Id="rId32" Type="http://schemas.openxmlformats.org/officeDocument/2006/relationships/hyperlink" Target="https://podminky.urs.cz/item/CS_URS_2024_01/417361821" TargetMode="External"/><Relationship Id="rId37" Type="http://schemas.openxmlformats.org/officeDocument/2006/relationships/hyperlink" Target="https://podminky.urs.cz/item/CS_URS_2024_01/612325302" TargetMode="External"/><Relationship Id="rId53" Type="http://schemas.openxmlformats.org/officeDocument/2006/relationships/hyperlink" Target="https://podminky.urs.cz/item/CS_URS_2024_01/941111312" TargetMode="External"/><Relationship Id="rId58" Type="http://schemas.openxmlformats.org/officeDocument/2006/relationships/hyperlink" Target="https://podminky.urs.cz/item/CS_URS_2024_01/943211812" TargetMode="External"/><Relationship Id="rId74" Type="http://schemas.openxmlformats.org/officeDocument/2006/relationships/hyperlink" Target="https://podminky.urs.cz/item/CS_URS_2024_01/971033651" TargetMode="External"/><Relationship Id="rId79" Type="http://schemas.openxmlformats.org/officeDocument/2006/relationships/hyperlink" Target="https://podminky.urs.cz/item/CS_URS_2024_01/977311112" TargetMode="External"/><Relationship Id="rId102" Type="http://schemas.openxmlformats.org/officeDocument/2006/relationships/hyperlink" Target="https://podminky.urs.cz/item/CS_URS_2024_01/998712313" TargetMode="External"/><Relationship Id="rId123" Type="http://schemas.openxmlformats.org/officeDocument/2006/relationships/hyperlink" Target="https://podminky.urs.cz/item/CS_URS_2024_01/998766313" TargetMode="External"/><Relationship Id="rId128" Type="http://schemas.openxmlformats.org/officeDocument/2006/relationships/hyperlink" Target="https://podminky.urs.cz/item/CS_URS_2024_01/771592011" TargetMode="External"/><Relationship Id="rId5" Type="http://schemas.openxmlformats.org/officeDocument/2006/relationships/hyperlink" Target="https://podminky.urs.cz/item/CS_URS_2024_01/162751117" TargetMode="External"/><Relationship Id="rId90" Type="http://schemas.openxmlformats.org/officeDocument/2006/relationships/hyperlink" Target="https://podminky.urs.cz/item/CS_URS_2024_01/997013509" TargetMode="External"/><Relationship Id="rId95" Type="http://schemas.openxmlformats.org/officeDocument/2006/relationships/hyperlink" Target="https://podminky.urs.cz/item/CS_URS_2022_02/711112002" TargetMode="External"/><Relationship Id="rId22" Type="http://schemas.openxmlformats.org/officeDocument/2006/relationships/hyperlink" Target="https://podminky.urs.cz/item/CS_URS_2024_01/279232513" TargetMode="External"/><Relationship Id="rId27" Type="http://schemas.openxmlformats.org/officeDocument/2006/relationships/hyperlink" Target="https://podminky.urs.cz/item/CS_URS_2024_01/317941123" TargetMode="External"/><Relationship Id="rId43" Type="http://schemas.openxmlformats.org/officeDocument/2006/relationships/hyperlink" Target="https://podminky.urs.cz/item/CS_URS_2024_01/622321121" TargetMode="External"/><Relationship Id="rId48" Type="http://schemas.openxmlformats.org/officeDocument/2006/relationships/hyperlink" Target="https://podminky.urs.cz/item/CS_URS_2024_01/631319012" TargetMode="External"/><Relationship Id="rId64" Type="http://schemas.openxmlformats.org/officeDocument/2006/relationships/hyperlink" Target="https://podminky.urs.cz/item/CS_URS_2024_01/944711811" TargetMode="External"/><Relationship Id="rId69" Type="http://schemas.openxmlformats.org/officeDocument/2006/relationships/hyperlink" Target="https://podminky.urs.cz/item/CS_URS_2024_01/965081213" TargetMode="External"/><Relationship Id="rId113" Type="http://schemas.openxmlformats.org/officeDocument/2006/relationships/hyperlink" Target="https://podminky.urs.cz/item/CS_URS_2024_01/998721319" TargetMode="External"/><Relationship Id="rId118" Type="http://schemas.openxmlformats.org/officeDocument/2006/relationships/hyperlink" Target="https://podminky.urs.cz/item/CS_URS_2024_01/764216444" TargetMode="External"/><Relationship Id="rId134" Type="http://schemas.openxmlformats.org/officeDocument/2006/relationships/hyperlink" Target="https://podminky.urs.cz/item/CS_URS_2024_01/784211041" TargetMode="External"/><Relationship Id="rId80" Type="http://schemas.openxmlformats.org/officeDocument/2006/relationships/hyperlink" Target="https://podminky.urs.cz/item/CS_URS_2024_01/977311113" TargetMode="External"/><Relationship Id="rId85" Type="http://schemas.openxmlformats.org/officeDocument/2006/relationships/hyperlink" Target="https://podminky.urs.cz/item/CS_URS_2024_01/993121111" TargetMode="External"/><Relationship Id="rId12" Type="http://schemas.openxmlformats.org/officeDocument/2006/relationships/hyperlink" Target="https://podminky.urs.cz/item/CS_URS_2024_01/175111101" TargetMode="External"/><Relationship Id="rId17" Type="http://schemas.openxmlformats.org/officeDocument/2006/relationships/hyperlink" Target="https://podminky.urs.cz/item/CS_URS_2024_01/273313711" TargetMode="External"/><Relationship Id="rId33" Type="http://schemas.openxmlformats.org/officeDocument/2006/relationships/hyperlink" Target="https://podminky.urs.cz/item/CS_URS_2024_01/451573111" TargetMode="External"/><Relationship Id="rId38" Type="http://schemas.openxmlformats.org/officeDocument/2006/relationships/hyperlink" Target="https://podminky.urs.cz/item/CS_URS_2024_01/619996117" TargetMode="External"/><Relationship Id="rId59" Type="http://schemas.openxmlformats.org/officeDocument/2006/relationships/hyperlink" Target="https://podminky.urs.cz/item/CS_URS_2024_01/944511111" TargetMode="External"/><Relationship Id="rId103" Type="http://schemas.openxmlformats.org/officeDocument/2006/relationships/hyperlink" Target="https://podminky.urs.cz/item/CS_URS_2024_01/998712319" TargetMode="External"/><Relationship Id="rId108" Type="http://schemas.openxmlformats.org/officeDocument/2006/relationships/hyperlink" Target="https://podminky.urs.cz/item/CS_URS_2024_01/998713319" TargetMode="External"/><Relationship Id="rId124" Type="http://schemas.openxmlformats.org/officeDocument/2006/relationships/hyperlink" Target="https://podminky.urs.cz/item/CS_URS_2024_01/998766319" TargetMode="External"/><Relationship Id="rId129" Type="http://schemas.openxmlformats.org/officeDocument/2006/relationships/hyperlink" Target="https://podminky.urs.cz/item/CS_URS_2024_01/998771313" TargetMode="External"/><Relationship Id="rId54" Type="http://schemas.openxmlformats.org/officeDocument/2006/relationships/hyperlink" Target="https://podminky.urs.cz/item/CS_URS_2024_01/941111812" TargetMode="External"/><Relationship Id="rId70" Type="http://schemas.openxmlformats.org/officeDocument/2006/relationships/hyperlink" Target="https://podminky.urs.cz/item/CS_URS_2024_01/966031313" TargetMode="External"/><Relationship Id="rId75" Type="http://schemas.openxmlformats.org/officeDocument/2006/relationships/hyperlink" Target="https://podminky.urs.cz/item/CS_URS_2024_01/973031335" TargetMode="External"/><Relationship Id="rId91" Type="http://schemas.openxmlformats.org/officeDocument/2006/relationships/hyperlink" Target="https://podminky.urs.cz/item/CS_URS_2024_01/997013631" TargetMode="External"/><Relationship Id="rId96" Type="http://schemas.openxmlformats.org/officeDocument/2006/relationships/hyperlink" Target="https://podminky.urs.cz/item/CS_URS_2024_01/711131811" TargetMode="External"/><Relationship Id="rId1" Type="http://schemas.openxmlformats.org/officeDocument/2006/relationships/hyperlink" Target="https://podminky.urs.cz/item/CS_URS_2024_01/131113711" TargetMode="External"/><Relationship Id="rId6" Type="http://schemas.openxmlformats.org/officeDocument/2006/relationships/hyperlink" Target="https://podminky.urs.cz/item/CS_URS_2024_01/162751119" TargetMode="External"/><Relationship Id="rId23" Type="http://schemas.openxmlformats.org/officeDocument/2006/relationships/hyperlink" Target="https://podminky.urs.cz/item/CS_URS_2024_01/311113153" TargetMode="External"/><Relationship Id="rId28" Type="http://schemas.openxmlformats.org/officeDocument/2006/relationships/hyperlink" Target="https://podminky.urs.cz/item/CS_URS_2024_01/346244381" TargetMode="External"/><Relationship Id="rId49" Type="http://schemas.openxmlformats.org/officeDocument/2006/relationships/hyperlink" Target="https://podminky.urs.cz/item/CS_URS_2024_01/631362021" TargetMode="External"/><Relationship Id="rId114" Type="http://schemas.openxmlformats.org/officeDocument/2006/relationships/hyperlink" Target="https://podminky.urs.cz/item/CS_URS_2024_01/763231821" TargetMode="External"/><Relationship Id="rId119" Type="http://schemas.openxmlformats.org/officeDocument/2006/relationships/hyperlink" Target="https://podminky.urs.cz/item/CS_URS_2024_01/764311403" TargetMode="External"/><Relationship Id="rId44" Type="http://schemas.openxmlformats.org/officeDocument/2006/relationships/hyperlink" Target="https://podminky.urs.cz/item/CS_URS_2024_01/622531022" TargetMode="External"/><Relationship Id="rId60" Type="http://schemas.openxmlformats.org/officeDocument/2006/relationships/hyperlink" Target="https://podminky.urs.cz/item/CS_URS_2024_01/944511211" TargetMode="External"/><Relationship Id="rId65" Type="http://schemas.openxmlformats.org/officeDocument/2006/relationships/hyperlink" Target="https://podminky.urs.cz/item/CS_URS_2024_01/949101111" TargetMode="External"/><Relationship Id="rId81" Type="http://schemas.openxmlformats.org/officeDocument/2006/relationships/hyperlink" Target="https://podminky.urs.cz/item/CS_URS_2024_01/985311111" TargetMode="External"/><Relationship Id="rId86" Type="http://schemas.openxmlformats.org/officeDocument/2006/relationships/hyperlink" Target="https://podminky.urs.cz/item/CS_URS_2024_01/993121119" TargetMode="External"/><Relationship Id="rId130" Type="http://schemas.openxmlformats.org/officeDocument/2006/relationships/hyperlink" Target="https://podminky.urs.cz/item/CS_URS_2024_01/998771319" TargetMode="External"/><Relationship Id="rId135" Type="http://schemas.openxmlformats.org/officeDocument/2006/relationships/hyperlink" Target="https://podminky.urs.cz/item/CS_URS_2024_01/HZS1291" TargetMode="External"/><Relationship Id="rId13" Type="http://schemas.openxmlformats.org/officeDocument/2006/relationships/hyperlink" Target="https://podminky.urs.cz/item/CS_URS_2024_01/213141131" TargetMode="External"/><Relationship Id="rId18" Type="http://schemas.openxmlformats.org/officeDocument/2006/relationships/hyperlink" Target="https://podminky.urs.cz/item/CS_URS_2024_01/273351121" TargetMode="External"/><Relationship Id="rId39" Type="http://schemas.openxmlformats.org/officeDocument/2006/relationships/hyperlink" Target="https://podminky.urs.cz/item/CS_URS_2024_01/622131101" TargetMode="External"/><Relationship Id="rId109" Type="http://schemas.openxmlformats.org/officeDocument/2006/relationships/hyperlink" Target="https://podminky.urs.cz/item/CS_URS_2024_01/721110806" TargetMode="External"/><Relationship Id="rId34" Type="http://schemas.openxmlformats.org/officeDocument/2006/relationships/hyperlink" Target="https://podminky.urs.cz/item/CS_URS_2024_01/611325223" TargetMode="External"/><Relationship Id="rId50" Type="http://schemas.openxmlformats.org/officeDocument/2006/relationships/hyperlink" Target="https://podminky.urs.cz/item/CS_URS_2024_01/632481215" TargetMode="External"/><Relationship Id="rId55" Type="http://schemas.openxmlformats.org/officeDocument/2006/relationships/hyperlink" Target="https://podminky.urs.cz/item/CS_URS_2024_01/943211112" TargetMode="External"/><Relationship Id="rId76" Type="http://schemas.openxmlformats.org/officeDocument/2006/relationships/hyperlink" Target="https://podminky.urs.cz/item/CS_URS_2024_01/975011221" TargetMode="External"/><Relationship Id="rId97" Type="http://schemas.openxmlformats.org/officeDocument/2006/relationships/hyperlink" Target="https://podminky.urs.cz/item/CS_URS_2022_02/711141559" TargetMode="External"/><Relationship Id="rId104" Type="http://schemas.openxmlformats.org/officeDocument/2006/relationships/hyperlink" Target="https://podminky.urs.cz/item/CS_URS_2024_01/713110833" TargetMode="External"/><Relationship Id="rId120" Type="http://schemas.openxmlformats.org/officeDocument/2006/relationships/hyperlink" Target="https://podminky.urs.cz/item/CS_URS_2024_01/998764313" TargetMode="External"/><Relationship Id="rId125" Type="http://schemas.openxmlformats.org/officeDocument/2006/relationships/hyperlink" Target="https://podminky.urs.cz/item/CS_URS_2024_01/771111011" TargetMode="External"/><Relationship Id="rId7" Type="http://schemas.openxmlformats.org/officeDocument/2006/relationships/hyperlink" Target="https://podminky.urs.cz/item/CS_URS_2024_01/167111101" TargetMode="External"/><Relationship Id="rId71" Type="http://schemas.openxmlformats.org/officeDocument/2006/relationships/hyperlink" Target="https://podminky.urs.cz/item/CS_URS_2024_01/966031314" TargetMode="External"/><Relationship Id="rId92" Type="http://schemas.openxmlformats.org/officeDocument/2006/relationships/hyperlink" Target="https://podminky.urs.cz/item/CS_URS_2024_01/998018003" TargetMode="External"/><Relationship Id="rId2" Type="http://schemas.openxmlformats.org/officeDocument/2006/relationships/hyperlink" Target="https://podminky.urs.cz/item/CS_URS_2024_01/151101201" TargetMode="External"/><Relationship Id="rId29" Type="http://schemas.openxmlformats.org/officeDocument/2006/relationships/hyperlink" Target="https://podminky.urs.cz/item/CS_URS_2024_01/417321414" TargetMode="External"/><Relationship Id="rId24" Type="http://schemas.openxmlformats.org/officeDocument/2006/relationships/hyperlink" Target="https://podminky.urs.cz/item/CS_URS_2024_01/311361821" TargetMode="External"/><Relationship Id="rId40" Type="http://schemas.openxmlformats.org/officeDocument/2006/relationships/hyperlink" Target="https://podminky.urs.cz/item/CS_URS_2024_01/622131121" TargetMode="External"/><Relationship Id="rId45" Type="http://schemas.openxmlformats.org/officeDocument/2006/relationships/hyperlink" Target="https://podminky.urs.cz/item/CS_URS_2024_01/629999030" TargetMode="External"/><Relationship Id="rId66" Type="http://schemas.openxmlformats.org/officeDocument/2006/relationships/hyperlink" Target="https://podminky.urs.cz/item/CS_URS_2024_01/961055111" TargetMode="External"/><Relationship Id="rId87" Type="http://schemas.openxmlformats.org/officeDocument/2006/relationships/hyperlink" Target="https://podminky.urs.cz/item/CS_URS_2024_01/997013214" TargetMode="External"/><Relationship Id="rId110" Type="http://schemas.openxmlformats.org/officeDocument/2006/relationships/hyperlink" Target="https://podminky.urs.cz/item/CS_URS_2024_01/721111112" TargetMode="External"/><Relationship Id="rId115" Type="http://schemas.openxmlformats.org/officeDocument/2006/relationships/hyperlink" Target="https://podminky.urs.cz/item/CS_URS_2024_01/998763513" TargetMode="External"/><Relationship Id="rId131" Type="http://schemas.openxmlformats.org/officeDocument/2006/relationships/hyperlink" Target="https://podminky.urs.cz/item/CS_URS_2024_01/784111001" TargetMode="External"/><Relationship Id="rId136" Type="http://schemas.openxmlformats.org/officeDocument/2006/relationships/hyperlink" Target="https://podminky.urs.cz/item/CS_URS_2024_01/HZS1292" TargetMode="External"/><Relationship Id="rId61" Type="http://schemas.openxmlformats.org/officeDocument/2006/relationships/hyperlink" Target="https://podminky.urs.cz/item/CS_URS_2024_01/944511811" TargetMode="External"/><Relationship Id="rId82" Type="http://schemas.openxmlformats.org/officeDocument/2006/relationships/hyperlink" Target="https://podminky.urs.cz/item/CS_URS_2024_01/985323111" TargetMode="External"/><Relationship Id="rId19" Type="http://schemas.openxmlformats.org/officeDocument/2006/relationships/hyperlink" Target="https://podminky.urs.cz/item/CS_URS_2024_01/273351122" TargetMode="External"/><Relationship Id="rId14" Type="http://schemas.openxmlformats.org/officeDocument/2006/relationships/hyperlink" Target="https://podminky.urs.cz/item/CS_URS_2024_01/213211131" TargetMode="External"/><Relationship Id="rId30" Type="http://schemas.openxmlformats.org/officeDocument/2006/relationships/hyperlink" Target="https://podminky.urs.cz/item/CS_URS_2024_01/417351115" TargetMode="External"/><Relationship Id="rId35" Type="http://schemas.openxmlformats.org/officeDocument/2006/relationships/hyperlink" Target="https://podminky.urs.cz/item/CS_URS_2024_01/612131101" TargetMode="External"/><Relationship Id="rId56" Type="http://schemas.openxmlformats.org/officeDocument/2006/relationships/hyperlink" Target="https://podminky.urs.cz/item/CS_URS_2024_01/943211119" TargetMode="External"/><Relationship Id="rId77" Type="http://schemas.openxmlformats.org/officeDocument/2006/relationships/hyperlink" Target="https://podminky.urs.cz/item/CS_URS_2024_01/975011231" TargetMode="External"/><Relationship Id="rId100" Type="http://schemas.openxmlformats.org/officeDocument/2006/relationships/hyperlink" Target="https://podminky.urs.cz/item/CS_URS_2024_01/998711319" TargetMode="External"/><Relationship Id="rId105" Type="http://schemas.openxmlformats.org/officeDocument/2006/relationships/hyperlink" Target="https://podminky.urs.cz/item/CS_URS_2024_01/713120851" TargetMode="External"/><Relationship Id="rId126" Type="http://schemas.openxmlformats.org/officeDocument/2006/relationships/hyperlink" Target="https://podminky.urs.cz/item/CS_URS_2024_01/771121011" TargetMode="External"/><Relationship Id="rId8" Type="http://schemas.openxmlformats.org/officeDocument/2006/relationships/hyperlink" Target="https://podminky.urs.cz/item/CS_URS_2024_01/171152501" TargetMode="External"/><Relationship Id="rId51" Type="http://schemas.openxmlformats.org/officeDocument/2006/relationships/hyperlink" Target="https://podminky.urs.cz/item/CS_URS_2024_01/941111112" TargetMode="External"/><Relationship Id="rId72" Type="http://schemas.openxmlformats.org/officeDocument/2006/relationships/hyperlink" Target="https://podminky.urs.cz/item/CS_URS_2024_01/967031132" TargetMode="External"/><Relationship Id="rId93" Type="http://schemas.openxmlformats.org/officeDocument/2006/relationships/hyperlink" Target="https://podminky.urs.cz/item/CS_URS_2024_01/998018011" TargetMode="External"/><Relationship Id="rId98" Type="http://schemas.openxmlformats.org/officeDocument/2006/relationships/hyperlink" Target="https://podminky.urs.cz/item/CS_URS_2022_02/711142559" TargetMode="External"/><Relationship Id="rId121" Type="http://schemas.openxmlformats.org/officeDocument/2006/relationships/hyperlink" Target="https://podminky.urs.cz/item/CS_URS_2024_01/998764319" TargetMode="External"/><Relationship Id="rId3" Type="http://schemas.openxmlformats.org/officeDocument/2006/relationships/hyperlink" Target="https://podminky.urs.cz/item/CS_URS_2024_01/151101211" TargetMode="External"/><Relationship Id="rId25" Type="http://schemas.openxmlformats.org/officeDocument/2006/relationships/hyperlink" Target="https://podminky.urs.cz/item/CS_URS_2024_01/317234410" TargetMode="External"/><Relationship Id="rId46" Type="http://schemas.openxmlformats.org/officeDocument/2006/relationships/hyperlink" Target="https://podminky.urs.cz/item/CS_URS_2024_01/629999042" TargetMode="External"/><Relationship Id="rId67" Type="http://schemas.openxmlformats.org/officeDocument/2006/relationships/hyperlink" Target="https://podminky.urs.cz/item/CS_URS_2024_01/965042141" TargetMode="External"/><Relationship Id="rId116" Type="http://schemas.openxmlformats.org/officeDocument/2006/relationships/hyperlink" Target="https://podminky.urs.cz/item/CS_URS_2024_01/998763519" TargetMode="External"/><Relationship Id="rId137" Type="http://schemas.openxmlformats.org/officeDocument/2006/relationships/hyperlink" Target="https://podminky.urs.cz/item/CS_URS_2024_01/HZS2492" TargetMode="External"/><Relationship Id="rId20" Type="http://schemas.openxmlformats.org/officeDocument/2006/relationships/hyperlink" Target="https://podminky.urs.cz/item/CS_URS_2024_01/273361821" TargetMode="External"/><Relationship Id="rId41" Type="http://schemas.openxmlformats.org/officeDocument/2006/relationships/hyperlink" Target="https://podminky.urs.cz/item/CS_URS_2024_01/622142001" TargetMode="External"/><Relationship Id="rId62" Type="http://schemas.openxmlformats.org/officeDocument/2006/relationships/hyperlink" Target="https://podminky.urs.cz/item/CS_URS_2024_01/944711111" TargetMode="External"/><Relationship Id="rId83" Type="http://schemas.openxmlformats.org/officeDocument/2006/relationships/hyperlink" Target="https://podminky.urs.cz/item/CS_URS_2024_01/993111111" TargetMode="External"/><Relationship Id="rId88" Type="http://schemas.openxmlformats.org/officeDocument/2006/relationships/hyperlink" Target="https://podminky.urs.cz/item/CS_URS_2024_01/997013219" TargetMode="External"/><Relationship Id="rId111" Type="http://schemas.openxmlformats.org/officeDocument/2006/relationships/hyperlink" Target="https://podminky.urs.cz/item/CS_URS_2024_01/721173403" TargetMode="External"/><Relationship Id="rId132" Type="http://schemas.openxmlformats.org/officeDocument/2006/relationships/hyperlink" Target="https://podminky.urs.cz/item/CS_URS_2024_01/784181111" TargetMode="External"/><Relationship Id="rId15" Type="http://schemas.openxmlformats.org/officeDocument/2006/relationships/hyperlink" Target="https://podminky.urs.cz/item/CS_URS_2024_01/271532213" TargetMode="External"/><Relationship Id="rId36" Type="http://schemas.openxmlformats.org/officeDocument/2006/relationships/hyperlink" Target="https://podminky.urs.cz/item/CS_URS_2024_01/612321141" TargetMode="External"/><Relationship Id="rId57" Type="http://schemas.openxmlformats.org/officeDocument/2006/relationships/hyperlink" Target="https://podminky.urs.cz/item/CS_URS_2024_01/943211212" TargetMode="External"/><Relationship Id="rId106" Type="http://schemas.openxmlformats.org/officeDocument/2006/relationships/hyperlink" Target="https://podminky.urs.cz/item/CS_URS_2024_01/713121111" TargetMode="External"/><Relationship Id="rId127" Type="http://schemas.openxmlformats.org/officeDocument/2006/relationships/hyperlink" Target="https://podminky.urs.cz/item/CS_URS_2024_01/771574436" TargetMode="External"/><Relationship Id="rId10" Type="http://schemas.openxmlformats.org/officeDocument/2006/relationships/hyperlink" Target="https://podminky.urs.cz/item/CS_URS_2024_01/171251201" TargetMode="External"/><Relationship Id="rId31" Type="http://schemas.openxmlformats.org/officeDocument/2006/relationships/hyperlink" Target="https://podminky.urs.cz/item/CS_URS_2024_01/417351116" TargetMode="External"/><Relationship Id="rId52" Type="http://schemas.openxmlformats.org/officeDocument/2006/relationships/hyperlink" Target="https://podminky.urs.cz/item/CS_URS_2024_01/941111212" TargetMode="External"/><Relationship Id="rId73" Type="http://schemas.openxmlformats.org/officeDocument/2006/relationships/hyperlink" Target="https://podminky.urs.cz/item/CS_URS_2024_01/968062355" TargetMode="External"/><Relationship Id="rId78" Type="http://schemas.openxmlformats.org/officeDocument/2006/relationships/hyperlink" Target="https://podminky.urs.cz/item/CS_URS_2024_01/975011251" TargetMode="External"/><Relationship Id="rId94" Type="http://schemas.openxmlformats.org/officeDocument/2006/relationships/hyperlink" Target="https://podminky.urs.cz/item/CS_URS_2022_02/711111002" TargetMode="External"/><Relationship Id="rId99" Type="http://schemas.openxmlformats.org/officeDocument/2006/relationships/hyperlink" Target="https://podminky.urs.cz/item/CS_URS_2024_01/998711313" TargetMode="External"/><Relationship Id="rId101" Type="http://schemas.openxmlformats.org/officeDocument/2006/relationships/hyperlink" Target="https://podminky.urs.cz/item/CS_URS_2024_01/712340832" TargetMode="External"/><Relationship Id="rId122" Type="http://schemas.openxmlformats.org/officeDocument/2006/relationships/hyperlink" Target="https://podminky.urs.cz/item/CS_URS_2024_01/766691812" TargetMode="External"/><Relationship Id="rId4" Type="http://schemas.openxmlformats.org/officeDocument/2006/relationships/hyperlink" Target="https://podminky.urs.cz/item/CS_URS_2024_01/162251102" TargetMode="External"/><Relationship Id="rId9" Type="http://schemas.openxmlformats.org/officeDocument/2006/relationships/hyperlink" Target="https://podminky.urs.cz/item/CS_URS_2024_01/171201231" TargetMode="External"/><Relationship Id="rId26" Type="http://schemas.openxmlformats.org/officeDocument/2006/relationships/hyperlink" Target="https://podminky.urs.cz/item/CS_URS_2024_01/317941121" TargetMode="External"/><Relationship Id="rId47" Type="http://schemas.openxmlformats.org/officeDocument/2006/relationships/hyperlink" Target="https://podminky.urs.cz/item/CS_URS_2024_01/631311125" TargetMode="External"/><Relationship Id="rId68" Type="http://schemas.openxmlformats.org/officeDocument/2006/relationships/hyperlink" Target="https://podminky.urs.cz/item/CS_URS_2024_01/965049111" TargetMode="External"/><Relationship Id="rId89" Type="http://schemas.openxmlformats.org/officeDocument/2006/relationships/hyperlink" Target="https://podminky.urs.cz/item/CS_URS_2024_01/997013501" TargetMode="External"/><Relationship Id="rId112" Type="http://schemas.openxmlformats.org/officeDocument/2006/relationships/hyperlink" Target="https://podminky.urs.cz/item/CS_URS_2024_01/998721313" TargetMode="External"/><Relationship Id="rId133" Type="http://schemas.openxmlformats.org/officeDocument/2006/relationships/hyperlink" Target="https://podminky.urs.cz/item/CS_URS_2024_01/784211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032002000" TargetMode="External"/><Relationship Id="rId13" Type="http://schemas.openxmlformats.org/officeDocument/2006/relationships/hyperlink" Target="https://podminky.urs.cz/item/CS_URS_2023_02/039103000" TargetMode="External"/><Relationship Id="rId3" Type="http://schemas.openxmlformats.org/officeDocument/2006/relationships/hyperlink" Target="https://podminky.urs.cz/item/CS_URS_2023_02/012203000" TargetMode="External"/><Relationship Id="rId7" Type="http://schemas.openxmlformats.org/officeDocument/2006/relationships/hyperlink" Target="https://podminky.urs.cz/item/CS_URS_2023_02/031002000" TargetMode="External"/><Relationship Id="rId12" Type="http://schemas.openxmlformats.org/officeDocument/2006/relationships/hyperlink" Target="https://podminky.urs.cz/item/CS_URS_2023_02/034503000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podminky.urs.cz/item/CS_URS_2023_02/012103000" TargetMode="External"/><Relationship Id="rId16" Type="http://schemas.openxmlformats.org/officeDocument/2006/relationships/hyperlink" Target="https://podminky.urs.cz/item/CS_URS_2023_02/071002000" TargetMode="External"/><Relationship Id="rId1" Type="http://schemas.openxmlformats.org/officeDocument/2006/relationships/hyperlink" Target="https://podminky.urs.cz/item/CS_URS_2023_02/011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3_02/034002000" TargetMode="External"/><Relationship Id="rId5" Type="http://schemas.openxmlformats.org/officeDocument/2006/relationships/hyperlink" Target="https://podminky.urs.cz/item/CS_URS_2023_02/013254000" TargetMode="External"/><Relationship Id="rId15" Type="http://schemas.openxmlformats.org/officeDocument/2006/relationships/hyperlink" Target="https://podminky.urs.cz/item/CS_URS_2023_02/045303000" TargetMode="External"/><Relationship Id="rId10" Type="http://schemas.openxmlformats.org/officeDocument/2006/relationships/hyperlink" Target="https://podminky.urs.cz/item/CS_URS_2023_02/033203000" TargetMode="External"/><Relationship Id="rId4" Type="http://schemas.openxmlformats.org/officeDocument/2006/relationships/hyperlink" Target="https://podminky.urs.cz/item/CS_URS_2023_02/012303000" TargetMode="External"/><Relationship Id="rId9" Type="http://schemas.openxmlformats.org/officeDocument/2006/relationships/hyperlink" Target="https://podminky.urs.cz/item/CS_URS_2023_02/033002000" TargetMode="External"/><Relationship Id="rId14" Type="http://schemas.openxmlformats.org/officeDocument/2006/relationships/hyperlink" Target="https://podminky.urs.cz/item/CS_URS_2023_02/0452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0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19"/>
      <c r="BE5" s="21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19"/>
      <c r="BE6" s="21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8"/>
      <c r="BS8" s="16" t="s">
        <v>6</v>
      </c>
    </row>
    <row r="9" spans="1:74" ht="14.45" customHeight="1">
      <c r="B9" s="19"/>
      <c r="AR9" s="19"/>
      <c r="BE9" s="21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8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8"/>
      <c r="BS11" s="16" t="s">
        <v>6</v>
      </c>
    </row>
    <row r="12" spans="1:74" ht="6.95" customHeight="1">
      <c r="B12" s="19"/>
      <c r="AR12" s="19"/>
      <c r="BE12" s="218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8"/>
      <c r="BS13" s="16" t="s">
        <v>6</v>
      </c>
    </row>
    <row r="14" spans="1:74" ht="12.75">
      <c r="B14" s="19"/>
      <c r="E14" s="222" t="s">
        <v>29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6" t="s">
        <v>27</v>
      </c>
      <c r="AN14" s="28" t="s">
        <v>29</v>
      </c>
      <c r="AR14" s="19"/>
      <c r="BE14" s="218"/>
      <c r="BS14" s="16" t="s">
        <v>6</v>
      </c>
    </row>
    <row r="15" spans="1:74" ht="6.95" customHeight="1">
      <c r="B15" s="19"/>
      <c r="AR15" s="19"/>
      <c r="BE15" s="218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8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8"/>
      <c r="BS17" s="16" t="s">
        <v>32</v>
      </c>
    </row>
    <row r="18" spans="2:71" ht="6.95" customHeight="1">
      <c r="B18" s="19"/>
      <c r="AR18" s="19"/>
      <c r="BE18" s="218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8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8"/>
      <c r="BS20" s="16" t="s">
        <v>32</v>
      </c>
    </row>
    <row r="21" spans="2:71" ht="6.95" customHeight="1">
      <c r="B21" s="19"/>
      <c r="AR21" s="19"/>
      <c r="BE21" s="218"/>
    </row>
    <row r="22" spans="2:71" ht="12" customHeight="1">
      <c r="B22" s="19"/>
      <c r="D22" s="26" t="s">
        <v>35</v>
      </c>
      <c r="AR22" s="19"/>
      <c r="BE22" s="218"/>
    </row>
    <row r="23" spans="2:71" ht="47.25" customHeight="1">
      <c r="B23" s="19"/>
      <c r="E23" s="224" t="s">
        <v>36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9"/>
      <c r="BE23" s="218"/>
    </row>
    <row r="24" spans="2:71" ht="6.95" customHeight="1">
      <c r="B24" s="19"/>
      <c r="AR24" s="19"/>
      <c r="BE24" s="21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8"/>
    </row>
    <row r="26" spans="2:71" s="1" customFormat="1" ht="25.9" customHeight="1">
      <c r="B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5">
        <f>ROUND(AG94,2)</f>
        <v>0</v>
      </c>
      <c r="AL26" s="226"/>
      <c r="AM26" s="226"/>
      <c r="AN26" s="226"/>
      <c r="AO26" s="226"/>
      <c r="AR26" s="31"/>
      <c r="BE26" s="218"/>
    </row>
    <row r="27" spans="2:71" s="1" customFormat="1" ht="6.95" customHeight="1">
      <c r="B27" s="31"/>
      <c r="AR27" s="31"/>
      <c r="BE27" s="218"/>
    </row>
    <row r="28" spans="2:71" s="1" customFormat="1" ht="12.75">
      <c r="B28" s="31"/>
      <c r="L28" s="227" t="s">
        <v>38</v>
      </c>
      <c r="M28" s="227"/>
      <c r="N28" s="227"/>
      <c r="O28" s="227"/>
      <c r="P28" s="227"/>
      <c r="W28" s="227" t="s">
        <v>39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40</v>
      </c>
      <c r="AL28" s="227"/>
      <c r="AM28" s="227"/>
      <c r="AN28" s="227"/>
      <c r="AO28" s="227"/>
      <c r="AR28" s="31"/>
      <c r="BE28" s="218"/>
    </row>
    <row r="29" spans="2:71" s="2" customFormat="1" ht="14.45" customHeight="1">
      <c r="B29" s="35"/>
      <c r="D29" s="26" t="s">
        <v>41</v>
      </c>
      <c r="F29" s="26" t="s">
        <v>42</v>
      </c>
      <c r="L29" s="212">
        <v>0.21</v>
      </c>
      <c r="M29" s="211"/>
      <c r="N29" s="211"/>
      <c r="O29" s="211"/>
      <c r="P29" s="211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2)</f>
        <v>0</v>
      </c>
      <c r="AL29" s="211"/>
      <c r="AM29" s="211"/>
      <c r="AN29" s="211"/>
      <c r="AO29" s="211"/>
      <c r="AR29" s="35"/>
      <c r="BE29" s="219"/>
    </row>
    <row r="30" spans="2:71" s="2" customFormat="1" ht="14.45" customHeight="1">
      <c r="B30" s="35"/>
      <c r="F30" s="26" t="s">
        <v>43</v>
      </c>
      <c r="L30" s="212">
        <v>0.12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35"/>
      <c r="BE30" s="219"/>
    </row>
    <row r="31" spans="2:71" s="2" customFormat="1" ht="14.45" hidden="1" customHeight="1">
      <c r="B31" s="35"/>
      <c r="F31" s="26" t="s">
        <v>44</v>
      </c>
      <c r="L31" s="212">
        <v>0.21</v>
      </c>
      <c r="M31" s="211"/>
      <c r="N31" s="211"/>
      <c r="O31" s="211"/>
      <c r="P31" s="211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5"/>
      <c r="BE31" s="219"/>
    </row>
    <row r="32" spans="2:71" s="2" customFormat="1" ht="14.45" hidden="1" customHeight="1">
      <c r="B32" s="35"/>
      <c r="F32" s="26" t="s">
        <v>45</v>
      </c>
      <c r="L32" s="212">
        <v>0.12</v>
      </c>
      <c r="M32" s="211"/>
      <c r="N32" s="211"/>
      <c r="O32" s="211"/>
      <c r="P32" s="211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5"/>
      <c r="BE32" s="219"/>
    </row>
    <row r="33" spans="2:57" s="2" customFormat="1" ht="14.45" hidden="1" customHeight="1">
      <c r="B33" s="35"/>
      <c r="F33" s="26" t="s">
        <v>46</v>
      </c>
      <c r="L33" s="212">
        <v>0</v>
      </c>
      <c r="M33" s="211"/>
      <c r="N33" s="211"/>
      <c r="O33" s="211"/>
      <c r="P33" s="211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5"/>
      <c r="BE33" s="219"/>
    </row>
    <row r="34" spans="2:57" s="1" customFormat="1" ht="6.95" customHeight="1">
      <c r="B34" s="31"/>
      <c r="AR34" s="31"/>
      <c r="BE34" s="218"/>
    </row>
    <row r="35" spans="2:57" s="1" customFormat="1" ht="25.9" customHeight="1">
      <c r="B35" s="31"/>
      <c r="C35" s="36"/>
      <c r="D35" s="37" t="s">
        <v>47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48</v>
      </c>
      <c r="U35" s="38"/>
      <c r="V35" s="38"/>
      <c r="W35" s="38"/>
      <c r="X35" s="213" t="s">
        <v>49</v>
      </c>
      <c r="Y35" s="214"/>
      <c r="Z35" s="214"/>
      <c r="AA35" s="214"/>
      <c r="AB35" s="214"/>
      <c r="AC35" s="38"/>
      <c r="AD35" s="38"/>
      <c r="AE35" s="38"/>
      <c r="AF35" s="38"/>
      <c r="AG35" s="38"/>
      <c r="AH35" s="38"/>
      <c r="AI35" s="38"/>
      <c r="AJ35" s="38"/>
      <c r="AK35" s="215">
        <f>SUM(AK26:AK33)</f>
        <v>0</v>
      </c>
      <c r="AL35" s="214"/>
      <c r="AM35" s="214"/>
      <c r="AN35" s="214"/>
      <c r="AO35" s="21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53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52</v>
      </c>
      <c r="AI60" s="33"/>
      <c r="AJ60" s="33"/>
      <c r="AK60" s="33"/>
      <c r="AL60" s="33"/>
      <c r="AM60" s="42" t="s">
        <v>53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55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52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53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52</v>
      </c>
      <c r="AI75" s="33"/>
      <c r="AJ75" s="33"/>
      <c r="AK75" s="33"/>
      <c r="AL75" s="33"/>
      <c r="AM75" s="42" t="s">
        <v>53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56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SPK_01</v>
      </c>
      <c r="AR84" s="47"/>
    </row>
    <row r="85" spans="1:91" s="4" customFormat="1" ht="36.950000000000003" customHeight="1">
      <c r="B85" s="48"/>
      <c r="C85" s="49" t="s">
        <v>16</v>
      </c>
      <c r="L85" s="201" t="str">
        <f>K6</f>
        <v>Přístavba výtahu objektu GZW Rakovník Žižkovo nám. 186, 26901 Rakovník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č.p.186, parc.č.st.213</v>
      </c>
      <c r="AI87" s="26" t="s">
        <v>22</v>
      </c>
      <c r="AM87" s="203" t="str">
        <f>IF(AN8= "","",AN8)</f>
        <v>8. 5. 2024</v>
      </c>
      <c r="AN87" s="203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Gymnázium Zikmunda Wintra Rakovník</v>
      </c>
      <c r="AI89" s="26" t="s">
        <v>30</v>
      </c>
      <c r="AM89" s="204" t="str">
        <f>IF(E17="","",E17)</f>
        <v>Jaroslav Kodeš</v>
      </c>
      <c r="AN89" s="205"/>
      <c r="AO89" s="205"/>
      <c r="AP89" s="205"/>
      <c r="AR89" s="31"/>
      <c r="AS89" s="206" t="s">
        <v>57</v>
      </c>
      <c r="AT89" s="20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4" t="str">
        <f>IF(E20="","",E20)</f>
        <v xml:space="preserve"> </v>
      </c>
      <c r="AN90" s="205"/>
      <c r="AO90" s="205"/>
      <c r="AP90" s="205"/>
      <c r="AR90" s="31"/>
      <c r="AS90" s="208"/>
      <c r="AT90" s="209"/>
      <c r="BD90" s="54"/>
    </row>
    <row r="91" spans="1:91" s="1" customFormat="1" ht="10.9" customHeight="1">
      <c r="B91" s="31"/>
      <c r="AR91" s="31"/>
      <c r="AS91" s="208"/>
      <c r="AT91" s="209"/>
      <c r="BD91" s="54"/>
    </row>
    <row r="92" spans="1:91" s="1" customFormat="1" ht="29.25" customHeight="1">
      <c r="B92" s="31"/>
      <c r="C92" s="194" t="s">
        <v>58</v>
      </c>
      <c r="D92" s="195"/>
      <c r="E92" s="195"/>
      <c r="F92" s="195"/>
      <c r="G92" s="195"/>
      <c r="H92" s="55"/>
      <c r="I92" s="196" t="s">
        <v>59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60</v>
      </c>
      <c r="AH92" s="195"/>
      <c r="AI92" s="195"/>
      <c r="AJ92" s="195"/>
      <c r="AK92" s="195"/>
      <c r="AL92" s="195"/>
      <c r="AM92" s="195"/>
      <c r="AN92" s="196" t="s">
        <v>61</v>
      </c>
      <c r="AO92" s="195"/>
      <c r="AP92" s="198"/>
      <c r="AQ92" s="56" t="s">
        <v>62</v>
      </c>
      <c r="AR92" s="31"/>
      <c r="AS92" s="57" t="s">
        <v>63</v>
      </c>
      <c r="AT92" s="58" t="s">
        <v>64</v>
      </c>
      <c r="AU92" s="58" t="s">
        <v>65</v>
      </c>
      <c r="AV92" s="58" t="s">
        <v>66</v>
      </c>
      <c r="AW92" s="58" t="s">
        <v>67</v>
      </c>
      <c r="AX92" s="58" t="s">
        <v>68</v>
      </c>
      <c r="AY92" s="58" t="s">
        <v>69</v>
      </c>
      <c r="AZ92" s="58" t="s">
        <v>70</v>
      </c>
      <c r="BA92" s="58" t="s">
        <v>71</v>
      </c>
      <c r="BB92" s="58" t="s">
        <v>72</v>
      </c>
      <c r="BC92" s="58" t="s">
        <v>73</v>
      </c>
      <c r="BD92" s="59" t="s">
        <v>74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9">
        <f>ROUND(SUM(AG95:AG97),2)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5" t="s">
        <v>1</v>
      </c>
      <c r="AR94" s="61"/>
      <c r="AS94" s="66">
        <f>ROUND(SUM(AS95:AS97),2)</f>
        <v>0</v>
      </c>
      <c r="AT94" s="67">
        <f>ROUND(SUM(AV94:AW94),2)</f>
        <v>0</v>
      </c>
      <c r="AU94" s="68">
        <f>ROUND(SUM(AU95:AU97),5)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ROUND(SUM(AZ95:AZ97),2)</f>
        <v>0</v>
      </c>
      <c r="BA94" s="67">
        <f>ROUND(SUM(BA95:BA97),2)</f>
        <v>0</v>
      </c>
      <c r="BB94" s="67">
        <f>ROUND(SUM(BB95:BB97),2)</f>
        <v>0</v>
      </c>
      <c r="BC94" s="67">
        <f>ROUND(SUM(BC95:BC97),2)</f>
        <v>0</v>
      </c>
      <c r="BD94" s="69">
        <f>ROUND(SUM(BD95:BD97),2)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4</v>
      </c>
      <c r="BX94" s="70" t="s">
        <v>80</v>
      </c>
      <c r="CL94" s="70" t="s">
        <v>1</v>
      </c>
    </row>
    <row r="95" spans="1:91" s="6" customFormat="1" ht="16.5" customHeight="1">
      <c r="A95" s="72" t="s">
        <v>81</v>
      </c>
      <c r="B95" s="73"/>
      <c r="C95" s="74"/>
      <c r="D95" s="193" t="s">
        <v>82</v>
      </c>
      <c r="E95" s="193"/>
      <c r="F95" s="193"/>
      <c r="G95" s="193"/>
      <c r="H95" s="193"/>
      <c r="I95" s="75"/>
      <c r="J95" s="193" t="s">
        <v>83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'01 - Architektonicko stav...'!J30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6" t="s">
        <v>84</v>
      </c>
      <c r="AR95" s="73"/>
      <c r="AS95" s="77">
        <v>0</v>
      </c>
      <c r="AT95" s="78">
        <f>ROUND(SUM(AV95:AW95),2)</f>
        <v>0</v>
      </c>
      <c r="AU95" s="79">
        <f>'01 - Architektonicko stav...'!P137</f>
        <v>0</v>
      </c>
      <c r="AV95" s="78">
        <f>'01 - Architektonicko stav...'!J33</f>
        <v>0</v>
      </c>
      <c r="AW95" s="78">
        <f>'01 - Architektonicko stav...'!J34</f>
        <v>0</v>
      </c>
      <c r="AX95" s="78">
        <f>'01 - Architektonicko stav...'!J35</f>
        <v>0</v>
      </c>
      <c r="AY95" s="78">
        <f>'01 - Architektonicko stav...'!J36</f>
        <v>0</v>
      </c>
      <c r="AZ95" s="78">
        <f>'01 - Architektonicko stav...'!F33</f>
        <v>0</v>
      </c>
      <c r="BA95" s="78">
        <f>'01 - Architektonicko stav...'!F34</f>
        <v>0</v>
      </c>
      <c r="BB95" s="78">
        <f>'01 - Architektonicko stav...'!F35</f>
        <v>0</v>
      </c>
      <c r="BC95" s="78">
        <f>'01 - Architektonicko stav...'!F36</f>
        <v>0</v>
      </c>
      <c r="BD95" s="80">
        <f>'01 - Architektonicko stav...'!F37</f>
        <v>0</v>
      </c>
      <c r="BT95" s="81" t="s">
        <v>85</v>
      </c>
      <c r="BV95" s="81" t="s">
        <v>79</v>
      </c>
      <c r="BW95" s="81" t="s">
        <v>86</v>
      </c>
      <c r="BX95" s="81" t="s">
        <v>4</v>
      </c>
      <c r="CL95" s="81" t="s">
        <v>1</v>
      </c>
      <c r="CM95" s="81" t="s">
        <v>87</v>
      </c>
    </row>
    <row r="96" spans="1:91" s="6" customFormat="1" ht="16.5" customHeight="1">
      <c r="A96" s="72" t="s">
        <v>81</v>
      </c>
      <c r="B96" s="73"/>
      <c r="C96" s="74"/>
      <c r="D96" s="193" t="s">
        <v>88</v>
      </c>
      <c r="E96" s="193"/>
      <c r="F96" s="193"/>
      <c r="G96" s="193"/>
      <c r="H96" s="193"/>
      <c r="I96" s="75"/>
      <c r="J96" s="193" t="s">
        <v>89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'02 - Elektroinstalace'!J30</f>
        <v>0</v>
      </c>
      <c r="AH96" s="192"/>
      <c r="AI96" s="192"/>
      <c r="AJ96" s="192"/>
      <c r="AK96" s="192"/>
      <c r="AL96" s="192"/>
      <c r="AM96" s="192"/>
      <c r="AN96" s="191">
        <f>SUM(AG96,AT96)</f>
        <v>0</v>
      </c>
      <c r="AO96" s="192"/>
      <c r="AP96" s="192"/>
      <c r="AQ96" s="76" t="s">
        <v>84</v>
      </c>
      <c r="AR96" s="73"/>
      <c r="AS96" s="77">
        <v>0</v>
      </c>
      <c r="AT96" s="78">
        <f>ROUND(SUM(AV96:AW96),2)</f>
        <v>0</v>
      </c>
      <c r="AU96" s="79">
        <f>'02 - Elektroinstalace'!P117</f>
        <v>0</v>
      </c>
      <c r="AV96" s="78">
        <f>'02 - Elektroinstalace'!J33</f>
        <v>0</v>
      </c>
      <c r="AW96" s="78">
        <f>'02 - Elektroinstalace'!J34</f>
        <v>0</v>
      </c>
      <c r="AX96" s="78">
        <f>'02 - Elektroinstalace'!J35</f>
        <v>0</v>
      </c>
      <c r="AY96" s="78">
        <f>'02 - Elektroinstalace'!J36</f>
        <v>0</v>
      </c>
      <c r="AZ96" s="78">
        <f>'02 - Elektroinstalace'!F33</f>
        <v>0</v>
      </c>
      <c r="BA96" s="78">
        <f>'02 - Elektroinstalace'!F34</f>
        <v>0</v>
      </c>
      <c r="BB96" s="78">
        <f>'02 - Elektroinstalace'!F35</f>
        <v>0</v>
      </c>
      <c r="BC96" s="78">
        <f>'02 - Elektroinstalace'!F36</f>
        <v>0</v>
      </c>
      <c r="BD96" s="80">
        <f>'02 - Elektroinstalace'!F37</f>
        <v>0</v>
      </c>
      <c r="BT96" s="81" t="s">
        <v>85</v>
      </c>
      <c r="BV96" s="81" t="s">
        <v>79</v>
      </c>
      <c r="BW96" s="81" t="s">
        <v>90</v>
      </c>
      <c r="BX96" s="81" t="s">
        <v>4</v>
      </c>
      <c r="CL96" s="81" t="s">
        <v>1</v>
      </c>
      <c r="CM96" s="81" t="s">
        <v>87</v>
      </c>
    </row>
    <row r="97" spans="1:91" s="6" customFormat="1" ht="16.5" customHeight="1">
      <c r="A97" s="72" t="s">
        <v>81</v>
      </c>
      <c r="B97" s="73"/>
      <c r="C97" s="74"/>
      <c r="D97" s="193" t="s">
        <v>91</v>
      </c>
      <c r="E97" s="193"/>
      <c r="F97" s="193"/>
      <c r="G97" s="193"/>
      <c r="H97" s="193"/>
      <c r="I97" s="75"/>
      <c r="J97" s="193" t="s">
        <v>92</v>
      </c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1">
        <f>'03 - VRN'!J30</f>
        <v>0</v>
      </c>
      <c r="AH97" s="192"/>
      <c r="AI97" s="192"/>
      <c r="AJ97" s="192"/>
      <c r="AK97" s="192"/>
      <c r="AL97" s="192"/>
      <c r="AM97" s="192"/>
      <c r="AN97" s="191">
        <f>SUM(AG97,AT97)</f>
        <v>0</v>
      </c>
      <c r="AO97" s="192"/>
      <c r="AP97" s="192"/>
      <c r="AQ97" s="76" t="s">
        <v>84</v>
      </c>
      <c r="AR97" s="73"/>
      <c r="AS97" s="82">
        <v>0</v>
      </c>
      <c r="AT97" s="83">
        <f>ROUND(SUM(AV97:AW97),2)</f>
        <v>0</v>
      </c>
      <c r="AU97" s="84">
        <f>'03 - VRN'!P121</f>
        <v>0</v>
      </c>
      <c r="AV97" s="83">
        <f>'03 - VRN'!J33</f>
        <v>0</v>
      </c>
      <c r="AW97" s="83">
        <f>'03 - VRN'!J34</f>
        <v>0</v>
      </c>
      <c r="AX97" s="83">
        <f>'03 - VRN'!J35</f>
        <v>0</v>
      </c>
      <c r="AY97" s="83">
        <f>'03 - VRN'!J36</f>
        <v>0</v>
      </c>
      <c r="AZ97" s="83">
        <f>'03 - VRN'!F33</f>
        <v>0</v>
      </c>
      <c r="BA97" s="83">
        <f>'03 - VRN'!F34</f>
        <v>0</v>
      </c>
      <c r="BB97" s="83">
        <f>'03 - VRN'!F35</f>
        <v>0</v>
      </c>
      <c r="BC97" s="83">
        <f>'03 - VRN'!F36</f>
        <v>0</v>
      </c>
      <c r="BD97" s="85">
        <f>'03 - VRN'!F37</f>
        <v>0</v>
      </c>
      <c r="BT97" s="81" t="s">
        <v>85</v>
      </c>
      <c r="BV97" s="81" t="s">
        <v>79</v>
      </c>
      <c r="BW97" s="81" t="s">
        <v>93</v>
      </c>
      <c r="BX97" s="81" t="s">
        <v>4</v>
      </c>
      <c r="CL97" s="81" t="s">
        <v>1</v>
      </c>
      <c r="CM97" s="81" t="s">
        <v>87</v>
      </c>
    </row>
    <row r="98" spans="1:91" s="1" customFormat="1" ht="30" customHeight="1">
      <c r="B98" s="31"/>
      <c r="AR98" s="31"/>
    </row>
    <row r="99" spans="1:91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31"/>
    </row>
  </sheetData>
  <sheetProtection algorithmName="SHA-512" hashValue="H+2/xQ70tDpCHCsD3P4gCKJVAZ25Vo2URojkKdDKJQ0R5//Bm/cop9uzEq7YrFn0qZDxaZBp1ooilUpPHvBBpw==" saltValue="d5eZBS2dEortcfF2LnsBkw==" spinCount="100000" sheet="1" objects="1" scenarios="1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Architektonicko stav...'!C2" display="/" xr:uid="{00000000-0004-0000-0000-000000000000}"/>
    <hyperlink ref="A96" location="'02 - Elektroinstalace'!C2" display="/" xr:uid="{00000000-0004-0000-0000-000001000000}"/>
    <hyperlink ref="A97" location="'03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59"/>
  <sheetViews>
    <sheetView showGridLines="0" workbookViewId="0">
      <selection activeCell="AA156" sqref="AA1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6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Přístavba výtahu objektu GZW Rakovník Žižkovo nám. 186, 26901 Rakovník</v>
      </c>
      <c r="F7" s="230"/>
      <c r="G7" s="230"/>
      <c r="H7" s="23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01" t="s">
        <v>96</v>
      </c>
      <c r="F9" s="228"/>
      <c r="G9" s="228"/>
      <c r="H9" s="22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20"/>
      <c r="G18" s="220"/>
      <c r="H18" s="22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7"/>
      <c r="E27" s="224" t="s">
        <v>1</v>
      </c>
      <c r="F27" s="224"/>
      <c r="G27" s="224"/>
      <c r="H27" s="224"/>
      <c r="L27" s="87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8" t="s">
        <v>37</v>
      </c>
      <c r="J30" s="64">
        <f>ROUND(J137,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89" t="s">
        <v>41</v>
      </c>
      <c r="E33" s="26" t="s">
        <v>42</v>
      </c>
      <c r="F33" s="90">
        <f>ROUND((SUM(BE137:BE1158)),  2)</f>
        <v>0</v>
      </c>
      <c r="I33" s="91">
        <v>0.21</v>
      </c>
      <c r="J33" s="90">
        <f>ROUND(((SUM(BE137:BE1158))*I33),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ROUND((SUM(BF137:BF1158)),  2)</f>
        <v>0</v>
      </c>
      <c r="I34" s="91">
        <v>0.12</v>
      </c>
      <c r="J34" s="90">
        <f>ROUND(((SUM(BF137:BF1158))*I34),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ROUND((SUM(BG137:BG1158)),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ROUND((SUM(BH137:BH1158)),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ROUND((SUM(BI137:BI1158)),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5"/>
      <c r="F39" s="55"/>
      <c r="G39" s="94" t="s">
        <v>48</v>
      </c>
      <c r="H39" s="95" t="s">
        <v>49</v>
      </c>
      <c r="I39" s="55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9" t="str">
        <f>E7</f>
        <v>Přístavba výtahu objektu GZW Rakovník Žižkovo nám. 186, 26901 Rakovník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01" t="str">
        <f>E9</f>
        <v>01 - Architektonicko stavební řešení</v>
      </c>
      <c r="F87" s="228"/>
      <c r="G87" s="228"/>
      <c r="H87" s="22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č.p.186, parc.č.st.213</v>
      </c>
      <c r="I89" s="26" t="s">
        <v>22</v>
      </c>
      <c r="J89" s="51" t="str">
        <f>IF(J12="","",J12)</f>
        <v>8. 5. 2024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Gymnázium Zikmunda Wintra Rakovník</v>
      </c>
      <c r="I91" s="26" t="s">
        <v>30</v>
      </c>
      <c r="J91" s="29" t="str">
        <f>E21</f>
        <v>Jaroslav Kodeš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99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100</v>
      </c>
      <c r="J96" s="64">
        <f>J137</f>
        <v>0</v>
      </c>
      <c r="L96" s="31"/>
      <c r="AU96" s="16" t="s">
        <v>101</v>
      </c>
    </row>
    <row r="97" spans="2:12" s="8" customFormat="1" ht="24.95" customHeight="1">
      <c r="B97" s="103"/>
      <c r="D97" s="104" t="s">
        <v>102</v>
      </c>
      <c r="E97" s="105"/>
      <c r="F97" s="105"/>
      <c r="G97" s="105"/>
      <c r="H97" s="105"/>
      <c r="I97" s="105"/>
      <c r="J97" s="106">
        <f>J138</f>
        <v>0</v>
      </c>
      <c r="L97" s="103"/>
    </row>
    <row r="98" spans="2:12" s="9" customFormat="1" ht="19.899999999999999" customHeight="1">
      <c r="B98" s="107"/>
      <c r="D98" s="108" t="s">
        <v>103</v>
      </c>
      <c r="E98" s="109"/>
      <c r="F98" s="109"/>
      <c r="G98" s="109"/>
      <c r="H98" s="109"/>
      <c r="I98" s="109"/>
      <c r="J98" s="110">
        <f>J139</f>
        <v>0</v>
      </c>
      <c r="L98" s="107"/>
    </row>
    <row r="99" spans="2:12" s="9" customFormat="1" ht="19.899999999999999" customHeight="1">
      <c r="B99" s="107"/>
      <c r="D99" s="108" t="s">
        <v>104</v>
      </c>
      <c r="E99" s="109"/>
      <c r="F99" s="109"/>
      <c r="G99" s="109"/>
      <c r="H99" s="109"/>
      <c r="I99" s="109"/>
      <c r="J99" s="110">
        <f>J251</f>
        <v>0</v>
      </c>
      <c r="L99" s="107"/>
    </row>
    <row r="100" spans="2:12" s="9" customFormat="1" ht="19.899999999999999" customHeight="1">
      <c r="B100" s="107"/>
      <c r="D100" s="108" t="s">
        <v>105</v>
      </c>
      <c r="E100" s="109"/>
      <c r="F100" s="109"/>
      <c r="G100" s="109"/>
      <c r="H100" s="109"/>
      <c r="I100" s="109"/>
      <c r="J100" s="110">
        <f>J333</f>
        <v>0</v>
      </c>
      <c r="L100" s="107"/>
    </row>
    <row r="101" spans="2:12" s="9" customFormat="1" ht="19.899999999999999" customHeight="1">
      <c r="B101" s="107"/>
      <c r="D101" s="108" t="s">
        <v>106</v>
      </c>
      <c r="E101" s="109"/>
      <c r="F101" s="109"/>
      <c r="G101" s="109"/>
      <c r="H101" s="109"/>
      <c r="I101" s="109"/>
      <c r="J101" s="110">
        <f>J404</f>
        <v>0</v>
      </c>
      <c r="L101" s="107"/>
    </row>
    <row r="102" spans="2:12" s="9" customFormat="1" ht="19.899999999999999" customHeight="1">
      <c r="B102" s="107"/>
      <c r="D102" s="108" t="s">
        <v>107</v>
      </c>
      <c r="E102" s="109"/>
      <c r="F102" s="109"/>
      <c r="G102" s="109"/>
      <c r="H102" s="109"/>
      <c r="I102" s="109"/>
      <c r="J102" s="110">
        <f>J443</f>
        <v>0</v>
      </c>
      <c r="L102" s="107"/>
    </row>
    <row r="103" spans="2:12" s="9" customFormat="1" ht="19.899999999999999" customHeight="1">
      <c r="B103" s="107"/>
      <c r="D103" s="108" t="s">
        <v>108</v>
      </c>
      <c r="E103" s="109"/>
      <c r="F103" s="109"/>
      <c r="G103" s="109"/>
      <c r="H103" s="109"/>
      <c r="I103" s="109"/>
      <c r="J103" s="110">
        <f>J603</f>
        <v>0</v>
      </c>
      <c r="L103" s="107"/>
    </row>
    <row r="104" spans="2:12" s="9" customFormat="1" ht="19.899999999999999" customHeight="1">
      <c r="B104" s="107"/>
      <c r="D104" s="108" t="s">
        <v>109</v>
      </c>
      <c r="E104" s="109"/>
      <c r="F104" s="109"/>
      <c r="G104" s="109"/>
      <c r="H104" s="109"/>
      <c r="I104" s="109"/>
      <c r="J104" s="110">
        <f>J835</f>
        <v>0</v>
      </c>
      <c r="L104" s="107"/>
    </row>
    <row r="105" spans="2:12" s="9" customFormat="1" ht="19.899999999999999" customHeight="1">
      <c r="B105" s="107"/>
      <c r="D105" s="108" t="s">
        <v>110</v>
      </c>
      <c r="E105" s="109"/>
      <c r="F105" s="109"/>
      <c r="G105" s="109"/>
      <c r="H105" s="109"/>
      <c r="I105" s="109"/>
      <c r="J105" s="110">
        <f>J853</f>
        <v>0</v>
      </c>
      <c r="L105" s="107"/>
    </row>
    <row r="106" spans="2:12" s="8" customFormat="1" ht="24.95" customHeight="1">
      <c r="B106" s="103"/>
      <c r="D106" s="104" t="s">
        <v>111</v>
      </c>
      <c r="E106" s="105"/>
      <c r="F106" s="105"/>
      <c r="G106" s="105"/>
      <c r="H106" s="105"/>
      <c r="I106" s="105"/>
      <c r="J106" s="106">
        <f>J860</f>
        <v>0</v>
      </c>
      <c r="L106" s="103"/>
    </row>
    <row r="107" spans="2:12" s="9" customFormat="1" ht="19.899999999999999" customHeight="1">
      <c r="B107" s="107"/>
      <c r="D107" s="108" t="s">
        <v>112</v>
      </c>
      <c r="E107" s="109"/>
      <c r="F107" s="109"/>
      <c r="G107" s="109"/>
      <c r="H107" s="109"/>
      <c r="I107" s="109"/>
      <c r="J107" s="110">
        <f>J861</f>
        <v>0</v>
      </c>
      <c r="L107" s="107"/>
    </row>
    <row r="108" spans="2:12" s="9" customFormat="1" ht="19.899999999999999" customHeight="1">
      <c r="B108" s="107"/>
      <c r="D108" s="108" t="s">
        <v>113</v>
      </c>
      <c r="E108" s="109"/>
      <c r="F108" s="109"/>
      <c r="G108" s="109"/>
      <c r="H108" s="109"/>
      <c r="I108" s="109"/>
      <c r="J108" s="110">
        <f>J916</f>
        <v>0</v>
      </c>
      <c r="L108" s="107"/>
    </row>
    <row r="109" spans="2:12" s="9" customFormat="1" ht="19.899999999999999" customHeight="1">
      <c r="B109" s="107"/>
      <c r="D109" s="108" t="s">
        <v>114</v>
      </c>
      <c r="E109" s="109"/>
      <c r="F109" s="109"/>
      <c r="G109" s="109"/>
      <c r="H109" s="109"/>
      <c r="I109" s="109"/>
      <c r="J109" s="110">
        <f>J930</f>
        <v>0</v>
      </c>
      <c r="L109" s="107"/>
    </row>
    <row r="110" spans="2:12" s="9" customFormat="1" ht="19.899999999999999" customHeight="1">
      <c r="B110" s="107"/>
      <c r="D110" s="108" t="s">
        <v>115</v>
      </c>
      <c r="E110" s="109"/>
      <c r="F110" s="109"/>
      <c r="G110" s="109"/>
      <c r="H110" s="109"/>
      <c r="I110" s="109"/>
      <c r="J110" s="110">
        <f>J961</f>
        <v>0</v>
      </c>
      <c r="L110" s="107"/>
    </row>
    <row r="111" spans="2:12" s="9" customFormat="1" ht="19.899999999999999" customHeight="1">
      <c r="B111" s="107"/>
      <c r="D111" s="108" t="s">
        <v>116</v>
      </c>
      <c r="E111" s="109"/>
      <c r="F111" s="109"/>
      <c r="G111" s="109"/>
      <c r="H111" s="109"/>
      <c r="I111" s="109"/>
      <c r="J111" s="110">
        <f>J987</f>
        <v>0</v>
      </c>
      <c r="L111" s="107"/>
    </row>
    <row r="112" spans="2:12" s="9" customFormat="1" ht="19.899999999999999" customHeight="1">
      <c r="B112" s="107"/>
      <c r="D112" s="108" t="s">
        <v>117</v>
      </c>
      <c r="E112" s="109"/>
      <c r="F112" s="109"/>
      <c r="G112" s="109"/>
      <c r="H112" s="109"/>
      <c r="I112" s="109"/>
      <c r="J112" s="110">
        <f>J1001</f>
        <v>0</v>
      </c>
      <c r="L112" s="107"/>
    </row>
    <row r="113" spans="2:12" s="9" customFormat="1" ht="19.899999999999999" customHeight="1">
      <c r="B113" s="107"/>
      <c r="D113" s="108" t="s">
        <v>118</v>
      </c>
      <c r="E113" s="109"/>
      <c r="F113" s="109"/>
      <c r="G113" s="109"/>
      <c r="H113" s="109"/>
      <c r="I113" s="109"/>
      <c r="J113" s="110">
        <f>J1034</f>
        <v>0</v>
      </c>
      <c r="L113" s="107"/>
    </row>
    <row r="114" spans="2:12" s="9" customFormat="1" ht="19.899999999999999" customHeight="1">
      <c r="B114" s="107"/>
      <c r="D114" s="108" t="s">
        <v>119</v>
      </c>
      <c r="E114" s="109"/>
      <c r="F114" s="109"/>
      <c r="G114" s="109"/>
      <c r="H114" s="109"/>
      <c r="I114" s="109"/>
      <c r="J114" s="110">
        <f>J1054</f>
        <v>0</v>
      </c>
      <c r="L114" s="107"/>
    </row>
    <row r="115" spans="2:12" s="9" customFormat="1" ht="19.899999999999999" customHeight="1">
      <c r="B115" s="107"/>
      <c r="D115" s="108" t="s">
        <v>120</v>
      </c>
      <c r="E115" s="109"/>
      <c r="F115" s="109"/>
      <c r="G115" s="109"/>
      <c r="H115" s="109"/>
      <c r="I115" s="109"/>
      <c r="J115" s="110">
        <f>J1088</f>
        <v>0</v>
      </c>
      <c r="L115" s="107"/>
    </row>
    <row r="116" spans="2:12" s="8" customFormat="1" ht="24.95" customHeight="1">
      <c r="B116" s="103"/>
      <c r="D116" s="104" t="s">
        <v>121</v>
      </c>
      <c r="E116" s="105"/>
      <c r="F116" s="105"/>
      <c r="G116" s="105"/>
      <c r="H116" s="105"/>
      <c r="I116" s="105"/>
      <c r="J116" s="106">
        <f>J1130</f>
        <v>0</v>
      </c>
      <c r="L116" s="103"/>
    </row>
    <row r="117" spans="2:12" s="8" customFormat="1" ht="24.95" customHeight="1">
      <c r="B117" s="103"/>
      <c r="D117" s="104" t="s">
        <v>122</v>
      </c>
      <c r="E117" s="105"/>
      <c r="F117" s="105"/>
      <c r="G117" s="105"/>
      <c r="H117" s="105"/>
      <c r="I117" s="105"/>
      <c r="J117" s="106">
        <f>J1145</f>
        <v>0</v>
      </c>
      <c r="L117" s="103"/>
    </row>
    <row r="118" spans="2:12" s="1" customFormat="1" ht="21.75" customHeight="1">
      <c r="B118" s="31"/>
      <c r="L118" s="31"/>
    </row>
    <row r="119" spans="2:12" s="1" customFormat="1" ht="6.95" customHeight="1"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31"/>
    </row>
    <row r="123" spans="2:12" s="1" customFormat="1" ht="6.95" customHeight="1">
      <c r="B123" s="45"/>
      <c r="C123" s="46"/>
      <c r="D123" s="46"/>
      <c r="E123" s="46"/>
      <c r="F123" s="46"/>
      <c r="G123" s="46"/>
      <c r="H123" s="46"/>
      <c r="I123" s="46"/>
      <c r="J123" s="46"/>
      <c r="K123" s="46"/>
      <c r="L123" s="31"/>
    </row>
    <row r="124" spans="2:12" s="1" customFormat="1" ht="24.95" customHeight="1">
      <c r="B124" s="31"/>
      <c r="C124" s="20" t="s">
        <v>123</v>
      </c>
      <c r="L124" s="31"/>
    </row>
    <row r="125" spans="2:12" s="1" customFormat="1" ht="6.95" customHeight="1">
      <c r="B125" s="31"/>
      <c r="L125" s="31"/>
    </row>
    <row r="126" spans="2:12" s="1" customFormat="1" ht="12" customHeight="1">
      <c r="B126" s="31"/>
      <c r="C126" s="26" t="s">
        <v>16</v>
      </c>
      <c r="L126" s="31"/>
    </row>
    <row r="127" spans="2:12" s="1" customFormat="1" ht="26.25" customHeight="1">
      <c r="B127" s="31"/>
      <c r="E127" s="229" t="str">
        <f>E7</f>
        <v>Přístavba výtahu objektu GZW Rakovník Žižkovo nám. 186, 26901 Rakovník</v>
      </c>
      <c r="F127" s="230"/>
      <c r="G127" s="230"/>
      <c r="H127" s="230"/>
      <c r="L127" s="31"/>
    </row>
    <row r="128" spans="2:12" s="1" customFormat="1" ht="12" customHeight="1">
      <c r="B128" s="31"/>
      <c r="C128" s="26" t="s">
        <v>95</v>
      </c>
      <c r="L128" s="31"/>
    </row>
    <row r="129" spans="2:65" s="1" customFormat="1" ht="16.5" customHeight="1">
      <c r="B129" s="31"/>
      <c r="E129" s="201" t="str">
        <f>E9</f>
        <v>01 - Architektonicko stavební řešení</v>
      </c>
      <c r="F129" s="228"/>
      <c r="G129" s="228"/>
      <c r="H129" s="228"/>
      <c r="L129" s="31"/>
    </row>
    <row r="130" spans="2:65" s="1" customFormat="1" ht="6.95" customHeight="1">
      <c r="B130" s="31"/>
      <c r="L130" s="31"/>
    </row>
    <row r="131" spans="2:65" s="1" customFormat="1" ht="12" customHeight="1">
      <c r="B131" s="31"/>
      <c r="C131" s="26" t="s">
        <v>20</v>
      </c>
      <c r="F131" s="24" t="str">
        <f>F12</f>
        <v>č.p.186, parc.č.st.213</v>
      </c>
      <c r="I131" s="26" t="s">
        <v>22</v>
      </c>
      <c r="J131" s="51" t="str">
        <f>IF(J12="","",J12)</f>
        <v>8. 5. 2024</v>
      </c>
      <c r="L131" s="31"/>
    </row>
    <row r="132" spans="2:65" s="1" customFormat="1" ht="6.95" customHeight="1">
      <c r="B132" s="31"/>
      <c r="L132" s="31"/>
    </row>
    <row r="133" spans="2:65" s="1" customFormat="1" ht="15.2" customHeight="1">
      <c r="B133" s="31"/>
      <c r="C133" s="26" t="s">
        <v>24</v>
      </c>
      <c r="F133" s="24" t="str">
        <f>E15</f>
        <v>Gymnázium Zikmunda Wintra Rakovník</v>
      </c>
      <c r="I133" s="26" t="s">
        <v>30</v>
      </c>
      <c r="J133" s="29" t="str">
        <f>E21</f>
        <v>Jaroslav Kodeš</v>
      </c>
      <c r="L133" s="31"/>
    </row>
    <row r="134" spans="2:65" s="1" customFormat="1" ht="15.2" customHeight="1">
      <c r="B134" s="31"/>
      <c r="C134" s="26" t="s">
        <v>28</v>
      </c>
      <c r="F134" s="24" t="str">
        <f>IF(E18="","",E18)</f>
        <v>Vyplň údaj</v>
      </c>
      <c r="I134" s="26" t="s">
        <v>33</v>
      </c>
      <c r="J134" s="29" t="str">
        <f>E24</f>
        <v xml:space="preserve"> </v>
      </c>
      <c r="L134" s="31"/>
    </row>
    <row r="135" spans="2:65" s="1" customFormat="1" ht="10.35" customHeight="1">
      <c r="B135" s="31"/>
      <c r="L135" s="31"/>
    </row>
    <row r="136" spans="2:65" s="10" customFormat="1" ht="29.25" customHeight="1">
      <c r="B136" s="111"/>
      <c r="C136" s="112" t="s">
        <v>124</v>
      </c>
      <c r="D136" s="113" t="s">
        <v>62</v>
      </c>
      <c r="E136" s="113" t="s">
        <v>58</v>
      </c>
      <c r="F136" s="113" t="s">
        <v>59</v>
      </c>
      <c r="G136" s="113" t="s">
        <v>125</v>
      </c>
      <c r="H136" s="113" t="s">
        <v>126</v>
      </c>
      <c r="I136" s="113" t="s">
        <v>127</v>
      </c>
      <c r="J136" s="113" t="s">
        <v>99</v>
      </c>
      <c r="K136" s="114" t="s">
        <v>128</v>
      </c>
      <c r="L136" s="111"/>
      <c r="M136" s="57" t="s">
        <v>1</v>
      </c>
      <c r="N136" s="58" t="s">
        <v>41</v>
      </c>
      <c r="O136" s="58" t="s">
        <v>129</v>
      </c>
      <c r="P136" s="58" t="s">
        <v>130</v>
      </c>
      <c r="Q136" s="58" t="s">
        <v>131</v>
      </c>
      <c r="R136" s="58" t="s">
        <v>132</v>
      </c>
      <c r="S136" s="58" t="s">
        <v>133</v>
      </c>
      <c r="T136" s="59" t="s">
        <v>134</v>
      </c>
    </row>
    <row r="137" spans="2:65" s="1" customFormat="1" ht="22.9" customHeight="1">
      <c r="B137" s="31"/>
      <c r="C137" s="62" t="s">
        <v>135</v>
      </c>
      <c r="J137" s="115">
        <f>BK137</f>
        <v>0</v>
      </c>
      <c r="L137" s="31"/>
      <c r="M137" s="60"/>
      <c r="N137" s="52"/>
      <c r="O137" s="52"/>
      <c r="P137" s="116">
        <f>P138+P860+P1130+P1145</f>
        <v>0</v>
      </c>
      <c r="Q137" s="52"/>
      <c r="R137" s="116">
        <f>R138+R860+R1130+R1145</f>
        <v>67.122036690000016</v>
      </c>
      <c r="S137" s="52"/>
      <c r="T137" s="117">
        <f>T138+T860+T1130+T1145</f>
        <v>17.055090800000002</v>
      </c>
      <c r="AT137" s="16" t="s">
        <v>76</v>
      </c>
      <c r="AU137" s="16" t="s">
        <v>101</v>
      </c>
      <c r="BK137" s="118">
        <f>BK138+BK860+BK1130+BK1145</f>
        <v>0</v>
      </c>
    </row>
    <row r="138" spans="2:65" s="11" customFormat="1" ht="25.9" customHeight="1">
      <c r="B138" s="119"/>
      <c r="D138" s="120" t="s">
        <v>76</v>
      </c>
      <c r="E138" s="121" t="s">
        <v>136</v>
      </c>
      <c r="F138" s="121" t="s">
        <v>137</v>
      </c>
      <c r="I138" s="122"/>
      <c r="J138" s="123">
        <f>BK138</f>
        <v>0</v>
      </c>
      <c r="L138" s="119"/>
      <c r="M138" s="124"/>
      <c r="P138" s="125">
        <f>P139+P251+P333+P404+P443+P603+P835+P853</f>
        <v>0</v>
      </c>
      <c r="R138" s="125">
        <f>R139+R251+R333+R404+R443+R603+R835+R853</f>
        <v>66.198684190000009</v>
      </c>
      <c r="T138" s="126">
        <f>T139+T251+T333+T404+T443+T603+T835+T853</f>
        <v>16.511278000000001</v>
      </c>
      <c r="AR138" s="120" t="s">
        <v>85</v>
      </c>
      <c r="AT138" s="127" t="s">
        <v>76</v>
      </c>
      <c r="AU138" s="127" t="s">
        <v>77</v>
      </c>
      <c r="AY138" s="120" t="s">
        <v>138</v>
      </c>
      <c r="BK138" s="128">
        <f>BK139+BK251+BK333+BK404+BK443+BK603+BK835+BK853</f>
        <v>0</v>
      </c>
    </row>
    <row r="139" spans="2:65" s="11" customFormat="1" ht="22.9" customHeight="1">
      <c r="B139" s="119"/>
      <c r="D139" s="120" t="s">
        <v>76</v>
      </c>
      <c r="E139" s="129" t="s">
        <v>85</v>
      </c>
      <c r="F139" s="129" t="s">
        <v>139</v>
      </c>
      <c r="I139" s="122"/>
      <c r="J139" s="130">
        <f>BK139</f>
        <v>0</v>
      </c>
      <c r="L139" s="119"/>
      <c r="M139" s="124"/>
      <c r="P139" s="125">
        <f>SUM(P140:P250)</f>
        <v>0</v>
      </c>
      <c r="R139" s="125">
        <f>SUM(R140:R250)</f>
        <v>2.8967999999999998</v>
      </c>
      <c r="T139" s="126">
        <f>SUM(T140:T250)</f>
        <v>0</v>
      </c>
      <c r="AR139" s="120" t="s">
        <v>85</v>
      </c>
      <c r="AT139" s="127" t="s">
        <v>76</v>
      </c>
      <c r="AU139" s="127" t="s">
        <v>85</v>
      </c>
      <c r="AY139" s="120" t="s">
        <v>138</v>
      </c>
      <c r="BK139" s="128">
        <f>SUM(BK140:BK250)</f>
        <v>0</v>
      </c>
    </row>
    <row r="140" spans="2:65" s="1" customFormat="1" ht="33" customHeight="1">
      <c r="B140" s="131"/>
      <c r="C140" s="132" t="s">
        <v>85</v>
      </c>
      <c r="D140" s="132" t="s">
        <v>140</v>
      </c>
      <c r="E140" s="133" t="s">
        <v>141</v>
      </c>
      <c r="F140" s="134" t="s">
        <v>142</v>
      </c>
      <c r="G140" s="135" t="s">
        <v>143</v>
      </c>
      <c r="H140" s="136">
        <v>24</v>
      </c>
      <c r="I140" s="137"/>
      <c r="J140" s="138">
        <f>ROUND(I140*H140,2)</f>
        <v>0</v>
      </c>
      <c r="K140" s="134" t="s">
        <v>144</v>
      </c>
      <c r="L140" s="31"/>
      <c r="M140" s="139" t="s">
        <v>1</v>
      </c>
      <c r="N140" s="140" t="s">
        <v>42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145</v>
      </c>
      <c r="AT140" s="143" t="s">
        <v>140</v>
      </c>
      <c r="AU140" s="143" t="s">
        <v>87</v>
      </c>
      <c r="AY140" s="16" t="s">
        <v>138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85</v>
      </c>
      <c r="BK140" s="144">
        <f>ROUND(I140*H140,2)</f>
        <v>0</v>
      </c>
      <c r="BL140" s="16" t="s">
        <v>145</v>
      </c>
      <c r="BM140" s="143" t="s">
        <v>146</v>
      </c>
    </row>
    <row r="141" spans="2:65" s="1" customFormat="1" ht="29.25">
      <c r="B141" s="31"/>
      <c r="D141" s="145" t="s">
        <v>147</v>
      </c>
      <c r="F141" s="146" t="s">
        <v>148</v>
      </c>
      <c r="I141" s="147"/>
      <c r="L141" s="31"/>
      <c r="M141" s="148"/>
      <c r="T141" s="54"/>
      <c r="AT141" s="16" t="s">
        <v>147</v>
      </c>
      <c r="AU141" s="16" t="s">
        <v>87</v>
      </c>
    </row>
    <row r="142" spans="2:65" s="1" customFormat="1">
      <c r="B142" s="31"/>
      <c r="D142" s="149" t="s">
        <v>149</v>
      </c>
      <c r="F142" s="150" t="s">
        <v>150</v>
      </c>
      <c r="I142" s="147"/>
      <c r="L142" s="31"/>
      <c r="M142" s="148"/>
      <c r="T142" s="54"/>
      <c r="AT142" s="16" t="s">
        <v>149</v>
      </c>
      <c r="AU142" s="16" t="s">
        <v>87</v>
      </c>
    </row>
    <row r="143" spans="2:65" s="12" customFormat="1">
      <c r="B143" s="151"/>
      <c r="D143" s="145" t="s">
        <v>151</v>
      </c>
      <c r="E143" s="152" t="s">
        <v>1</v>
      </c>
      <c r="F143" s="153" t="s">
        <v>152</v>
      </c>
      <c r="H143" s="152" t="s">
        <v>1</v>
      </c>
      <c r="I143" s="154"/>
      <c r="L143" s="151"/>
      <c r="M143" s="155"/>
      <c r="T143" s="156"/>
      <c r="AT143" s="152" t="s">
        <v>151</v>
      </c>
      <c r="AU143" s="152" t="s">
        <v>87</v>
      </c>
      <c r="AV143" s="12" t="s">
        <v>85</v>
      </c>
      <c r="AW143" s="12" t="s">
        <v>32</v>
      </c>
      <c r="AX143" s="12" t="s">
        <v>77</v>
      </c>
      <c r="AY143" s="152" t="s">
        <v>138</v>
      </c>
    </row>
    <row r="144" spans="2:65" s="13" customFormat="1">
      <c r="B144" s="157"/>
      <c r="D144" s="145" t="s">
        <v>151</v>
      </c>
      <c r="E144" s="158" t="s">
        <v>1</v>
      </c>
      <c r="F144" s="159" t="s">
        <v>153</v>
      </c>
      <c r="H144" s="160">
        <v>24</v>
      </c>
      <c r="I144" s="161"/>
      <c r="L144" s="157"/>
      <c r="M144" s="162"/>
      <c r="T144" s="163"/>
      <c r="AT144" s="158" t="s">
        <v>151</v>
      </c>
      <c r="AU144" s="158" t="s">
        <v>87</v>
      </c>
      <c r="AV144" s="13" t="s">
        <v>87</v>
      </c>
      <c r="AW144" s="13" t="s">
        <v>32</v>
      </c>
      <c r="AX144" s="13" t="s">
        <v>77</v>
      </c>
      <c r="AY144" s="158" t="s">
        <v>138</v>
      </c>
    </row>
    <row r="145" spans="2:65" s="14" customFormat="1">
      <c r="B145" s="164"/>
      <c r="D145" s="145" t="s">
        <v>151</v>
      </c>
      <c r="E145" s="165" t="s">
        <v>1</v>
      </c>
      <c r="F145" s="166" t="s">
        <v>154</v>
      </c>
      <c r="H145" s="167">
        <v>24</v>
      </c>
      <c r="I145" s="168"/>
      <c r="L145" s="164"/>
      <c r="M145" s="169"/>
      <c r="T145" s="170"/>
      <c r="AT145" s="165" t="s">
        <v>151</v>
      </c>
      <c r="AU145" s="165" t="s">
        <v>87</v>
      </c>
      <c r="AV145" s="14" t="s">
        <v>145</v>
      </c>
      <c r="AW145" s="14" t="s">
        <v>32</v>
      </c>
      <c r="AX145" s="14" t="s">
        <v>85</v>
      </c>
      <c r="AY145" s="165" t="s">
        <v>138</v>
      </c>
    </row>
    <row r="146" spans="2:65" s="1" customFormat="1" ht="21.75" customHeight="1">
      <c r="B146" s="131"/>
      <c r="C146" s="132" t="s">
        <v>87</v>
      </c>
      <c r="D146" s="132" t="s">
        <v>140</v>
      </c>
      <c r="E146" s="133" t="s">
        <v>155</v>
      </c>
      <c r="F146" s="134" t="s">
        <v>156</v>
      </c>
      <c r="G146" s="135" t="s">
        <v>157</v>
      </c>
      <c r="H146" s="136">
        <v>24</v>
      </c>
      <c r="I146" s="137"/>
      <c r="J146" s="138">
        <f>ROUND(I146*H146,2)</f>
        <v>0</v>
      </c>
      <c r="K146" s="134" t="s">
        <v>144</v>
      </c>
      <c r="L146" s="31"/>
      <c r="M146" s="139" t="s">
        <v>1</v>
      </c>
      <c r="N146" s="140" t="s">
        <v>42</v>
      </c>
      <c r="P146" s="141">
        <f>O146*H146</f>
        <v>0</v>
      </c>
      <c r="Q146" s="141">
        <v>6.9999999999999999E-4</v>
      </c>
      <c r="R146" s="141">
        <f>Q146*H146</f>
        <v>1.6799999999999999E-2</v>
      </c>
      <c r="S146" s="141">
        <v>0</v>
      </c>
      <c r="T146" s="142">
        <f>S146*H146</f>
        <v>0</v>
      </c>
      <c r="AR146" s="143" t="s">
        <v>145</v>
      </c>
      <c r="AT146" s="143" t="s">
        <v>140</v>
      </c>
      <c r="AU146" s="143" t="s">
        <v>87</v>
      </c>
      <c r="AY146" s="16" t="s">
        <v>138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85</v>
      </c>
      <c r="BK146" s="144">
        <f>ROUND(I146*H146,2)</f>
        <v>0</v>
      </c>
      <c r="BL146" s="16" t="s">
        <v>145</v>
      </c>
      <c r="BM146" s="143" t="s">
        <v>158</v>
      </c>
    </row>
    <row r="147" spans="2:65" s="1" customFormat="1" ht="19.5">
      <c r="B147" s="31"/>
      <c r="D147" s="145" t="s">
        <v>147</v>
      </c>
      <c r="F147" s="146" t="s">
        <v>159</v>
      </c>
      <c r="I147" s="147"/>
      <c r="L147" s="31"/>
      <c r="M147" s="148"/>
      <c r="T147" s="54"/>
      <c r="AT147" s="16" t="s">
        <v>147</v>
      </c>
      <c r="AU147" s="16" t="s">
        <v>87</v>
      </c>
    </row>
    <row r="148" spans="2:65" s="1" customFormat="1">
      <c r="B148" s="31"/>
      <c r="D148" s="149" t="s">
        <v>149</v>
      </c>
      <c r="F148" s="150" t="s">
        <v>160</v>
      </c>
      <c r="I148" s="147"/>
      <c r="L148" s="31"/>
      <c r="M148" s="148"/>
      <c r="T148" s="54"/>
      <c r="AT148" s="16" t="s">
        <v>149</v>
      </c>
      <c r="AU148" s="16" t="s">
        <v>87</v>
      </c>
    </row>
    <row r="149" spans="2:65" s="12" customFormat="1">
      <c r="B149" s="151"/>
      <c r="D149" s="145" t="s">
        <v>151</v>
      </c>
      <c r="E149" s="152" t="s">
        <v>1</v>
      </c>
      <c r="F149" s="153" t="s">
        <v>152</v>
      </c>
      <c r="H149" s="152" t="s">
        <v>1</v>
      </c>
      <c r="I149" s="154"/>
      <c r="L149" s="151"/>
      <c r="M149" s="155"/>
      <c r="T149" s="156"/>
      <c r="AT149" s="152" t="s">
        <v>151</v>
      </c>
      <c r="AU149" s="152" t="s">
        <v>87</v>
      </c>
      <c r="AV149" s="12" t="s">
        <v>85</v>
      </c>
      <c r="AW149" s="12" t="s">
        <v>32</v>
      </c>
      <c r="AX149" s="12" t="s">
        <v>77</v>
      </c>
      <c r="AY149" s="152" t="s">
        <v>138</v>
      </c>
    </row>
    <row r="150" spans="2:65" s="13" customFormat="1">
      <c r="B150" s="157"/>
      <c r="D150" s="145" t="s">
        <v>151</v>
      </c>
      <c r="E150" s="158" t="s">
        <v>1</v>
      </c>
      <c r="F150" s="159" t="s">
        <v>161</v>
      </c>
      <c r="H150" s="160">
        <v>24</v>
      </c>
      <c r="I150" s="161"/>
      <c r="L150" s="157"/>
      <c r="M150" s="162"/>
      <c r="T150" s="163"/>
      <c r="AT150" s="158" t="s">
        <v>151</v>
      </c>
      <c r="AU150" s="158" t="s">
        <v>87</v>
      </c>
      <c r="AV150" s="13" t="s">
        <v>87</v>
      </c>
      <c r="AW150" s="13" t="s">
        <v>32</v>
      </c>
      <c r="AX150" s="13" t="s">
        <v>77</v>
      </c>
      <c r="AY150" s="158" t="s">
        <v>138</v>
      </c>
    </row>
    <row r="151" spans="2:65" s="14" customFormat="1">
      <c r="B151" s="164"/>
      <c r="D151" s="145" t="s">
        <v>151</v>
      </c>
      <c r="E151" s="165" t="s">
        <v>1</v>
      </c>
      <c r="F151" s="166" t="s">
        <v>154</v>
      </c>
      <c r="H151" s="167">
        <v>24</v>
      </c>
      <c r="I151" s="168"/>
      <c r="L151" s="164"/>
      <c r="M151" s="169"/>
      <c r="T151" s="170"/>
      <c r="AT151" s="165" t="s">
        <v>151</v>
      </c>
      <c r="AU151" s="165" t="s">
        <v>87</v>
      </c>
      <c r="AV151" s="14" t="s">
        <v>145</v>
      </c>
      <c r="AW151" s="14" t="s">
        <v>32</v>
      </c>
      <c r="AX151" s="14" t="s">
        <v>85</v>
      </c>
      <c r="AY151" s="165" t="s">
        <v>138</v>
      </c>
    </row>
    <row r="152" spans="2:65" s="1" customFormat="1" ht="16.5" customHeight="1">
      <c r="B152" s="131"/>
      <c r="C152" s="132" t="s">
        <v>162</v>
      </c>
      <c r="D152" s="132" t="s">
        <v>140</v>
      </c>
      <c r="E152" s="133" t="s">
        <v>163</v>
      </c>
      <c r="F152" s="134" t="s">
        <v>164</v>
      </c>
      <c r="G152" s="135" t="s">
        <v>157</v>
      </c>
      <c r="H152" s="136">
        <v>24</v>
      </c>
      <c r="I152" s="137"/>
      <c r="J152" s="138">
        <f>ROUND(I152*H152,2)</f>
        <v>0</v>
      </c>
      <c r="K152" s="134" t="s">
        <v>144</v>
      </c>
      <c r="L152" s="31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145</v>
      </c>
      <c r="AT152" s="143" t="s">
        <v>140</v>
      </c>
      <c r="AU152" s="143" t="s">
        <v>87</v>
      </c>
      <c r="AY152" s="16" t="s">
        <v>138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85</v>
      </c>
      <c r="BK152" s="144">
        <f>ROUND(I152*H152,2)</f>
        <v>0</v>
      </c>
      <c r="BL152" s="16" t="s">
        <v>145</v>
      </c>
      <c r="BM152" s="143" t="s">
        <v>165</v>
      </c>
    </row>
    <row r="153" spans="2:65" s="1" customFormat="1" ht="29.25">
      <c r="B153" s="31"/>
      <c r="D153" s="145" t="s">
        <v>147</v>
      </c>
      <c r="F153" s="146" t="s">
        <v>166</v>
      </c>
      <c r="I153" s="147"/>
      <c r="L153" s="31"/>
      <c r="M153" s="148"/>
      <c r="T153" s="54"/>
      <c r="AT153" s="16" t="s">
        <v>147</v>
      </c>
      <c r="AU153" s="16" t="s">
        <v>87</v>
      </c>
    </row>
    <row r="154" spans="2:65" s="1" customFormat="1">
      <c r="B154" s="31"/>
      <c r="D154" s="149" t="s">
        <v>149</v>
      </c>
      <c r="F154" s="150" t="s">
        <v>167</v>
      </c>
      <c r="I154" s="147"/>
      <c r="L154" s="31"/>
      <c r="M154" s="148"/>
      <c r="T154" s="54"/>
      <c r="AT154" s="16" t="s">
        <v>149</v>
      </c>
      <c r="AU154" s="16" t="s">
        <v>87</v>
      </c>
    </row>
    <row r="155" spans="2:65" s="1" customFormat="1" ht="37.9" customHeight="1">
      <c r="B155" s="131"/>
      <c r="C155" s="132" t="s">
        <v>145</v>
      </c>
      <c r="D155" s="132" t="s">
        <v>140</v>
      </c>
      <c r="E155" s="133" t="s">
        <v>168</v>
      </c>
      <c r="F155" s="134" t="s">
        <v>169</v>
      </c>
      <c r="G155" s="135" t="s">
        <v>143</v>
      </c>
      <c r="H155" s="136">
        <v>24</v>
      </c>
      <c r="I155" s="137"/>
      <c r="J155" s="138">
        <f>ROUND(I155*H155,2)</f>
        <v>0</v>
      </c>
      <c r="K155" s="134" t="s">
        <v>144</v>
      </c>
      <c r="L155" s="31"/>
      <c r="M155" s="139" t="s">
        <v>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145</v>
      </c>
      <c r="AT155" s="143" t="s">
        <v>140</v>
      </c>
      <c r="AU155" s="143" t="s">
        <v>87</v>
      </c>
      <c r="AY155" s="16" t="s">
        <v>138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85</v>
      </c>
      <c r="BK155" s="144">
        <f>ROUND(I155*H155,2)</f>
        <v>0</v>
      </c>
      <c r="BL155" s="16" t="s">
        <v>145</v>
      </c>
      <c r="BM155" s="143" t="s">
        <v>170</v>
      </c>
    </row>
    <row r="156" spans="2:65" s="1" customFormat="1" ht="39">
      <c r="B156" s="31"/>
      <c r="D156" s="145" t="s">
        <v>147</v>
      </c>
      <c r="F156" s="146" t="s">
        <v>171</v>
      </c>
      <c r="I156" s="147"/>
      <c r="L156" s="31"/>
      <c r="M156" s="148"/>
      <c r="T156" s="54"/>
      <c r="AT156" s="16" t="s">
        <v>147</v>
      </c>
      <c r="AU156" s="16" t="s">
        <v>87</v>
      </c>
    </row>
    <row r="157" spans="2:65" s="1" customFormat="1">
      <c r="B157" s="31"/>
      <c r="D157" s="149" t="s">
        <v>149</v>
      </c>
      <c r="F157" s="150" t="s">
        <v>172</v>
      </c>
      <c r="I157" s="147"/>
      <c r="L157" s="31"/>
      <c r="M157" s="148"/>
      <c r="T157" s="54"/>
      <c r="AT157" s="16" t="s">
        <v>149</v>
      </c>
      <c r="AU157" s="16" t="s">
        <v>87</v>
      </c>
    </row>
    <row r="158" spans="2:65" s="12" customFormat="1">
      <c r="B158" s="151"/>
      <c r="D158" s="145" t="s">
        <v>151</v>
      </c>
      <c r="E158" s="152" t="s">
        <v>1</v>
      </c>
      <c r="F158" s="153" t="s">
        <v>152</v>
      </c>
      <c r="H158" s="152" t="s">
        <v>1</v>
      </c>
      <c r="I158" s="154"/>
      <c r="L158" s="151"/>
      <c r="M158" s="155"/>
      <c r="T158" s="156"/>
      <c r="AT158" s="152" t="s">
        <v>151</v>
      </c>
      <c r="AU158" s="152" t="s">
        <v>87</v>
      </c>
      <c r="AV158" s="12" t="s">
        <v>85</v>
      </c>
      <c r="AW158" s="12" t="s">
        <v>32</v>
      </c>
      <c r="AX158" s="12" t="s">
        <v>77</v>
      </c>
      <c r="AY158" s="152" t="s">
        <v>138</v>
      </c>
    </row>
    <row r="159" spans="2:65" s="13" customFormat="1">
      <c r="B159" s="157"/>
      <c r="D159" s="145" t="s">
        <v>151</v>
      </c>
      <c r="E159" s="158" t="s">
        <v>1</v>
      </c>
      <c r="F159" s="159" t="s">
        <v>153</v>
      </c>
      <c r="H159" s="160">
        <v>24</v>
      </c>
      <c r="I159" s="161"/>
      <c r="L159" s="157"/>
      <c r="M159" s="162"/>
      <c r="T159" s="163"/>
      <c r="AT159" s="158" t="s">
        <v>151</v>
      </c>
      <c r="AU159" s="158" t="s">
        <v>87</v>
      </c>
      <c r="AV159" s="13" t="s">
        <v>87</v>
      </c>
      <c r="AW159" s="13" t="s">
        <v>32</v>
      </c>
      <c r="AX159" s="13" t="s">
        <v>77</v>
      </c>
      <c r="AY159" s="158" t="s">
        <v>138</v>
      </c>
    </row>
    <row r="160" spans="2:65" s="14" customFormat="1">
      <c r="B160" s="164"/>
      <c r="D160" s="145" t="s">
        <v>151</v>
      </c>
      <c r="E160" s="165" t="s">
        <v>1</v>
      </c>
      <c r="F160" s="166" t="s">
        <v>154</v>
      </c>
      <c r="H160" s="167">
        <v>24</v>
      </c>
      <c r="I160" s="168"/>
      <c r="L160" s="164"/>
      <c r="M160" s="169"/>
      <c r="T160" s="170"/>
      <c r="AT160" s="165" t="s">
        <v>151</v>
      </c>
      <c r="AU160" s="165" t="s">
        <v>87</v>
      </c>
      <c r="AV160" s="14" t="s">
        <v>145</v>
      </c>
      <c r="AW160" s="14" t="s">
        <v>32</v>
      </c>
      <c r="AX160" s="14" t="s">
        <v>85</v>
      </c>
      <c r="AY160" s="165" t="s">
        <v>138</v>
      </c>
    </row>
    <row r="161" spans="2:65" s="1" customFormat="1" ht="37.9" customHeight="1">
      <c r="B161" s="131"/>
      <c r="C161" s="132" t="s">
        <v>173</v>
      </c>
      <c r="D161" s="132" t="s">
        <v>140</v>
      </c>
      <c r="E161" s="133" t="s">
        <v>174</v>
      </c>
      <c r="F161" s="134" t="s">
        <v>175</v>
      </c>
      <c r="G161" s="135" t="s">
        <v>143</v>
      </c>
      <c r="H161" s="136">
        <v>9.3089999999999993</v>
      </c>
      <c r="I161" s="188"/>
      <c r="J161" s="138">
        <f>ROUND(I161*H161,2)</f>
        <v>0</v>
      </c>
      <c r="K161" s="134" t="s">
        <v>144</v>
      </c>
      <c r="L161" s="31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145</v>
      </c>
      <c r="AT161" s="143" t="s">
        <v>140</v>
      </c>
      <c r="AU161" s="143" t="s">
        <v>87</v>
      </c>
      <c r="AY161" s="16" t="s">
        <v>138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85</v>
      </c>
      <c r="BK161" s="144">
        <f>ROUND(I161*H161,2)</f>
        <v>0</v>
      </c>
      <c r="BL161" s="16" t="s">
        <v>145</v>
      </c>
      <c r="BM161" s="143" t="s">
        <v>176</v>
      </c>
    </row>
    <row r="162" spans="2:65" s="1" customFormat="1" ht="39">
      <c r="B162" s="31"/>
      <c r="D162" s="145" t="s">
        <v>147</v>
      </c>
      <c r="F162" s="146" t="s">
        <v>177</v>
      </c>
      <c r="I162" s="147"/>
      <c r="L162" s="31"/>
      <c r="M162" s="148"/>
      <c r="T162" s="54"/>
      <c r="AT162" s="16" t="s">
        <v>147</v>
      </c>
      <c r="AU162" s="16" t="s">
        <v>87</v>
      </c>
    </row>
    <row r="163" spans="2:65" s="1" customFormat="1">
      <c r="B163" s="31"/>
      <c r="D163" s="149" t="s">
        <v>149</v>
      </c>
      <c r="F163" s="150" t="s">
        <v>178</v>
      </c>
      <c r="I163" s="147"/>
      <c r="L163" s="31"/>
      <c r="M163" s="148"/>
      <c r="T163" s="54"/>
      <c r="AT163" s="16" t="s">
        <v>149</v>
      </c>
      <c r="AU163" s="16" t="s">
        <v>87</v>
      </c>
    </row>
    <row r="164" spans="2:65" s="12" customFormat="1">
      <c r="B164" s="151"/>
      <c r="D164" s="145" t="s">
        <v>151</v>
      </c>
      <c r="E164" s="152" t="s">
        <v>1</v>
      </c>
      <c r="F164" s="153" t="s">
        <v>179</v>
      </c>
      <c r="H164" s="152" t="s">
        <v>1</v>
      </c>
      <c r="I164" s="154"/>
      <c r="L164" s="151"/>
      <c r="M164" s="155"/>
      <c r="T164" s="156"/>
      <c r="AT164" s="152" t="s">
        <v>151</v>
      </c>
      <c r="AU164" s="152" t="s">
        <v>87</v>
      </c>
      <c r="AV164" s="12" t="s">
        <v>85</v>
      </c>
      <c r="AW164" s="12" t="s">
        <v>32</v>
      </c>
      <c r="AX164" s="12" t="s">
        <v>77</v>
      </c>
      <c r="AY164" s="152" t="s">
        <v>138</v>
      </c>
    </row>
    <row r="165" spans="2:65" s="12" customFormat="1">
      <c r="B165" s="151"/>
      <c r="D165" s="145" t="s">
        <v>151</v>
      </c>
      <c r="E165" s="152" t="s">
        <v>1</v>
      </c>
      <c r="F165" s="153" t="s">
        <v>180</v>
      </c>
      <c r="H165" s="152" t="s">
        <v>1</v>
      </c>
      <c r="I165" s="154"/>
      <c r="L165" s="151"/>
      <c r="M165" s="155"/>
      <c r="T165" s="156"/>
      <c r="AT165" s="152" t="s">
        <v>151</v>
      </c>
      <c r="AU165" s="152" t="s">
        <v>87</v>
      </c>
      <c r="AV165" s="12" t="s">
        <v>85</v>
      </c>
      <c r="AW165" s="12" t="s">
        <v>32</v>
      </c>
      <c r="AX165" s="12" t="s">
        <v>77</v>
      </c>
      <c r="AY165" s="152" t="s">
        <v>138</v>
      </c>
    </row>
    <row r="166" spans="2:65" s="13" customFormat="1">
      <c r="B166" s="157"/>
      <c r="D166" s="145" t="s">
        <v>151</v>
      </c>
      <c r="E166" s="158" t="s">
        <v>1</v>
      </c>
      <c r="F166" s="159" t="s">
        <v>181</v>
      </c>
      <c r="H166" s="160">
        <v>0.47599999999999998</v>
      </c>
      <c r="I166" s="161"/>
      <c r="L166" s="157"/>
      <c r="M166" s="162"/>
      <c r="T166" s="163"/>
      <c r="AT166" s="158" t="s">
        <v>151</v>
      </c>
      <c r="AU166" s="158" t="s">
        <v>87</v>
      </c>
      <c r="AV166" s="13" t="s">
        <v>87</v>
      </c>
      <c r="AW166" s="13" t="s">
        <v>32</v>
      </c>
      <c r="AX166" s="13" t="s">
        <v>77</v>
      </c>
      <c r="AY166" s="158" t="s">
        <v>138</v>
      </c>
    </row>
    <row r="167" spans="2:65" s="12" customFormat="1">
      <c r="B167" s="151"/>
      <c r="D167" s="145" t="s">
        <v>151</v>
      </c>
      <c r="E167" s="152" t="s">
        <v>1</v>
      </c>
      <c r="F167" s="153" t="s">
        <v>182</v>
      </c>
      <c r="H167" s="152" t="s">
        <v>1</v>
      </c>
      <c r="I167" s="154"/>
      <c r="L167" s="151"/>
      <c r="M167" s="155"/>
      <c r="T167" s="156"/>
      <c r="AT167" s="152" t="s">
        <v>151</v>
      </c>
      <c r="AU167" s="152" t="s">
        <v>87</v>
      </c>
      <c r="AV167" s="12" t="s">
        <v>85</v>
      </c>
      <c r="AW167" s="12" t="s">
        <v>32</v>
      </c>
      <c r="AX167" s="12" t="s">
        <v>77</v>
      </c>
      <c r="AY167" s="152" t="s">
        <v>138</v>
      </c>
    </row>
    <row r="168" spans="2:65" s="13" customFormat="1">
      <c r="B168" s="157"/>
      <c r="D168" s="145" t="s">
        <v>151</v>
      </c>
      <c r="E168" s="158" t="s">
        <v>1</v>
      </c>
      <c r="F168" s="159" t="s">
        <v>183</v>
      </c>
      <c r="H168" s="160">
        <v>0.59499999999999997</v>
      </c>
      <c r="I168" s="161"/>
      <c r="L168" s="157"/>
      <c r="M168" s="162"/>
      <c r="T168" s="163"/>
      <c r="AT168" s="158" t="s">
        <v>151</v>
      </c>
      <c r="AU168" s="158" t="s">
        <v>87</v>
      </c>
      <c r="AV168" s="13" t="s">
        <v>87</v>
      </c>
      <c r="AW168" s="13" t="s">
        <v>32</v>
      </c>
      <c r="AX168" s="13" t="s">
        <v>77</v>
      </c>
      <c r="AY168" s="158" t="s">
        <v>138</v>
      </c>
    </row>
    <row r="169" spans="2:65" s="12" customFormat="1">
      <c r="B169" s="151"/>
      <c r="D169" s="145" t="s">
        <v>151</v>
      </c>
      <c r="E169" s="152" t="s">
        <v>1</v>
      </c>
      <c r="F169" s="153" t="s">
        <v>184</v>
      </c>
      <c r="H169" s="152" t="s">
        <v>1</v>
      </c>
      <c r="I169" s="154"/>
      <c r="L169" s="151"/>
      <c r="M169" s="155"/>
      <c r="T169" s="156"/>
      <c r="AT169" s="152" t="s">
        <v>151</v>
      </c>
      <c r="AU169" s="152" t="s">
        <v>87</v>
      </c>
      <c r="AV169" s="12" t="s">
        <v>85</v>
      </c>
      <c r="AW169" s="12" t="s">
        <v>32</v>
      </c>
      <c r="AX169" s="12" t="s">
        <v>77</v>
      </c>
      <c r="AY169" s="152" t="s">
        <v>138</v>
      </c>
    </row>
    <row r="170" spans="2:65" s="13" customFormat="1">
      <c r="B170" s="157"/>
      <c r="D170" s="145" t="s">
        <v>151</v>
      </c>
      <c r="E170" s="158" t="s">
        <v>1</v>
      </c>
      <c r="F170" s="159" t="s">
        <v>185</v>
      </c>
      <c r="H170" s="160">
        <v>1.468</v>
      </c>
      <c r="I170" s="161"/>
      <c r="L170" s="157"/>
      <c r="M170" s="162"/>
      <c r="T170" s="163"/>
      <c r="AT170" s="158" t="s">
        <v>151</v>
      </c>
      <c r="AU170" s="158" t="s">
        <v>87</v>
      </c>
      <c r="AV170" s="13" t="s">
        <v>87</v>
      </c>
      <c r="AW170" s="13" t="s">
        <v>32</v>
      </c>
      <c r="AX170" s="13" t="s">
        <v>77</v>
      </c>
      <c r="AY170" s="158" t="s">
        <v>138</v>
      </c>
    </row>
    <row r="171" spans="2:65" s="12" customFormat="1">
      <c r="B171" s="151"/>
      <c r="D171" s="145" t="s">
        <v>151</v>
      </c>
      <c r="E171" s="152" t="s">
        <v>1</v>
      </c>
      <c r="F171" s="153" t="s">
        <v>186</v>
      </c>
      <c r="H171" s="152" t="s">
        <v>1</v>
      </c>
      <c r="I171" s="154"/>
      <c r="L171" s="151"/>
      <c r="M171" s="155"/>
      <c r="T171" s="156"/>
      <c r="AT171" s="152" t="s">
        <v>151</v>
      </c>
      <c r="AU171" s="152" t="s">
        <v>87</v>
      </c>
      <c r="AV171" s="12" t="s">
        <v>85</v>
      </c>
      <c r="AW171" s="12" t="s">
        <v>32</v>
      </c>
      <c r="AX171" s="12" t="s">
        <v>77</v>
      </c>
      <c r="AY171" s="152" t="s">
        <v>138</v>
      </c>
    </row>
    <row r="172" spans="2:65" s="13" customFormat="1">
      <c r="B172" s="157"/>
      <c r="D172" s="145" t="s">
        <v>151</v>
      </c>
      <c r="E172" s="158" t="s">
        <v>1</v>
      </c>
      <c r="F172" s="159" t="s">
        <v>187</v>
      </c>
      <c r="H172" s="160">
        <v>4.97</v>
      </c>
      <c r="I172" s="161"/>
      <c r="L172" s="157"/>
      <c r="M172" s="162"/>
      <c r="T172" s="163"/>
      <c r="AT172" s="158" t="s">
        <v>151</v>
      </c>
      <c r="AU172" s="158" t="s">
        <v>87</v>
      </c>
      <c r="AV172" s="13" t="s">
        <v>87</v>
      </c>
      <c r="AW172" s="13" t="s">
        <v>32</v>
      </c>
      <c r="AX172" s="13" t="s">
        <v>77</v>
      </c>
      <c r="AY172" s="158" t="s">
        <v>138</v>
      </c>
    </row>
    <row r="173" spans="2:65" s="12" customFormat="1">
      <c r="B173" s="151"/>
      <c r="D173" s="145" t="s">
        <v>151</v>
      </c>
      <c r="E173" s="152" t="s">
        <v>1</v>
      </c>
      <c r="F173" s="153" t="s">
        <v>188</v>
      </c>
      <c r="H173" s="152" t="s">
        <v>1</v>
      </c>
      <c r="I173" s="154"/>
      <c r="L173" s="151"/>
      <c r="M173" s="155"/>
      <c r="T173" s="156"/>
      <c r="AT173" s="152" t="s">
        <v>151</v>
      </c>
      <c r="AU173" s="152" t="s">
        <v>87</v>
      </c>
      <c r="AV173" s="12" t="s">
        <v>85</v>
      </c>
      <c r="AW173" s="12" t="s">
        <v>32</v>
      </c>
      <c r="AX173" s="12" t="s">
        <v>77</v>
      </c>
      <c r="AY173" s="152" t="s">
        <v>138</v>
      </c>
    </row>
    <row r="174" spans="2:65" s="12" customFormat="1">
      <c r="B174" s="151"/>
      <c r="D174" s="145" t="s">
        <v>151</v>
      </c>
      <c r="E174" s="152" t="s">
        <v>1</v>
      </c>
      <c r="F174" s="153" t="s">
        <v>189</v>
      </c>
      <c r="H174" s="152" t="s">
        <v>1</v>
      </c>
      <c r="I174" s="154"/>
      <c r="L174" s="151"/>
      <c r="M174" s="155"/>
      <c r="T174" s="156"/>
      <c r="AT174" s="152" t="s">
        <v>151</v>
      </c>
      <c r="AU174" s="152" t="s">
        <v>87</v>
      </c>
      <c r="AV174" s="12" t="s">
        <v>85</v>
      </c>
      <c r="AW174" s="12" t="s">
        <v>32</v>
      </c>
      <c r="AX174" s="12" t="s">
        <v>77</v>
      </c>
      <c r="AY174" s="152" t="s">
        <v>138</v>
      </c>
    </row>
    <row r="175" spans="2:65" s="13" customFormat="1">
      <c r="B175" s="157"/>
      <c r="D175" s="145" t="s">
        <v>151</v>
      </c>
      <c r="E175" s="158" t="s">
        <v>1</v>
      </c>
      <c r="F175" s="159" t="s">
        <v>190</v>
      </c>
      <c r="H175" s="160">
        <v>0.36</v>
      </c>
      <c r="I175" s="161"/>
      <c r="L175" s="157"/>
      <c r="M175" s="162"/>
      <c r="T175" s="163"/>
      <c r="AT175" s="158" t="s">
        <v>151</v>
      </c>
      <c r="AU175" s="158" t="s">
        <v>87</v>
      </c>
      <c r="AV175" s="13" t="s">
        <v>87</v>
      </c>
      <c r="AW175" s="13" t="s">
        <v>32</v>
      </c>
      <c r="AX175" s="13" t="s">
        <v>77</v>
      </c>
      <c r="AY175" s="158" t="s">
        <v>138</v>
      </c>
    </row>
    <row r="176" spans="2:65" s="12" customFormat="1">
      <c r="B176" s="151"/>
      <c r="D176" s="145" t="s">
        <v>151</v>
      </c>
      <c r="E176" s="152" t="s">
        <v>1</v>
      </c>
      <c r="F176" s="153" t="s">
        <v>191</v>
      </c>
      <c r="H176" s="152" t="s">
        <v>1</v>
      </c>
      <c r="I176" s="154"/>
      <c r="L176" s="151"/>
      <c r="M176" s="155"/>
      <c r="T176" s="156"/>
      <c r="AT176" s="152" t="s">
        <v>151</v>
      </c>
      <c r="AU176" s="152" t="s">
        <v>87</v>
      </c>
      <c r="AV176" s="12" t="s">
        <v>85</v>
      </c>
      <c r="AW176" s="12" t="s">
        <v>32</v>
      </c>
      <c r="AX176" s="12" t="s">
        <v>77</v>
      </c>
      <c r="AY176" s="152" t="s">
        <v>138</v>
      </c>
    </row>
    <row r="177" spans="2:65" s="13" customFormat="1">
      <c r="B177" s="157"/>
      <c r="D177" s="145" t="s">
        <v>151</v>
      </c>
      <c r="E177" s="158" t="s">
        <v>1</v>
      </c>
      <c r="F177" s="159" t="s">
        <v>192</v>
      </c>
      <c r="H177" s="160">
        <v>1.44</v>
      </c>
      <c r="I177" s="161"/>
      <c r="L177" s="157"/>
      <c r="M177" s="162"/>
      <c r="T177" s="163"/>
      <c r="AT177" s="158" t="s">
        <v>151</v>
      </c>
      <c r="AU177" s="158" t="s">
        <v>87</v>
      </c>
      <c r="AV177" s="13" t="s">
        <v>87</v>
      </c>
      <c r="AW177" s="13" t="s">
        <v>32</v>
      </c>
      <c r="AX177" s="13" t="s">
        <v>77</v>
      </c>
      <c r="AY177" s="158" t="s">
        <v>138</v>
      </c>
    </row>
    <row r="178" spans="2:65" s="14" customFormat="1">
      <c r="B178" s="164"/>
      <c r="D178" s="145" t="s">
        <v>151</v>
      </c>
      <c r="E178" s="165" t="s">
        <v>1</v>
      </c>
      <c r="F178" s="166" t="s">
        <v>154</v>
      </c>
      <c r="H178" s="167">
        <v>9.3089999999999993</v>
      </c>
      <c r="I178" s="168"/>
      <c r="L178" s="164"/>
      <c r="M178" s="169"/>
      <c r="T178" s="170"/>
      <c r="AT178" s="165" t="s">
        <v>151</v>
      </c>
      <c r="AU178" s="165" t="s">
        <v>87</v>
      </c>
      <c r="AV178" s="14" t="s">
        <v>145</v>
      </c>
      <c r="AW178" s="14" t="s">
        <v>32</v>
      </c>
      <c r="AX178" s="14" t="s">
        <v>85</v>
      </c>
      <c r="AY178" s="165" t="s">
        <v>138</v>
      </c>
    </row>
    <row r="179" spans="2:65" s="1" customFormat="1" ht="37.9" customHeight="1">
      <c r="B179" s="131"/>
      <c r="C179" s="132" t="s">
        <v>193</v>
      </c>
      <c r="D179" s="132" t="s">
        <v>140</v>
      </c>
      <c r="E179" s="133" t="s">
        <v>194</v>
      </c>
      <c r="F179" s="134" t="s">
        <v>195</v>
      </c>
      <c r="G179" s="135" t="s">
        <v>143</v>
      </c>
      <c r="H179" s="136">
        <v>186.18</v>
      </c>
      <c r="I179" s="137"/>
      <c r="J179" s="138">
        <f>ROUND(I179*H179,2)</f>
        <v>0</v>
      </c>
      <c r="K179" s="134" t="s">
        <v>144</v>
      </c>
      <c r="L179" s="31"/>
      <c r="M179" s="139" t="s">
        <v>1</v>
      </c>
      <c r="N179" s="140" t="s">
        <v>42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145</v>
      </c>
      <c r="AT179" s="143" t="s">
        <v>140</v>
      </c>
      <c r="AU179" s="143" t="s">
        <v>87</v>
      </c>
      <c r="AY179" s="16" t="s">
        <v>138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6" t="s">
        <v>85</v>
      </c>
      <c r="BK179" s="144">
        <f>ROUND(I179*H179,2)</f>
        <v>0</v>
      </c>
      <c r="BL179" s="16" t="s">
        <v>145</v>
      </c>
      <c r="BM179" s="143" t="s">
        <v>196</v>
      </c>
    </row>
    <row r="180" spans="2:65" s="1" customFormat="1" ht="48.75">
      <c r="B180" s="31"/>
      <c r="D180" s="145" t="s">
        <v>147</v>
      </c>
      <c r="F180" s="146" t="s">
        <v>197</v>
      </c>
      <c r="I180" s="147"/>
      <c r="L180" s="31"/>
      <c r="M180" s="148"/>
      <c r="T180" s="54"/>
      <c r="AT180" s="16" t="s">
        <v>147</v>
      </c>
      <c r="AU180" s="16" t="s">
        <v>87</v>
      </c>
    </row>
    <row r="181" spans="2:65" s="1" customFormat="1">
      <c r="B181" s="31"/>
      <c r="D181" s="149" t="s">
        <v>149</v>
      </c>
      <c r="F181" s="150" t="s">
        <v>198</v>
      </c>
      <c r="I181" s="147"/>
      <c r="L181" s="31"/>
      <c r="M181" s="148"/>
      <c r="T181" s="54"/>
      <c r="AT181" s="16" t="s">
        <v>149</v>
      </c>
      <c r="AU181" s="16" t="s">
        <v>87</v>
      </c>
    </row>
    <row r="182" spans="2:65" s="13" customFormat="1">
      <c r="B182" s="157"/>
      <c r="D182" s="145" t="s">
        <v>151</v>
      </c>
      <c r="F182" s="159" t="s">
        <v>199</v>
      </c>
      <c r="H182" s="160">
        <v>186.18</v>
      </c>
      <c r="I182" s="161"/>
      <c r="L182" s="157"/>
      <c r="M182" s="162"/>
      <c r="T182" s="163"/>
      <c r="AT182" s="158" t="s">
        <v>151</v>
      </c>
      <c r="AU182" s="158" t="s">
        <v>87</v>
      </c>
      <c r="AV182" s="13" t="s">
        <v>87</v>
      </c>
      <c r="AW182" s="13" t="s">
        <v>3</v>
      </c>
      <c r="AX182" s="13" t="s">
        <v>85</v>
      </c>
      <c r="AY182" s="158" t="s">
        <v>138</v>
      </c>
    </row>
    <row r="183" spans="2:65" s="1" customFormat="1" ht="24.2" customHeight="1">
      <c r="B183" s="131"/>
      <c r="C183" s="132" t="s">
        <v>200</v>
      </c>
      <c r="D183" s="132" t="s">
        <v>140</v>
      </c>
      <c r="E183" s="133" t="s">
        <v>201</v>
      </c>
      <c r="F183" s="134" t="s">
        <v>202</v>
      </c>
      <c r="G183" s="135" t="s">
        <v>143</v>
      </c>
      <c r="H183" s="136">
        <v>24</v>
      </c>
      <c r="I183" s="137"/>
      <c r="J183" s="138">
        <f>ROUND(I183*H183,2)</f>
        <v>0</v>
      </c>
      <c r="K183" s="134" t="s">
        <v>144</v>
      </c>
      <c r="L183" s="31"/>
      <c r="M183" s="139" t="s">
        <v>1</v>
      </c>
      <c r="N183" s="140" t="s">
        <v>42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145</v>
      </c>
      <c r="AT183" s="143" t="s">
        <v>140</v>
      </c>
      <c r="AU183" s="143" t="s">
        <v>87</v>
      </c>
      <c r="AY183" s="16" t="s">
        <v>138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85</v>
      </c>
      <c r="BK183" s="144">
        <f>ROUND(I183*H183,2)</f>
        <v>0</v>
      </c>
      <c r="BL183" s="16" t="s">
        <v>145</v>
      </c>
      <c r="BM183" s="143" t="s">
        <v>203</v>
      </c>
    </row>
    <row r="184" spans="2:65" s="1" customFormat="1" ht="19.5">
      <c r="B184" s="31"/>
      <c r="D184" s="145" t="s">
        <v>147</v>
      </c>
      <c r="F184" s="146" t="s">
        <v>204</v>
      </c>
      <c r="I184" s="147"/>
      <c r="L184" s="31"/>
      <c r="M184" s="148"/>
      <c r="T184" s="54"/>
      <c r="AT184" s="16" t="s">
        <v>147</v>
      </c>
      <c r="AU184" s="16" t="s">
        <v>87</v>
      </c>
    </row>
    <row r="185" spans="2:65" s="1" customFormat="1">
      <c r="B185" s="31"/>
      <c r="D185" s="149" t="s">
        <v>149</v>
      </c>
      <c r="F185" s="150" t="s">
        <v>205</v>
      </c>
      <c r="I185" s="147"/>
      <c r="L185" s="31"/>
      <c r="M185" s="148"/>
      <c r="T185" s="54"/>
      <c r="AT185" s="16" t="s">
        <v>149</v>
      </c>
      <c r="AU185" s="16" t="s">
        <v>87</v>
      </c>
    </row>
    <row r="186" spans="2:65" s="12" customFormat="1">
      <c r="B186" s="151"/>
      <c r="D186" s="145" t="s">
        <v>151</v>
      </c>
      <c r="E186" s="152" t="s">
        <v>1</v>
      </c>
      <c r="F186" s="153" t="s">
        <v>152</v>
      </c>
      <c r="H186" s="152" t="s">
        <v>1</v>
      </c>
      <c r="I186" s="154"/>
      <c r="L186" s="151"/>
      <c r="M186" s="155"/>
      <c r="T186" s="156"/>
      <c r="AT186" s="152" t="s">
        <v>151</v>
      </c>
      <c r="AU186" s="152" t="s">
        <v>87</v>
      </c>
      <c r="AV186" s="12" t="s">
        <v>85</v>
      </c>
      <c r="AW186" s="12" t="s">
        <v>32</v>
      </c>
      <c r="AX186" s="12" t="s">
        <v>77</v>
      </c>
      <c r="AY186" s="152" t="s">
        <v>138</v>
      </c>
    </row>
    <row r="187" spans="2:65" s="13" customFormat="1">
      <c r="B187" s="157"/>
      <c r="D187" s="145" t="s">
        <v>151</v>
      </c>
      <c r="E187" s="158" t="s">
        <v>1</v>
      </c>
      <c r="F187" s="159" t="s">
        <v>161</v>
      </c>
      <c r="H187" s="160">
        <v>24</v>
      </c>
      <c r="I187" s="161"/>
      <c r="L187" s="157"/>
      <c r="M187" s="162"/>
      <c r="T187" s="163"/>
      <c r="AT187" s="158" t="s">
        <v>151</v>
      </c>
      <c r="AU187" s="158" t="s">
        <v>87</v>
      </c>
      <c r="AV187" s="13" t="s">
        <v>87</v>
      </c>
      <c r="AW187" s="13" t="s">
        <v>32</v>
      </c>
      <c r="AX187" s="13" t="s">
        <v>77</v>
      </c>
      <c r="AY187" s="158" t="s">
        <v>138</v>
      </c>
    </row>
    <row r="188" spans="2:65" s="14" customFormat="1">
      <c r="B188" s="164"/>
      <c r="D188" s="145" t="s">
        <v>151</v>
      </c>
      <c r="E188" s="165" t="s">
        <v>1</v>
      </c>
      <c r="F188" s="166" t="s">
        <v>154</v>
      </c>
      <c r="H188" s="167">
        <v>24</v>
      </c>
      <c r="I188" s="168"/>
      <c r="L188" s="164"/>
      <c r="M188" s="169"/>
      <c r="T188" s="170"/>
      <c r="AT188" s="165" t="s">
        <v>151</v>
      </c>
      <c r="AU188" s="165" t="s">
        <v>87</v>
      </c>
      <c r="AV188" s="14" t="s">
        <v>145</v>
      </c>
      <c r="AW188" s="14" t="s">
        <v>32</v>
      </c>
      <c r="AX188" s="14" t="s">
        <v>85</v>
      </c>
      <c r="AY188" s="165" t="s">
        <v>138</v>
      </c>
    </row>
    <row r="189" spans="2:65" s="1" customFormat="1" ht="24.2" customHeight="1">
      <c r="B189" s="131"/>
      <c r="C189" s="132" t="s">
        <v>206</v>
      </c>
      <c r="D189" s="132" t="s">
        <v>140</v>
      </c>
      <c r="E189" s="133" t="s">
        <v>207</v>
      </c>
      <c r="F189" s="134" t="s">
        <v>208</v>
      </c>
      <c r="G189" s="135" t="s">
        <v>157</v>
      </c>
      <c r="H189" s="136">
        <v>16</v>
      </c>
      <c r="I189" s="137"/>
      <c r="J189" s="138">
        <f>ROUND(I189*H189,2)</f>
        <v>0</v>
      </c>
      <c r="K189" s="134" t="s">
        <v>144</v>
      </c>
      <c r="L189" s="31"/>
      <c r="M189" s="139" t="s">
        <v>1</v>
      </c>
      <c r="N189" s="140" t="s">
        <v>42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145</v>
      </c>
      <c r="AT189" s="143" t="s">
        <v>140</v>
      </c>
      <c r="AU189" s="143" t="s">
        <v>87</v>
      </c>
      <c r="AY189" s="16" t="s">
        <v>138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85</v>
      </c>
      <c r="BK189" s="144">
        <f>ROUND(I189*H189,2)</f>
        <v>0</v>
      </c>
      <c r="BL189" s="16" t="s">
        <v>145</v>
      </c>
      <c r="BM189" s="143" t="s">
        <v>209</v>
      </c>
    </row>
    <row r="190" spans="2:65" s="1" customFormat="1" ht="19.5">
      <c r="B190" s="31"/>
      <c r="D190" s="145" t="s">
        <v>147</v>
      </c>
      <c r="F190" s="146" t="s">
        <v>210</v>
      </c>
      <c r="I190" s="147"/>
      <c r="L190" s="31"/>
      <c r="M190" s="148"/>
      <c r="T190" s="54"/>
      <c r="AT190" s="16" t="s">
        <v>147</v>
      </c>
      <c r="AU190" s="16" t="s">
        <v>87</v>
      </c>
    </row>
    <row r="191" spans="2:65" s="1" customFormat="1">
      <c r="B191" s="31"/>
      <c r="D191" s="149" t="s">
        <v>149</v>
      </c>
      <c r="F191" s="150" t="s">
        <v>211</v>
      </c>
      <c r="I191" s="147"/>
      <c r="L191" s="31"/>
      <c r="M191" s="148"/>
      <c r="T191" s="54"/>
      <c r="AT191" s="16" t="s">
        <v>149</v>
      </c>
      <c r="AU191" s="16" t="s">
        <v>87</v>
      </c>
    </row>
    <row r="192" spans="2:65" s="12" customFormat="1">
      <c r="B192" s="151"/>
      <c r="D192" s="145" t="s">
        <v>151</v>
      </c>
      <c r="E192" s="152" t="s">
        <v>1</v>
      </c>
      <c r="F192" s="153" t="s">
        <v>179</v>
      </c>
      <c r="H192" s="152" t="s">
        <v>1</v>
      </c>
      <c r="I192" s="154"/>
      <c r="L192" s="151"/>
      <c r="M192" s="155"/>
      <c r="T192" s="156"/>
      <c r="AT192" s="152" t="s">
        <v>151</v>
      </c>
      <c r="AU192" s="152" t="s">
        <v>87</v>
      </c>
      <c r="AV192" s="12" t="s">
        <v>85</v>
      </c>
      <c r="AW192" s="12" t="s">
        <v>32</v>
      </c>
      <c r="AX192" s="12" t="s">
        <v>77</v>
      </c>
      <c r="AY192" s="152" t="s">
        <v>138</v>
      </c>
    </row>
    <row r="193" spans="2:65" s="13" customFormat="1">
      <c r="B193" s="157"/>
      <c r="D193" s="145" t="s">
        <v>151</v>
      </c>
      <c r="E193" s="158" t="s">
        <v>1</v>
      </c>
      <c r="F193" s="159" t="s">
        <v>212</v>
      </c>
      <c r="H193" s="160">
        <v>16</v>
      </c>
      <c r="I193" s="161"/>
      <c r="L193" s="157"/>
      <c r="M193" s="162"/>
      <c r="T193" s="163"/>
      <c r="AT193" s="158" t="s">
        <v>151</v>
      </c>
      <c r="AU193" s="158" t="s">
        <v>87</v>
      </c>
      <c r="AV193" s="13" t="s">
        <v>87</v>
      </c>
      <c r="AW193" s="13" t="s">
        <v>32</v>
      </c>
      <c r="AX193" s="13" t="s">
        <v>77</v>
      </c>
      <c r="AY193" s="158" t="s">
        <v>138</v>
      </c>
    </row>
    <row r="194" spans="2:65" s="14" customFormat="1">
      <c r="B194" s="164"/>
      <c r="D194" s="145" t="s">
        <v>151</v>
      </c>
      <c r="E194" s="165" t="s">
        <v>1</v>
      </c>
      <c r="F194" s="166" t="s">
        <v>154</v>
      </c>
      <c r="H194" s="167">
        <v>16</v>
      </c>
      <c r="I194" s="168"/>
      <c r="L194" s="164"/>
      <c r="M194" s="169"/>
      <c r="T194" s="170"/>
      <c r="AT194" s="165" t="s">
        <v>151</v>
      </c>
      <c r="AU194" s="165" t="s">
        <v>87</v>
      </c>
      <c r="AV194" s="14" t="s">
        <v>145</v>
      </c>
      <c r="AW194" s="14" t="s">
        <v>32</v>
      </c>
      <c r="AX194" s="14" t="s">
        <v>85</v>
      </c>
      <c r="AY194" s="165" t="s">
        <v>138</v>
      </c>
    </row>
    <row r="195" spans="2:65" s="1" customFormat="1" ht="33" customHeight="1">
      <c r="B195" s="131"/>
      <c r="C195" s="132" t="s">
        <v>213</v>
      </c>
      <c r="D195" s="132" t="s">
        <v>140</v>
      </c>
      <c r="E195" s="133" t="s">
        <v>214</v>
      </c>
      <c r="F195" s="134" t="s">
        <v>215</v>
      </c>
      <c r="G195" s="135" t="s">
        <v>216</v>
      </c>
      <c r="H195" s="136">
        <v>25.32</v>
      </c>
      <c r="I195" s="137"/>
      <c r="J195" s="138">
        <f>ROUND(I195*H195,2)</f>
        <v>0</v>
      </c>
      <c r="K195" s="134" t="s">
        <v>144</v>
      </c>
      <c r="L195" s="31"/>
      <c r="M195" s="139" t="s">
        <v>1</v>
      </c>
      <c r="N195" s="140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145</v>
      </c>
      <c r="AT195" s="143" t="s">
        <v>140</v>
      </c>
      <c r="AU195" s="143" t="s">
        <v>87</v>
      </c>
      <c r="AY195" s="16" t="s">
        <v>138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6" t="s">
        <v>85</v>
      </c>
      <c r="BK195" s="144">
        <f>ROUND(I195*H195,2)</f>
        <v>0</v>
      </c>
      <c r="BL195" s="16" t="s">
        <v>145</v>
      </c>
      <c r="BM195" s="143" t="s">
        <v>217</v>
      </c>
    </row>
    <row r="196" spans="2:65" s="1" customFormat="1" ht="29.25">
      <c r="B196" s="31"/>
      <c r="D196" s="145" t="s">
        <v>147</v>
      </c>
      <c r="F196" s="146" t="s">
        <v>218</v>
      </c>
      <c r="I196" s="147"/>
      <c r="L196" s="31"/>
      <c r="M196" s="148"/>
      <c r="T196" s="54"/>
      <c r="AT196" s="16" t="s">
        <v>147</v>
      </c>
      <c r="AU196" s="16" t="s">
        <v>87</v>
      </c>
    </row>
    <row r="197" spans="2:65" s="1" customFormat="1">
      <c r="B197" s="31"/>
      <c r="D197" s="149" t="s">
        <v>149</v>
      </c>
      <c r="F197" s="150" t="s">
        <v>219</v>
      </c>
      <c r="I197" s="147"/>
      <c r="L197" s="31"/>
      <c r="M197" s="148"/>
      <c r="T197" s="54"/>
      <c r="AT197" s="16" t="s">
        <v>149</v>
      </c>
      <c r="AU197" s="16" t="s">
        <v>87</v>
      </c>
    </row>
    <row r="198" spans="2:65" s="12" customFormat="1">
      <c r="B198" s="151"/>
      <c r="D198" s="145" t="s">
        <v>151</v>
      </c>
      <c r="E198" s="152" t="s">
        <v>1</v>
      </c>
      <c r="F198" s="153" t="s">
        <v>179</v>
      </c>
      <c r="H198" s="152" t="s">
        <v>1</v>
      </c>
      <c r="I198" s="154"/>
      <c r="L198" s="151"/>
      <c r="M198" s="155"/>
      <c r="T198" s="156"/>
      <c r="AT198" s="152" t="s">
        <v>151</v>
      </c>
      <c r="AU198" s="152" t="s">
        <v>87</v>
      </c>
      <c r="AV198" s="12" t="s">
        <v>85</v>
      </c>
      <c r="AW198" s="12" t="s">
        <v>32</v>
      </c>
      <c r="AX198" s="12" t="s">
        <v>77</v>
      </c>
      <c r="AY198" s="152" t="s">
        <v>138</v>
      </c>
    </row>
    <row r="199" spans="2:65" s="12" customFormat="1">
      <c r="B199" s="151"/>
      <c r="D199" s="145" t="s">
        <v>151</v>
      </c>
      <c r="E199" s="152" t="s">
        <v>1</v>
      </c>
      <c r="F199" s="153" t="s">
        <v>180</v>
      </c>
      <c r="H199" s="152" t="s">
        <v>1</v>
      </c>
      <c r="I199" s="154"/>
      <c r="L199" s="151"/>
      <c r="M199" s="155"/>
      <c r="T199" s="156"/>
      <c r="AT199" s="152" t="s">
        <v>151</v>
      </c>
      <c r="AU199" s="152" t="s">
        <v>87</v>
      </c>
      <c r="AV199" s="12" t="s">
        <v>85</v>
      </c>
      <c r="AW199" s="12" t="s">
        <v>32</v>
      </c>
      <c r="AX199" s="12" t="s">
        <v>77</v>
      </c>
      <c r="AY199" s="152" t="s">
        <v>138</v>
      </c>
    </row>
    <row r="200" spans="2:65" s="13" customFormat="1">
      <c r="B200" s="157"/>
      <c r="D200" s="145" t="s">
        <v>151</v>
      </c>
      <c r="E200" s="158" t="s">
        <v>1</v>
      </c>
      <c r="F200" s="159" t="s">
        <v>220</v>
      </c>
      <c r="H200" s="160">
        <v>0.80900000000000005</v>
      </c>
      <c r="I200" s="161"/>
      <c r="L200" s="157"/>
      <c r="M200" s="162"/>
      <c r="T200" s="163"/>
      <c r="AT200" s="158" t="s">
        <v>151</v>
      </c>
      <c r="AU200" s="158" t="s">
        <v>87</v>
      </c>
      <c r="AV200" s="13" t="s">
        <v>87</v>
      </c>
      <c r="AW200" s="13" t="s">
        <v>32</v>
      </c>
      <c r="AX200" s="13" t="s">
        <v>77</v>
      </c>
      <c r="AY200" s="158" t="s">
        <v>138</v>
      </c>
    </row>
    <row r="201" spans="2:65" s="12" customFormat="1">
      <c r="B201" s="151"/>
      <c r="D201" s="145" t="s">
        <v>151</v>
      </c>
      <c r="E201" s="152" t="s">
        <v>1</v>
      </c>
      <c r="F201" s="153" t="s">
        <v>182</v>
      </c>
      <c r="H201" s="152" t="s">
        <v>1</v>
      </c>
      <c r="I201" s="154"/>
      <c r="L201" s="151"/>
      <c r="M201" s="155"/>
      <c r="T201" s="156"/>
      <c r="AT201" s="152" t="s">
        <v>151</v>
      </c>
      <c r="AU201" s="152" t="s">
        <v>87</v>
      </c>
      <c r="AV201" s="12" t="s">
        <v>85</v>
      </c>
      <c r="AW201" s="12" t="s">
        <v>32</v>
      </c>
      <c r="AX201" s="12" t="s">
        <v>77</v>
      </c>
      <c r="AY201" s="152" t="s">
        <v>138</v>
      </c>
    </row>
    <row r="202" spans="2:65" s="13" customFormat="1">
      <c r="B202" s="157"/>
      <c r="D202" s="145" t="s">
        <v>151</v>
      </c>
      <c r="E202" s="158" t="s">
        <v>1</v>
      </c>
      <c r="F202" s="159" t="s">
        <v>221</v>
      </c>
      <c r="H202" s="160">
        <v>1.012</v>
      </c>
      <c r="I202" s="161"/>
      <c r="L202" s="157"/>
      <c r="M202" s="162"/>
      <c r="T202" s="163"/>
      <c r="AT202" s="158" t="s">
        <v>151</v>
      </c>
      <c r="AU202" s="158" t="s">
        <v>87</v>
      </c>
      <c r="AV202" s="13" t="s">
        <v>87</v>
      </c>
      <c r="AW202" s="13" t="s">
        <v>32</v>
      </c>
      <c r="AX202" s="13" t="s">
        <v>77</v>
      </c>
      <c r="AY202" s="158" t="s">
        <v>138</v>
      </c>
    </row>
    <row r="203" spans="2:65" s="12" customFormat="1">
      <c r="B203" s="151"/>
      <c r="D203" s="145" t="s">
        <v>151</v>
      </c>
      <c r="E203" s="152" t="s">
        <v>1</v>
      </c>
      <c r="F203" s="153" t="s">
        <v>184</v>
      </c>
      <c r="H203" s="152" t="s">
        <v>1</v>
      </c>
      <c r="I203" s="154"/>
      <c r="L203" s="151"/>
      <c r="M203" s="155"/>
      <c r="T203" s="156"/>
      <c r="AT203" s="152" t="s">
        <v>151</v>
      </c>
      <c r="AU203" s="152" t="s">
        <v>87</v>
      </c>
      <c r="AV203" s="12" t="s">
        <v>85</v>
      </c>
      <c r="AW203" s="12" t="s">
        <v>32</v>
      </c>
      <c r="AX203" s="12" t="s">
        <v>77</v>
      </c>
      <c r="AY203" s="152" t="s">
        <v>138</v>
      </c>
    </row>
    <row r="204" spans="2:65" s="13" customFormat="1">
      <c r="B204" s="157"/>
      <c r="D204" s="145" t="s">
        <v>151</v>
      </c>
      <c r="E204" s="158" t="s">
        <v>1</v>
      </c>
      <c r="F204" s="159" t="s">
        <v>222</v>
      </c>
      <c r="H204" s="160">
        <v>2.4950000000000001</v>
      </c>
      <c r="I204" s="161"/>
      <c r="L204" s="157"/>
      <c r="M204" s="162"/>
      <c r="T204" s="163"/>
      <c r="AT204" s="158" t="s">
        <v>151</v>
      </c>
      <c r="AU204" s="158" t="s">
        <v>87</v>
      </c>
      <c r="AV204" s="13" t="s">
        <v>87</v>
      </c>
      <c r="AW204" s="13" t="s">
        <v>32</v>
      </c>
      <c r="AX204" s="13" t="s">
        <v>77</v>
      </c>
      <c r="AY204" s="158" t="s">
        <v>138</v>
      </c>
    </row>
    <row r="205" spans="2:65" s="12" customFormat="1">
      <c r="B205" s="151"/>
      <c r="D205" s="145" t="s">
        <v>151</v>
      </c>
      <c r="E205" s="152" t="s">
        <v>1</v>
      </c>
      <c r="F205" s="153" t="s">
        <v>186</v>
      </c>
      <c r="H205" s="152" t="s">
        <v>1</v>
      </c>
      <c r="I205" s="154"/>
      <c r="L205" s="151"/>
      <c r="M205" s="155"/>
      <c r="T205" s="156"/>
      <c r="AT205" s="152" t="s">
        <v>151</v>
      </c>
      <c r="AU205" s="152" t="s">
        <v>87</v>
      </c>
      <c r="AV205" s="12" t="s">
        <v>85</v>
      </c>
      <c r="AW205" s="12" t="s">
        <v>32</v>
      </c>
      <c r="AX205" s="12" t="s">
        <v>77</v>
      </c>
      <c r="AY205" s="152" t="s">
        <v>138</v>
      </c>
    </row>
    <row r="206" spans="2:65" s="13" customFormat="1">
      <c r="B206" s="157"/>
      <c r="D206" s="145" t="s">
        <v>151</v>
      </c>
      <c r="E206" s="158" t="s">
        <v>1</v>
      </c>
      <c r="F206" s="159" t="s">
        <v>223</v>
      </c>
      <c r="H206" s="160">
        <v>8.4489999999999998</v>
      </c>
      <c r="I206" s="161"/>
      <c r="L206" s="157"/>
      <c r="M206" s="162"/>
      <c r="T206" s="163"/>
      <c r="AT206" s="158" t="s">
        <v>151</v>
      </c>
      <c r="AU206" s="158" t="s">
        <v>87</v>
      </c>
      <c r="AV206" s="13" t="s">
        <v>87</v>
      </c>
      <c r="AW206" s="13" t="s">
        <v>32</v>
      </c>
      <c r="AX206" s="13" t="s">
        <v>77</v>
      </c>
      <c r="AY206" s="158" t="s">
        <v>138</v>
      </c>
    </row>
    <row r="207" spans="2:65" s="12" customFormat="1">
      <c r="B207" s="151"/>
      <c r="D207" s="145" t="s">
        <v>151</v>
      </c>
      <c r="E207" s="152" t="s">
        <v>1</v>
      </c>
      <c r="F207" s="153" t="s">
        <v>188</v>
      </c>
      <c r="H207" s="152" t="s">
        <v>1</v>
      </c>
      <c r="I207" s="154"/>
      <c r="L207" s="151"/>
      <c r="M207" s="155"/>
      <c r="T207" s="156"/>
      <c r="AT207" s="152" t="s">
        <v>151</v>
      </c>
      <c r="AU207" s="152" t="s">
        <v>87</v>
      </c>
      <c r="AV207" s="12" t="s">
        <v>85</v>
      </c>
      <c r="AW207" s="12" t="s">
        <v>32</v>
      </c>
      <c r="AX207" s="12" t="s">
        <v>77</v>
      </c>
      <c r="AY207" s="152" t="s">
        <v>138</v>
      </c>
    </row>
    <row r="208" spans="2:65" s="12" customFormat="1">
      <c r="B208" s="151"/>
      <c r="D208" s="145" t="s">
        <v>151</v>
      </c>
      <c r="E208" s="152" t="s">
        <v>1</v>
      </c>
      <c r="F208" s="153" t="s">
        <v>189</v>
      </c>
      <c r="H208" s="152" t="s">
        <v>1</v>
      </c>
      <c r="I208" s="154"/>
      <c r="L208" s="151"/>
      <c r="M208" s="155"/>
      <c r="T208" s="156"/>
      <c r="AT208" s="152" t="s">
        <v>151</v>
      </c>
      <c r="AU208" s="152" t="s">
        <v>87</v>
      </c>
      <c r="AV208" s="12" t="s">
        <v>85</v>
      </c>
      <c r="AW208" s="12" t="s">
        <v>32</v>
      </c>
      <c r="AX208" s="12" t="s">
        <v>77</v>
      </c>
      <c r="AY208" s="152" t="s">
        <v>138</v>
      </c>
    </row>
    <row r="209" spans="2:65" s="13" customFormat="1">
      <c r="B209" s="157"/>
      <c r="D209" s="145" t="s">
        <v>151</v>
      </c>
      <c r="E209" s="158" t="s">
        <v>1</v>
      </c>
      <c r="F209" s="159" t="s">
        <v>224</v>
      </c>
      <c r="H209" s="160">
        <v>0.61199999999999999</v>
      </c>
      <c r="I209" s="161"/>
      <c r="L209" s="157"/>
      <c r="M209" s="162"/>
      <c r="T209" s="163"/>
      <c r="AT209" s="158" t="s">
        <v>151</v>
      </c>
      <c r="AU209" s="158" t="s">
        <v>87</v>
      </c>
      <c r="AV209" s="13" t="s">
        <v>87</v>
      </c>
      <c r="AW209" s="13" t="s">
        <v>32</v>
      </c>
      <c r="AX209" s="13" t="s">
        <v>77</v>
      </c>
      <c r="AY209" s="158" t="s">
        <v>138</v>
      </c>
    </row>
    <row r="210" spans="2:65" s="12" customFormat="1">
      <c r="B210" s="151"/>
      <c r="D210" s="145" t="s">
        <v>151</v>
      </c>
      <c r="E210" s="152" t="s">
        <v>1</v>
      </c>
      <c r="F210" s="153" t="s">
        <v>191</v>
      </c>
      <c r="H210" s="152" t="s">
        <v>1</v>
      </c>
      <c r="I210" s="154"/>
      <c r="L210" s="151"/>
      <c r="M210" s="155"/>
      <c r="T210" s="156"/>
      <c r="AT210" s="152" t="s">
        <v>151</v>
      </c>
      <c r="AU210" s="152" t="s">
        <v>87</v>
      </c>
      <c r="AV210" s="12" t="s">
        <v>85</v>
      </c>
      <c r="AW210" s="12" t="s">
        <v>32</v>
      </c>
      <c r="AX210" s="12" t="s">
        <v>77</v>
      </c>
      <c r="AY210" s="152" t="s">
        <v>138</v>
      </c>
    </row>
    <row r="211" spans="2:65" s="13" customFormat="1">
      <c r="B211" s="157"/>
      <c r="D211" s="145" t="s">
        <v>151</v>
      </c>
      <c r="E211" s="158" t="s">
        <v>1</v>
      </c>
      <c r="F211" s="159" t="s">
        <v>225</v>
      </c>
      <c r="H211" s="160">
        <v>2.448</v>
      </c>
      <c r="I211" s="161"/>
      <c r="L211" s="157"/>
      <c r="M211" s="162"/>
      <c r="T211" s="163"/>
      <c r="AT211" s="158" t="s">
        <v>151</v>
      </c>
      <c r="AU211" s="158" t="s">
        <v>87</v>
      </c>
      <c r="AV211" s="13" t="s">
        <v>87</v>
      </c>
      <c r="AW211" s="13" t="s">
        <v>32</v>
      </c>
      <c r="AX211" s="13" t="s">
        <v>77</v>
      </c>
      <c r="AY211" s="158" t="s">
        <v>138</v>
      </c>
    </row>
    <row r="212" spans="2:65" s="14" customFormat="1">
      <c r="B212" s="164"/>
      <c r="D212" s="145" t="s">
        <v>151</v>
      </c>
      <c r="E212" s="165" t="s">
        <v>1</v>
      </c>
      <c r="F212" s="166" t="s">
        <v>154</v>
      </c>
      <c r="H212" s="167">
        <v>15.824999999999999</v>
      </c>
      <c r="I212" s="168"/>
      <c r="L212" s="164"/>
      <c r="M212" s="169"/>
      <c r="T212" s="170"/>
      <c r="AT212" s="165" t="s">
        <v>151</v>
      </c>
      <c r="AU212" s="165" t="s">
        <v>87</v>
      </c>
      <c r="AV212" s="14" t="s">
        <v>145</v>
      </c>
      <c r="AW212" s="14" t="s">
        <v>32</v>
      </c>
      <c r="AX212" s="14" t="s">
        <v>85</v>
      </c>
      <c r="AY212" s="165" t="s">
        <v>138</v>
      </c>
    </row>
    <row r="213" spans="2:65" s="13" customFormat="1">
      <c r="B213" s="157"/>
      <c r="D213" s="145" t="s">
        <v>151</v>
      </c>
      <c r="F213" s="159" t="s">
        <v>226</v>
      </c>
      <c r="H213" s="160">
        <v>25.32</v>
      </c>
      <c r="I213" s="161"/>
      <c r="L213" s="157"/>
      <c r="M213" s="162"/>
      <c r="T213" s="163"/>
      <c r="AT213" s="158" t="s">
        <v>151</v>
      </c>
      <c r="AU213" s="158" t="s">
        <v>87</v>
      </c>
      <c r="AV213" s="13" t="s">
        <v>87</v>
      </c>
      <c r="AW213" s="13" t="s">
        <v>3</v>
      </c>
      <c r="AX213" s="13" t="s">
        <v>85</v>
      </c>
      <c r="AY213" s="158" t="s">
        <v>138</v>
      </c>
    </row>
    <row r="214" spans="2:65" s="1" customFormat="1" ht="16.5" customHeight="1">
      <c r="B214" s="131"/>
      <c r="C214" s="132" t="s">
        <v>227</v>
      </c>
      <c r="D214" s="132" t="s">
        <v>140</v>
      </c>
      <c r="E214" s="133" t="s">
        <v>228</v>
      </c>
      <c r="F214" s="134" t="s">
        <v>229</v>
      </c>
      <c r="G214" s="135" t="s">
        <v>143</v>
      </c>
      <c r="H214" s="136">
        <v>24</v>
      </c>
      <c r="I214" s="137"/>
      <c r="J214" s="138">
        <f>ROUND(I214*H214,2)</f>
        <v>0</v>
      </c>
      <c r="K214" s="134" t="s">
        <v>144</v>
      </c>
      <c r="L214" s="31"/>
      <c r="M214" s="139" t="s">
        <v>1</v>
      </c>
      <c r="N214" s="140" t="s">
        <v>42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145</v>
      </c>
      <c r="AT214" s="143" t="s">
        <v>140</v>
      </c>
      <c r="AU214" s="143" t="s">
        <v>87</v>
      </c>
      <c r="AY214" s="16" t="s">
        <v>138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6" t="s">
        <v>85</v>
      </c>
      <c r="BK214" s="144">
        <f>ROUND(I214*H214,2)</f>
        <v>0</v>
      </c>
      <c r="BL214" s="16" t="s">
        <v>145</v>
      </c>
      <c r="BM214" s="143" t="s">
        <v>230</v>
      </c>
    </row>
    <row r="215" spans="2:65" s="1" customFormat="1" ht="19.5">
      <c r="B215" s="31"/>
      <c r="D215" s="145" t="s">
        <v>147</v>
      </c>
      <c r="F215" s="146" t="s">
        <v>231</v>
      </c>
      <c r="I215" s="147"/>
      <c r="L215" s="31"/>
      <c r="M215" s="148"/>
      <c r="T215" s="54"/>
      <c r="AT215" s="16" t="s">
        <v>147</v>
      </c>
      <c r="AU215" s="16" t="s">
        <v>87</v>
      </c>
    </row>
    <row r="216" spans="2:65" s="1" customFormat="1">
      <c r="B216" s="31"/>
      <c r="D216" s="149" t="s">
        <v>149</v>
      </c>
      <c r="F216" s="150" t="s">
        <v>232</v>
      </c>
      <c r="I216" s="147"/>
      <c r="L216" s="31"/>
      <c r="M216" s="148"/>
      <c r="T216" s="54"/>
      <c r="AT216" s="16" t="s">
        <v>149</v>
      </c>
      <c r="AU216" s="16" t="s">
        <v>87</v>
      </c>
    </row>
    <row r="217" spans="2:65" s="12" customFormat="1">
      <c r="B217" s="151"/>
      <c r="D217" s="145" t="s">
        <v>151</v>
      </c>
      <c r="E217" s="152" t="s">
        <v>1</v>
      </c>
      <c r="F217" s="153" t="s">
        <v>152</v>
      </c>
      <c r="H217" s="152" t="s">
        <v>1</v>
      </c>
      <c r="I217" s="154"/>
      <c r="L217" s="151"/>
      <c r="M217" s="155"/>
      <c r="T217" s="156"/>
      <c r="AT217" s="152" t="s">
        <v>151</v>
      </c>
      <c r="AU217" s="152" t="s">
        <v>87</v>
      </c>
      <c r="AV217" s="12" t="s">
        <v>85</v>
      </c>
      <c r="AW217" s="12" t="s">
        <v>32</v>
      </c>
      <c r="AX217" s="12" t="s">
        <v>77</v>
      </c>
      <c r="AY217" s="152" t="s">
        <v>138</v>
      </c>
    </row>
    <row r="218" spans="2:65" s="13" customFormat="1">
      <c r="B218" s="157"/>
      <c r="D218" s="145" t="s">
        <v>151</v>
      </c>
      <c r="E218" s="158" t="s">
        <v>1</v>
      </c>
      <c r="F218" s="159" t="s">
        <v>153</v>
      </c>
      <c r="H218" s="160">
        <v>24</v>
      </c>
      <c r="I218" s="161"/>
      <c r="L218" s="157"/>
      <c r="M218" s="162"/>
      <c r="T218" s="163"/>
      <c r="AT218" s="158" t="s">
        <v>151</v>
      </c>
      <c r="AU218" s="158" t="s">
        <v>87</v>
      </c>
      <c r="AV218" s="13" t="s">
        <v>87</v>
      </c>
      <c r="AW218" s="13" t="s">
        <v>32</v>
      </c>
      <c r="AX218" s="13" t="s">
        <v>77</v>
      </c>
      <c r="AY218" s="158" t="s">
        <v>138</v>
      </c>
    </row>
    <row r="219" spans="2:65" s="14" customFormat="1">
      <c r="B219" s="164"/>
      <c r="D219" s="145" t="s">
        <v>151</v>
      </c>
      <c r="E219" s="165" t="s">
        <v>1</v>
      </c>
      <c r="F219" s="166" t="s">
        <v>154</v>
      </c>
      <c r="H219" s="167">
        <v>24</v>
      </c>
      <c r="I219" s="168"/>
      <c r="L219" s="164"/>
      <c r="M219" s="169"/>
      <c r="T219" s="170"/>
      <c r="AT219" s="165" t="s">
        <v>151</v>
      </c>
      <c r="AU219" s="165" t="s">
        <v>87</v>
      </c>
      <c r="AV219" s="14" t="s">
        <v>145</v>
      </c>
      <c r="AW219" s="14" t="s">
        <v>32</v>
      </c>
      <c r="AX219" s="14" t="s">
        <v>85</v>
      </c>
      <c r="AY219" s="165" t="s">
        <v>138</v>
      </c>
    </row>
    <row r="220" spans="2:65" s="1" customFormat="1" ht="24.2" customHeight="1">
      <c r="B220" s="131"/>
      <c r="C220" s="132" t="s">
        <v>233</v>
      </c>
      <c r="D220" s="132" t="s">
        <v>140</v>
      </c>
      <c r="E220" s="133" t="s">
        <v>234</v>
      </c>
      <c r="F220" s="134" t="s">
        <v>235</v>
      </c>
      <c r="G220" s="135" t="s">
        <v>143</v>
      </c>
      <c r="H220" s="136">
        <v>14.691000000000001</v>
      </c>
      <c r="I220" s="137"/>
      <c r="J220" s="138">
        <f>ROUND(I220*H220,2)</f>
        <v>0</v>
      </c>
      <c r="K220" s="134" t="s">
        <v>144</v>
      </c>
      <c r="L220" s="31"/>
      <c r="M220" s="139" t="s">
        <v>1</v>
      </c>
      <c r="N220" s="140" t="s">
        <v>42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145</v>
      </c>
      <c r="AT220" s="143" t="s">
        <v>140</v>
      </c>
      <c r="AU220" s="143" t="s">
        <v>87</v>
      </c>
      <c r="AY220" s="16" t="s">
        <v>138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6" t="s">
        <v>85</v>
      </c>
      <c r="BK220" s="144">
        <f>ROUND(I220*H220,2)</f>
        <v>0</v>
      </c>
      <c r="BL220" s="16" t="s">
        <v>145</v>
      </c>
      <c r="BM220" s="143" t="s">
        <v>236</v>
      </c>
    </row>
    <row r="221" spans="2:65" s="1" customFormat="1" ht="29.25">
      <c r="B221" s="31"/>
      <c r="D221" s="145" t="s">
        <v>147</v>
      </c>
      <c r="F221" s="146" t="s">
        <v>237</v>
      </c>
      <c r="I221" s="147"/>
      <c r="L221" s="31"/>
      <c r="M221" s="148"/>
      <c r="T221" s="54"/>
      <c r="AT221" s="16" t="s">
        <v>147</v>
      </c>
      <c r="AU221" s="16" t="s">
        <v>87</v>
      </c>
    </row>
    <row r="222" spans="2:65" s="1" customFormat="1">
      <c r="B222" s="31"/>
      <c r="D222" s="149" t="s">
        <v>149</v>
      </c>
      <c r="F222" s="150" t="s">
        <v>238</v>
      </c>
      <c r="I222" s="147"/>
      <c r="L222" s="31"/>
      <c r="M222" s="148"/>
      <c r="T222" s="54"/>
      <c r="AT222" s="16" t="s">
        <v>149</v>
      </c>
      <c r="AU222" s="16" t="s">
        <v>87</v>
      </c>
    </row>
    <row r="223" spans="2:65" s="12" customFormat="1">
      <c r="B223" s="151"/>
      <c r="D223" s="145" t="s">
        <v>151</v>
      </c>
      <c r="E223" s="152" t="s">
        <v>1</v>
      </c>
      <c r="F223" s="153" t="s">
        <v>239</v>
      </c>
      <c r="H223" s="152" t="s">
        <v>1</v>
      </c>
      <c r="I223" s="154"/>
      <c r="L223" s="151"/>
      <c r="M223" s="155"/>
      <c r="T223" s="156"/>
      <c r="AT223" s="152" t="s">
        <v>151</v>
      </c>
      <c r="AU223" s="152" t="s">
        <v>87</v>
      </c>
      <c r="AV223" s="12" t="s">
        <v>85</v>
      </c>
      <c r="AW223" s="12" t="s">
        <v>32</v>
      </c>
      <c r="AX223" s="12" t="s">
        <v>77</v>
      </c>
      <c r="AY223" s="152" t="s">
        <v>138</v>
      </c>
    </row>
    <row r="224" spans="2:65" s="12" customFormat="1">
      <c r="B224" s="151"/>
      <c r="D224" s="145" t="s">
        <v>151</v>
      </c>
      <c r="E224" s="152" t="s">
        <v>1</v>
      </c>
      <c r="F224" s="153" t="s">
        <v>152</v>
      </c>
      <c r="H224" s="152" t="s">
        <v>1</v>
      </c>
      <c r="I224" s="154"/>
      <c r="L224" s="151"/>
      <c r="M224" s="155"/>
      <c r="T224" s="156"/>
      <c r="AT224" s="152" t="s">
        <v>151</v>
      </c>
      <c r="AU224" s="152" t="s">
        <v>87</v>
      </c>
      <c r="AV224" s="12" t="s">
        <v>85</v>
      </c>
      <c r="AW224" s="12" t="s">
        <v>32</v>
      </c>
      <c r="AX224" s="12" t="s">
        <v>77</v>
      </c>
      <c r="AY224" s="152" t="s">
        <v>138</v>
      </c>
    </row>
    <row r="225" spans="2:51" s="13" customFormat="1">
      <c r="B225" s="157"/>
      <c r="D225" s="145" t="s">
        <v>151</v>
      </c>
      <c r="E225" s="158" t="s">
        <v>1</v>
      </c>
      <c r="F225" s="159" t="s">
        <v>153</v>
      </c>
      <c r="H225" s="160">
        <v>24</v>
      </c>
      <c r="I225" s="161"/>
      <c r="L225" s="157"/>
      <c r="M225" s="162"/>
      <c r="T225" s="163"/>
      <c r="AT225" s="158" t="s">
        <v>151</v>
      </c>
      <c r="AU225" s="158" t="s">
        <v>87</v>
      </c>
      <c r="AV225" s="13" t="s">
        <v>87</v>
      </c>
      <c r="AW225" s="13" t="s">
        <v>32</v>
      </c>
      <c r="AX225" s="13" t="s">
        <v>77</v>
      </c>
      <c r="AY225" s="158" t="s">
        <v>138</v>
      </c>
    </row>
    <row r="226" spans="2:51" s="12" customFormat="1">
      <c r="B226" s="151"/>
      <c r="D226" s="145" t="s">
        <v>151</v>
      </c>
      <c r="E226" s="152" t="s">
        <v>1</v>
      </c>
      <c r="F226" s="153" t="s">
        <v>240</v>
      </c>
      <c r="H226" s="152" t="s">
        <v>1</v>
      </c>
      <c r="I226" s="154"/>
      <c r="L226" s="151"/>
      <c r="M226" s="155"/>
      <c r="T226" s="156"/>
      <c r="AT226" s="152" t="s">
        <v>151</v>
      </c>
      <c r="AU226" s="152" t="s">
        <v>87</v>
      </c>
      <c r="AV226" s="12" t="s">
        <v>85</v>
      </c>
      <c r="AW226" s="12" t="s">
        <v>32</v>
      </c>
      <c r="AX226" s="12" t="s">
        <v>77</v>
      </c>
      <c r="AY226" s="152" t="s">
        <v>138</v>
      </c>
    </row>
    <row r="227" spans="2:51" s="12" customFormat="1">
      <c r="B227" s="151"/>
      <c r="D227" s="145" t="s">
        <v>151</v>
      </c>
      <c r="E227" s="152" t="s">
        <v>1</v>
      </c>
      <c r="F227" s="153" t="s">
        <v>179</v>
      </c>
      <c r="H227" s="152" t="s">
        <v>1</v>
      </c>
      <c r="I227" s="154"/>
      <c r="L227" s="151"/>
      <c r="M227" s="155"/>
      <c r="T227" s="156"/>
      <c r="AT227" s="152" t="s">
        <v>151</v>
      </c>
      <c r="AU227" s="152" t="s">
        <v>87</v>
      </c>
      <c r="AV227" s="12" t="s">
        <v>85</v>
      </c>
      <c r="AW227" s="12" t="s">
        <v>32</v>
      </c>
      <c r="AX227" s="12" t="s">
        <v>77</v>
      </c>
      <c r="AY227" s="152" t="s">
        <v>138</v>
      </c>
    </row>
    <row r="228" spans="2:51" s="12" customFormat="1">
      <c r="B228" s="151"/>
      <c r="D228" s="145" t="s">
        <v>151</v>
      </c>
      <c r="E228" s="152" t="s">
        <v>1</v>
      </c>
      <c r="F228" s="153" t="s">
        <v>180</v>
      </c>
      <c r="H228" s="152" t="s">
        <v>1</v>
      </c>
      <c r="I228" s="154"/>
      <c r="L228" s="151"/>
      <c r="M228" s="155"/>
      <c r="T228" s="156"/>
      <c r="AT228" s="152" t="s">
        <v>151</v>
      </c>
      <c r="AU228" s="152" t="s">
        <v>87</v>
      </c>
      <c r="AV228" s="12" t="s">
        <v>85</v>
      </c>
      <c r="AW228" s="12" t="s">
        <v>32</v>
      </c>
      <c r="AX228" s="12" t="s">
        <v>77</v>
      </c>
      <c r="AY228" s="152" t="s">
        <v>138</v>
      </c>
    </row>
    <row r="229" spans="2:51" s="13" customFormat="1">
      <c r="B229" s="157"/>
      <c r="D229" s="145" t="s">
        <v>151</v>
      </c>
      <c r="E229" s="158" t="s">
        <v>1</v>
      </c>
      <c r="F229" s="159" t="s">
        <v>241</v>
      </c>
      <c r="H229" s="160">
        <v>-0.47599999999999998</v>
      </c>
      <c r="I229" s="161"/>
      <c r="L229" s="157"/>
      <c r="M229" s="162"/>
      <c r="T229" s="163"/>
      <c r="AT229" s="158" t="s">
        <v>151</v>
      </c>
      <c r="AU229" s="158" t="s">
        <v>87</v>
      </c>
      <c r="AV229" s="13" t="s">
        <v>87</v>
      </c>
      <c r="AW229" s="13" t="s">
        <v>32</v>
      </c>
      <c r="AX229" s="13" t="s">
        <v>77</v>
      </c>
      <c r="AY229" s="158" t="s">
        <v>138</v>
      </c>
    </row>
    <row r="230" spans="2:51" s="12" customFormat="1">
      <c r="B230" s="151"/>
      <c r="D230" s="145" t="s">
        <v>151</v>
      </c>
      <c r="E230" s="152" t="s">
        <v>1</v>
      </c>
      <c r="F230" s="153" t="s">
        <v>182</v>
      </c>
      <c r="H230" s="152" t="s">
        <v>1</v>
      </c>
      <c r="I230" s="154"/>
      <c r="L230" s="151"/>
      <c r="M230" s="155"/>
      <c r="T230" s="156"/>
      <c r="AT230" s="152" t="s">
        <v>151</v>
      </c>
      <c r="AU230" s="152" t="s">
        <v>87</v>
      </c>
      <c r="AV230" s="12" t="s">
        <v>85</v>
      </c>
      <c r="AW230" s="12" t="s">
        <v>32</v>
      </c>
      <c r="AX230" s="12" t="s">
        <v>77</v>
      </c>
      <c r="AY230" s="152" t="s">
        <v>138</v>
      </c>
    </row>
    <row r="231" spans="2:51" s="13" customFormat="1">
      <c r="B231" s="157"/>
      <c r="D231" s="145" t="s">
        <v>151</v>
      </c>
      <c r="E231" s="158" t="s">
        <v>1</v>
      </c>
      <c r="F231" s="159" t="s">
        <v>242</v>
      </c>
      <c r="H231" s="160">
        <v>-0.59499999999999997</v>
      </c>
      <c r="I231" s="161"/>
      <c r="L231" s="157"/>
      <c r="M231" s="162"/>
      <c r="T231" s="163"/>
      <c r="AT231" s="158" t="s">
        <v>151</v>
      </c>
      <c r="AU231" s="158" t="s">
        <v>87</v>
      </c>
      <c r="AV231" s="13" t="s">
        <v>87</v>
      </c>
      <c r="AW231" s="13" t="s">
        <v>32</v>
      </c>
      <c r="AX231" s="13" t="s">
        <v>77</v>
      </c>
      <c r="AY231" s="158" t="s">
        <v>138</v>
      </c>
    </row>
    <row r="232" spans="2:51" s="12" customFormat="1">
      <c r="B232" s="151"/>
      <c r="D232" s="145" t="s">
        <v>151</v>
      </c>
      <c r="E232" s="152" t="s">
        <v>1</v>
      </c>
      <c r="F232" s="153" t="s">
        <v>184</v>
      </c>
      <c r="H232" s="152" t="s">
        <v>1</v>
      </c>
      <c r="I232" s="154"/>
      <c r="L232" s="151"/>
      <c r="M232" s="155"/>
      <c r="T232" s="156"/>
      <c r="AT232" s="152" t="s">
        <v>151</v>
      </c>
      <c r="AU232" s="152" t="s">
        <v>87</v>
      </c>
      <c r="AV232" s="12" t="s">
        <v>85</v>
      </c>
      <c r="AW232" s="12" t="s">
        <v>32</v>
      </c>
      <c r="AX232" s="12" t="s">
        <v>77</v>
      </c>
      <c r="AY232" s="152" t="s">
        <v>138</v>
      </c>
    </row>
    <row r="233" spans="2:51" s="13" customFormat="1">
      <c r="B233" s="157"/>
      <c r="D233" s="145" t="s">
        <v>151</v>
      </c>
      <c r="E233" s="158" t="s">
        <v>1</v>
      </c>
      <c r="F233" s="159" t="s">
        <v>243</v>
      </c>
      <c r="H233" s="160">
        <v>-1.468</v>
      </c>
      <c r="I233" s="161"/>
      <c r="L233" s="157"/>
      <c r="M233" s="162"/>
      <c r="T233" s="163"/>
      <c r="AT233" s="158" t="s">
        <v>151</v>
      </c>
      <c r="AU233" s="158" t="s">
        <v>87</v>
      </c>
      <c r="AV233" s="13" t="s">
        <v>87</v>
      </c>
      <c r="AW233" s="13" t="s">
        <v>32</v>
      </c>
      <c r="AX233" s="13" t="s">
        <v>77</v>
      </c>
      <c r="AY233" s="158" t="s">
        <v>138</v>
      </c>
    </row>
    <row r="234" spans="2:51" s="12" customFormat="1">
      <c r="B234" s="151"/>
      <c r="D234" s="145" t="s">
        <v>151</v>
      </c>
      <c r="E234" s="152" t="s">
        <v>1</v>
      </c>
      <c r="F234" s="153" t="s">
        <v>186</v>
      </c>
      <c r="H234" s="152" t="s">
        <v>1</v>
      </c>
      <c r="I234" s="154"/>
      <c r="L234" s="151"/>
      <c r="M234" s="155"/>
      <c r="T234" s="156"/>
      <c r="AT234" s="152" t="s">
        <v>151</v>
      </c>
      <c r="AU234" s="152" t="s">
        <v>87</v>
      </c>
      <c r="AV234" s="12" t="s">
        <v>85</v>
      </c>
      <c r="AW234" s="12" t="s">
        <v>32</v>
      </c>
      <c r="AX234" s="12" t="s">
        <v>77</v>
      </c>
      <c r="AY234" s="152" t="s">
        <v>138</v>
      </c>
    </row>
    <row r="235" spans="2:51" s="13" customFormat="1">
      <c r="B235" s="157"/>
      <c r="D235" s="145" t="s">
        <v>151</v>
      </c>
      <c r="E235" s="158" t="s">
        <v>1</v>
      </c>
      <c r="F235" s="159" t="s">
        <v>244</v>
      </c>
      <c r="H235" s="160">
        <v>-4.97</v>
      </c>
      <c r="I235" s="161"/>
      <c r="L235" s="157"/>
      <c r="M235" s="162"/>
      <c r="T235" s="163"/>
      <c r="AT235" s="158" t="s">
        <v>151</v>
      </c>
      <c r="AU235" s="158" t="s">
        <v>87</v>
      </c>
      <c r="AV235" s="13" t="s">
        <v>87</v>
      </c>
      <c r="AW235" s="13" t="s">
        <v>32</v>
      </c>
      <c r="AX235" s="13" t="s">
        <v>77</v>
      </c>
      <c r="AY235" s="158" t="s">
        <v>138</v>
      </c>
    </row>
    <row r="236" spans="2:51" s="12" customFormat="1">
      <c r="B236" s="151"/>
      <c r="D236" s="145" t="s">
        <v>151</v>
      </c>
      <c r="E236" s="152" t="s">
        <v>1</v>
      </c>
      <c r="F236" s="153" t="s">
        <v>188</v>
      </c>
      <c r="H236" s="152" t="s">
        <v>1</v>
      </c>
      <c r="I236" s="154"/>
      <c r="L236" s="151"/>
      <c r="M236" s="155"/>
      <c r="T236" s="156"/>
      <c r="AT236" s="152" t="s">
        <v>151</v>
      </c>
      <c r="AU236" s="152" t="s">
        <v>87</v>
      </c>
      <c r="AV236" s="12" t="s">
        <v>85</v>
      </c>
      <c r="AW236" s="12" t="s">
        <v>32</v>
      </c>
      <c r="AX236" s="12" t="s">
        <v>77</v>
      </c>
      <c r="AY236" s="152" t="s">
        <v>138</v>
      </c>
    </row>
    <row r="237" spans="2:51" s="12" customFormat="1">
      <c r="B237" s="151"/>
      <c r="D237" s="145" t="s">
        <v>151</v>
      </c>
      <c r="E237" s="152" t="s">
        <v>1</v>
      </c>
      <c r="F237" s="153" t="s">
        <v>189</v>
      </c>
      <c r="H237" s="152" t="s">
        <v>1</v>
      </c>
      <c r="I237" s="154"/>
      <c r="L237" s="151"/>
      <c r="M237" s="155"/>
      <c r="T237" s="156"/>
      <c r="AT237" s="152" t="s">
        <v>151</v>
      </c>
      <c r="AU237" s="152" t="s">
        <v>87</v>
      </c>
      <c r="AV237" s="12" t="s">
        <v>85</v>
      </c>
      <c r="AW237" s="12" t="s">
        <v>32</v>
      </c>
      <c r="AX237" s="12" t="s">
        <v>77</v>
      </c>
      <c r="AY237" s="152" t="s">
        <v>138</v>
      </c>
    </row>
    <row r="238" spans="2:51" s="13" customFormat="1">
      <c r="B238" s="157"/>
      <c r="D238" s="145" t="s">
        <v>151</v>
      </c>
      <c r="E238" s="158" t="s">
        <v>1</v>
      </c>
      <c r="F238" s="159" t="s">
        <v>245</v>
      </c>
      <c r="H238" s="160">
        <v>-0.36</v>
      </c>
      <c r="I238" s="161"/>
      <c r="L238" s="157"/>
      <c r="M238" s="162"/>
      <c r="T238" s="163"/>
      <c r="AT238" s="158" t="s">
        <v>151</v>
      </c>
      <c r="AU238" s="158" t="s">
        <v>87</v>
      </c>
      <c r="AV238" s="13" t="s">
        <v>87</v>
      </c>
      <c r="AW238" s="13" t="s">
        <v>32</v>
      </c>
      <c r="AX238" s="13" t="s">
        <v>77</v>
      </c>
      <c r="AY238" s="158" t="s">
        <v>138</v>
      </c>
    </row>
    <row r="239" spans="2:51" s="12" customFormat="1">
      <c r="B239" s="151"/>
      <c r="D239" s="145" t="s">
        <v>151</v>
      </c>
      <c r="E239" s="152" t="s">
        <v>1</v>
      </c>
      <c r="F239" s="153" t="s">
        <v>191</v>
      </c>
      <c r="H239" s="152" t="s">
        <v>1</v>
      </c>
      <c r="I239" s="154"/>
      <c r="L239" s="151"/>
      <c r="M239" s="155"/>
      <c r="T239" s="156"/>
      <c r="AT239" s="152" t="s">
        <v>151</v>
      </c>
      <c r="AU239" s="152" t="s">
        <v>87</v>
      </c>
      <c r="AV239" s="12" t="s">
        <v>85</v>
      </c>
      <c r="AW239" s="12" t="s">
        <v>32</v>
      </c>
      <c r="AX239" s="12" t="s">
        <v>77</v>
      </c>
      <c r="AY239" s="152" t="s">
        <v>138</v>
      </c>
    </row>
    <row r="240" spans="2:51" s="13" customFormat="1">
      <c r="B240" s="157"/>
      <c r="D240" s="145" t="s">
        <v>151</v>
      </c>
      <c r="E240" s="158" t="s">
        <v>1</v>
      </c>
      <c r="F240" s="159" t="s">
        <v>246</v>
      </c>
      <c r="H240" s="160">
        <v>-1.44</v>
      </c>
      <c r="I240" s="161"/>
      <c r="L240" s="157"/>
      <c r="M240" s="162"/>
      <c r="T240" s="163"/>
      <c r="AT240" s="158" t="s">
        <v>151</v>
      </c>
      <c r="AU240" s="158" t="s">
        <v>87</v>
      </c>
      <c r="AV240" s="13" t="s">
        <v>87</v>
      </c>
      <c r="AW240" s="13" t="s">
        <v>32</v>
      </c>
      <c r="AX240" s="13" t="s">
        <v>77</v>
      </c>
      <c r="AY240" s="158" t="s">
        <v>138</v>
      </c>
    </row>
    <row r="241" spans="2:65" s="14" customFormat="1">
      <c r="B241" s="164"/>
      <c r="D241" s="145" t="s">
        <v>151</v>
      </c>
      <c r="E241" s="165" t="s">
        <v>1</v>
      </c>
      <c r="F241" s="166" t="s">
        <v>154</v>
      </c>
      <c r="H241" s="167">
        <v>14.691000000000001</v>
      </c>
      <c r="I241" s="168"/>
      <c r="L241" s="164"/>
      <c r="M241" s="169"/>
      <c r="T241" s="170"/>
      <c r="AT241" s="165" t="s">
        <v>151</v>
      </c>
      <c r="AU241" s="165" t="s">
        <v>87</v>
      </c>
      <c r="AV241" s="14" t="s">
        <v>145</v>
      </c>
      <c r="AW241" s="14" t="s">
        <v>32</v>
      </c>
      <c r="AX241" s="14" t="s">
        <v>85</v>
      </c>
      <c r="AY241" s="165" t="s">
        <v>138</v>
      </c>
    </row>
    <row r="242" spans="2:65" s="1" customFormat="1" ht="24.2" customHeight="1">
      <c r="B242" s="131"/>
      <c r="C242" s="132" t="s">
        <v>8</v>
      </c>
      <c r="D242" s="132" t="s">
        <v>140</v>
      </c>
      <c r="E242" s="133" t="s">
        <v>247</v>
      </c>
      <c r="F242" s="134" t="s">
        <v>248</v>
      </c>
      <c r="G242" s="135" t="s">
        <v>143</v>
      </c>
      <c r="H242" s="136">
        <v>1.44</v>
      </c>
      <c r="I242" s="137"/>
      <c r="J242" s="138">
        <f>ROUND(I242*H242,2)</f>
        <v>0</v>
      </c>
      <c r="K242" s="134" t="s">
        <v>144</v>
      </c>
      <c r="L242" s="31"/>
      <c r="M242" s="139" t="s">
        <v>1</v>
      </c>
      <c r="N242" s="140" t="s">
        <v>42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145</v>
      </c>
      <c r="AT242" s="143" t="s">
        <v>140</v>
      </c>
      <c r="AU242" s="143" t="s">
        <v>87</v>
      </c>
      <c r="AY242" s="16" t="s">
        <v>138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85</v>
      </c>
      <c r="BK242" s="144">
        <f>ROUND(I242*H242,2)</f>
        <v>0</v>
      </c>
      <c r="BL242" s="16" t="s">
        <v>145</v>
      </c>
      <c r="BM242" s="143" t="s">
        <v>249</v>
      </c>
    </row>
    <row r="243" spans="2:65" s="1" customFormat="1" ht="39">
      <c r="B243" s="31"/>
      <c r="D243" s="145" t="s">
        <v>147</v>
      </c>
      <c r="F243" s="146" t="s">
        <v>250</v>
      </c>
      <c r="I243" s="147"/>
      <c r="L243" s="31"/>
      <c r="M243" s="148"/>
      <c r="T243" s="54"/>
      <c r="AT243" s="16" t="s">
        <v>147</v>
      </c>
      <c r="AU243" s="16" t="s">
        <v>87</v>
      </c>
    </row>
    <row r="244" spans="2:65" s="1" customFormat="1">
      <c r="B244" s="31"/>
      <c r="D244" s="149" t="s">
        <v>149</v>
      </c>
      <c r="F244" s="150" t="s">
        <v>251</v>
      </c>
      <c r="I244" s="147"/>
      <c r="L244" s="31"/>
      <c r="M244" s="148"/>
      <c r="T244" s="54"/>
      <c r="AT244" s="16" t="s">
        <v>149</v>
      </c>
      <c r="AU244" s="16" t="s">
        <v>87</v>
      </c>
    </row>
    <row r="245" spans="2:65" s="12" customFormat="1">
      <c r="B245" s="151"/>
      <c r="D245" s="145" t="s">
        <v>151</v>
      </c>
      <c r="E245" s="152" t="s">
        <v>1</v>
      </c>
      <c r="F245" s="153" t="s">
        <v>188</v>
      </c>
      <c r="H245" s="152" t="s">
        <v>1</v>
      </c>
      <c r="I245" s="154"/>
      <c r="L245" s="151"/>
      <c r="M245" s="155"/>
      <c r="T245" s="156"/>
      <c r="AT245" s="152" t="s">
        <v>151</v>
      </c>
      <c r="AU245" s="152" t="s">
        <v>87</v>
      </c>
      <c r="AV245" s="12" t="s">
        <v>85</v>
      </c>
      <c r="AW245" s="12" t="s">
        <v>32</v>
      </c>
      <c r="AX245" s="12" t="s">
        <v>77</v>
      </c>
      <c r="AY245" s="152" t="s">
        <v>138</v>
      </c>
    </row>
    <row r="246" spans="2:65" s="13" customFormat="1">
      <c r="B246" s="157"/>
      <c r="D246" s="145" t="s">
        <v>151</v>
      </c>
      <c r="E246" s="158" t="s">
        <v>1</v>
      </c>
      <c r="F246" s="159" t="s">
        <v>192</v>
      </c>
      <c r="H246" s="160">
        <v>1.44</v>
      </c>
      <c r="I246" s="161"/>
      <c r="L246" s="157"/>
      <c r="M246" s="162"/>
      <c r="T246" s="163"/>
      <c r="AT246" s="158" t="s">
        <v>151</v>
      </c>
      <c r="AU246" s="158" t="s">
        <v>87</v>
      </c>
      <c r="AV246" s="13" t="s">
        <v>87</v>
      </c>
      <c r="AW246" s="13" t="s">
        <v>32</v>
      </c>
      <c r="AX246" s="13" t="s">
        <v>77</v>
      </c>
      <c r="AY246" s="158" t="s">
        <v>138</v>
      </c>
    </row>
    <row r="247" spans="2:65" s="14" customFormat="1">
      <c r="B247" s="164"/>
      <c r="D247" s="145" t="s">
        <v>151</v>
      </c>
      <c r="E247" s="165" t="s">
        <v>1</v>
      </c>
      <c r="F247" s="166" t="s">
        <v>154</v>
      </c>
      <c r="H247" s="167">
        <v>1.44</v>
      </c>
      <c r="I247" s="168"/>
      <c r="L247" s="164"/>
      <c r="M247" s="169"/>
      <c r="T247" s="170"/>
      <c r="AT247" s="165" t="s">
        <v>151</v>
      </c>
      <c r="AU247" s="165" t="s">
        <v>87</v>
      </c>
      <c r="AV247" s="14" t="s">
        <v>145</v>
      </c>
      <c r="AW247" s="14" t="s">
        <v>32</v>
      </c>
      <c r="AX247" s="14" t="s">
        <v>85</v>
      </c>
      <c r="AY247" s="165" t="s">
        <v>138</v>
      </c>
    </row>
    <row r="248" spans="2:65" s="1" customFormat="1" ht="16.5" customHeight="1">
      <c r="B248" s="131"/>
      <c r="C248" s="171" t="s">
        <v>252</v>
      </c>
      <c r="D248" s="171" t="s">
        <v>253</v>
      </c>
      <c r="E248" s="172" t="s">
        <v>254</v>
      </c>
      <c r="F248" s="173" t="s">
        <v>255</v>
      </c>
      <c r="G248" s="174" t="s">
        <v>216</v>
      </c>
      <c r="H248" s="175">
        <v>2.88</v>
      </c>
      <c r="I248" s="176"/>
      <c r="J248" s="177">
        <f>ROUND(I248*H248,2)</f>
        <v>0</v>
      </c>
      <c r="K248" s="173" t="s">
        <v>144</v>
      </c>
      <c r="L248" s="178"/>
      <c r="M248" s="179" t="s">
        <v>1</v>
      </c>
      <c r="N248" s="180" t="s">
        <v>42</v>
      </c>
      <c r="P248" s="141">
        <f>O248*H248</f>
        <v>0</v>
      </c>
      <c r="Q248" s="141">
        <v>1</v>
      </c>
      <c r="R248" s="141">
        <f>Q248*H248</f>
        <v>2.88</v>
      </c>
      <c r="S248" s="141">
        <v>0</v>
      </c>
      <c r="T248" s="142">
        <f>S248*H248</f>
        <v>0</v>
      </c>
      <c r="AR248" s="143" t="s">
        <v>206</v>
      </c>
      <c r="AT248" s="143" t="s">
        <v>253</v>
      </c>
      <c r="AU248" s="143" t="s">
        <v>87</v>
      </c>
      <c r="AY248" s="16" t="s">
        <v>138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85</v>
      </c>
      <c r="BK248" s="144">
        <f>ROUND(I248*H248,2)</f>
        <v>0</v>
      </c>
      <c r="BL248" s="16" t="s">
        <v>145</v>
      </c>
      <c r="BM248" s="143" t="s">
        <v>256</v>
      </c>
    </row>
    <row r="249" spans="2:65" s="1" customFormat="1">
      <c r="B249" s="31"/>
      <c r="D249" s="145" t="s">
        <v>147</v>
      </c>
      <c r="F249" s="146" t="s">
        <v>255</v>
      </c>
      <c r="I249" s="147"/>
      <c r="L249" s="31"/>
      <c r="M249" s="148"/>
      <c r="T249" s="54"/>
      <c r="AT249" s="16" t="s">
        <v>147</v>
      </c>
      <c r="AU249" s="16" t="s">
        <v>87</v>
      </c>
    </row>
    <row r="250" spans="2:65" s="13" customFormat="1">
      <c r="B250" s="157"/>
      <c r="D250" s="145" t="s">
        <v>151</v>
      </c>
      <c r="F250" s="159" t="s">
        <v>257</v>
      </c>
      <c r="H250" s="160">
        <v>2.88</v>
      </c>
      <c r="I250" s="161"/>
      <c r="L250" s="157"/>
      <c r="M250" s="162"/>
      <c r="T250" s="163"/>
      <c r="AT250" s="158" t="s">
        <v>151</v>
      </c>
      <c r="AU250" s="158" t="s">
        <v>87</v>
      </c>
      <c r="AV250" s="13" t="s">
        <v>87</v>
      </c>
      <c r="AW250" s="13" t="s">
        <v>3</v>
      </c>
      <c r="AX250" s="13" t="s">
        <v>85</v>
      </c>
      <c r="AY250" s="158" t="s">
        <v>138</v>
      </c>
    </row>
    <row r="251" spans="2:65" s="11" customFormat="1" ht="22.9" customHeight="1">
      <c r="B251" s="119"/>
      <c r="D251" s="120" t="s">
        <v>76</v>
      </c>
      <c r="E251" s="129" t="s">
        <v>87</v>
      </c>
      <c r="F251" s="129" t="s">
        <v>258</v>
      </c>
      <c r="I251" s="122"/>
      <c r="J251" s="130">
        <f>BK251</f>
        <v>0</v>
      </c>
      <c r="L251" s="119"/>
      <c r="M251" s="124"/>
      <c r="P251" s="125">
        <f>SUM(P252:P332)</f>
        <v>0</v>
      </c>
      <c r="R251" s="125">
        <f>SUM(R252:R332)</f>
        <v>17.06605343</v>
      </c>
      <c r="T251" s="126">
        <f>SUM(T252:T332)</f>
        <v>0</v>
      </c>
      <c r="AR251" s="120" t="s">
        <v>85</v>
      </c>
      <c r="AT251" s="127" t="s">
        <v>76</v>
      </c>
      <c r="AU251" s="127" t="s">
        <v>85</v>
      </c>
      <c r="AY251" s="120" t="s">
        <v>138</v>
      </c>
      <c r="BK251" s="128">
        <f>SUM(BK252:BK332)</f>
        <v>0</v>
      </c>
    </row>
    <row r="252" spans="2:65" s="1" customFormat="1" ht="24.2" customHeight="1">
      <c r="B252" s="131"/>
      <c r="C252" s="132" t="s">
        <v>259</v>
      </c>
      <c r="D252" s="132" t="s">
        <v>140</v>
      </c>
      <c r="E252" s="133" t="s">
        <v>260</v>
      </c>
      <c r="F252" s="134" t="s">
        <v>261</v>
      </c>
      <c r="G252" s="135" t="s">
        <v>157</v>
      </c>
      <c r="H252" s="136">
        <v>13.936</v>
      </c>
      <c r="I252" s="137"/>
      <c r="J252" s="138">
        <f>ROUND(I252*H252,2)</f>
        <v>0</v>
      </c>
      <c r="K252" s="134" t="s">
        <v>144</v>
      </c>
      <c r="L252" s="31"/>
      <c r="M252" s="139" t="s">
        <v>1</v>
      </c>
      <c r="N252" s="140" t="s">
        <v>42</v>
      </c>
      <c r="P252" s="141">
        <f>O252*H252</f>
        <v>0</v>
      </c>
      <c r="Q252" s="141">
        <v>1E-4</v>
      </c>
      <c r="R252" s="141">
        <f>Q252*H252</f>
        <v>1.3936E-3</v>
      </c>
      <c r="S252" s="141">
        <v>0</v>
      </c>
      <c r="T252" s="142">
        <f>S252*H252</f>
        <v>0</v>
      </c>
      <c r="AR252" s="143" t="s">
        <v>262</v>
      </c>
      <c r="AT252" s="143" t="s">
        <v>140</v>
      </c>
      <c r="AU252" s="143" t="s">
        <v>87</v>
      </c>
      <c r="AY252" s="16" t="s">
        <v>138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85</v>
      </c>
      <c r="BK252" s="144">
        <f>ROUND(I252*H252,2)</f>
        <v>0</v>
      </c>
      <c r="BL252" s="16" t="s">
        <v>262</v>
      </c>
      <c r="BM252" s="143" t="s">
        <v>263</v>
      </c>
    </row>
    <row r="253" spans="2:65" s="1" customFormat="1" ht="29.25">
      <c r="B253" s="31"/>
      <c r="D253" s="145" t="s">
        <v>147</v>
      </c>
      <c r="F253" s="146" t="s">
        <v>264</v>
      </c>
      <c r="I253" s="147"/>
      <c r="L253" s="31"/>
      <c r="M253" s="148"/>
      <c r="T253" s="54"/>
      <c r="AT253" s="16" t="s">
        <v>147</v>
      </c>
      <c r="AU253" s="16" t="s">
        <v>87</v>
      </c>
    </row>
    <row r="254" spans="2:65" s="1" customFormat="1">
      <c r="B254" s="31"/>
      <c r="D254" s="149" t="s">
        <v>149</v>
      </c>
      <c r="F254" s="150" t="s">
        <v>265</v>
      </c>
      <c r="I254" s="147"/>
      <c r="L254" s="31"/>
      <c r="M254" s="148"/>
      <c r="T254" s="54"/>
      <c r="AT254" s="16" t="s">
        <v>149</v>
      </c>
      <c r="AU254" s="16" t="s">
        <v>87</v>
      </c>
    </row>
    <row r="255" spans="2:65" s="12" customFormat="1">
      <c r="B255" s="151"/>
      <c r="D255" s="145" t="s">
        <v>151</v>
      </c>
      <c r="E255" s="152" t="s">
        <v>1</v>
      </c>
      <c r="F255" s="153" t="s">
        <v>179</v>
      </c>
      <c r="H255" s="152" t="s">
        <v>1</v>
      </c>
      <c r="I255" s="154"/>
      <c r="L255" s="151"/>
      <c r="M255" s="155"/>
      <c r="T255" s="156"/>
      <c r="AT255" s="152" t="s">
        <v>151</v>
      </c>
      <c r="AU255" s="152" t="s">
        <v>87</v>
      </c>
      <c r="AV255" s="12" t="s">
        <v>85</v>
      </c>
      <c r="AW255" s="12" t="s">
        <v>32</v>
      </c>
      <c r="AX255" s="12" t="s">
        <v>77</v>
      </c>
      <c r="AY255" s="152" t="s">
        <v>138</v>
      </c>
    </row>
    <row r="256" spans="2:65" s="12" customFormat="1">
      <c r="B256" s="151"/>
      <c r="D256" s="145" t="s">
        <v>151</v>
      </c>
      <c r="E256" s="152" t="s">
        <v>1</v>
      </c>
      <c r="F256" s="153" t="s">
        <v>266</v>
      </c>
      <c r="H256" s="152" t="s">
        <v>1</v>
      </c>
      <c r="I256" s="154"/>
      <c r="L256" s="151"/>
      <c r="M256" s="155"/>
      <c r="T256" s="156"/>
      <c r="AT256" s="152" t="s">
        <v>151</v>
      </c>
      <c r="AU256" s="152" t="s">
        <v>87</v>
      </c>
      <c r="AV256" s="12" t="s">
        <v>85</v>
      </c>
      <c r="AW256" s="12" t="s">
        <v>32</v>
      </c>
      <c r="AX256" s="12" t="s">
        <v>77</v>
      </c>
      <c r="AY256" s="152" t="s">
        <v>138</v>
      </c>
    </row>
    <row r="257" spans="2:65" s="13" customFormat="1">
      <c r="B257" s="157"/>
      <c r="D257" s="145" t="s">
        <v>151</v>
      </c>
      <c r="E257" s="158" t="s">
        <v>1</v>
      </c>
      <c r="F257" s="159" t="s">
        <v>267</v>
      </c>
      <c r="H257" s="160">
        <v>7.2869999999999999</v>
      </c>
      <c r="I257" s="161"/>
      <c r="L257" s="157"/>
      <c r="M257" s="162"/>
      <c r="T257" s="163"/>
      <c r="AT257" s="158" t="s">
        <v>151</v>
      </c>
      <c r="AU257" s="158" t="s">
        <v>87</v>
      </c>
      <c r="AV257" s="13" t="s">
        <v>87</v>
      </c>
      <c r="AW257" s="13" t="s">
        <v>32</v>
      </c>
      <c r="AX257" s="13" t="s">
        <v>77</v>
      </c>
      <c r="AY257" s="158" t="s">
        <v>138</v>
      </c>
    </row>
    <row r="258" spans="2:65" s="12" customFormat="1">
      <c r="B258" s="151"/>
      <c r="D258" s="145" t="s">
        <v>151</v>
      </c>
      <c r="E258" s="152" t="s">
        <v>1</v>
      </c>
      <c r="F258" s="153" t="s">
        <v>268</v>
      </c>
      <c r="H258" s="152" t="s">
        <v>1</v>
      </c>
      <c r="I258" s="154"/>
      <c r="L258" s="151"/>
      <c r="M258" s="155"/>
      <c r="T258" s="156"/>
      <c r="AT258" s="152" t="s">
        <v>151</v>
      </c>
      <c r="AU258" s="152" t="s">
        <v>87</v>
      </c>
      <c r="AV258" s="12" t="s">
        <v>85</v>
      </c>
      <c r="AW258" s="12" t="s">
        <v>32</v>
      </c>
      <c r="AX258" s="12" t="s">
        <v>77</v>
      </c>
      <c r="AY258" s="152" t="s">
        <v>138</v>
      </c>
    </row>
    <row r="259" spans="2:65" s="13" customFormat="1">
      <c r="B259" s="157"/>
      <c r="D259" s="145" t="s">
        <v>151</v>
      </c>
      <c r="E259" s="158" t="s">
        <v>1</v>
      </c>
      <c r="F259" s="159" t="s">
        <v>269</v>
      </c>
      <c r="H259" s="160">
        <v>6.649</v>
      </c>
      <c r="I259" s="161"/>
      <c r="L259" s="157"/>
      <c r="M259" s="162"/>
      <c r="T259" s="163"/>
      <c r="AT259" s="158" t="s">
        <v>151</v>
      </c>
      <c r="AU259" s="158" t="s">
        <v>87</v>
      </c>
      <c r="AV259" s="13" t="s">
        <v>87</v>
      </c>
      <c r="AW259" s="13" t="s">
        <v>32</v>
      </c>
      <c r="AX259" s="13" t="s">
        <v>77</v>
      </c>
      <c r="AY259" s="158" t="s">
        <v>138</v>
      </c>
    </row>
    <row r="260" spans="2:65" s="14" customFormat="1">
      <c r="B260" s="164"/>
      <c r="D260" s="145" t="s">
        <v>151</v>
      </c>
      <c r="E260" s="165" t="s">
        <v>1</v>
      </c>
      <c r="F260" s="166" t="s">
        <v>154</v>
      </c>
      <c r="H260" s="167">
        <v>13.936</v>
      </c>
      <c r="I260" s="168"/>
      <c r="L260" s="164"/>
      <c r="M260" s="169"/>
      <c r="T260" s="170"/>
      <c r="AT260" s="165" t="s">
        <v>151</v>
      </c>
      <c r="AU260" s="165" t="s">
        <v>87</v>
      </c>
      <c r="AV260" s="14" t="s">
        <v>145</v>
      </c>
      <c r="AW260" s="14" t="s">
        <v>32</v>
      </c>
      <c r="AX260" s="14" t="s">
        <v>85</v>
      </c>
      <c r="AY260" s="165" t="s">
        <v>138</v>
      </c>
    </row>
    <row r="261" spans="2:65" s="1" customFormat="1" ht="24.2" customHeight="1">
      <c r="B261" s="131"/>
      <c r="C261" s="171" t="s">
        <v>270</v>
      </c>
      <c r="D261" s="171" t="s">
        <v>253</v>
      </c>
      <c r="E261" s="172" t="s">
        <v>271</v>
      </c>
      <c r="F261" s="173" t="s">
        <v>272</v>
      </c>
      <c r="G261" s="174" t="s">
        <v>157</v>
      </c>
      <c r="H261" s="175">
        <v>15.33</v>
      </c>
      <c r="I261" s="176"/>
      <c r="J261" s="177">
        <f>ROUND(I261*H261,2)</f>
        <v>0</v>
      </c>
      <c r="K261" s="173" t="s">
        <v>144</v>
      </c>
      <c r="L261" s="178"/>
      <c r="M261" s="179" t="s">
        <v>1</v>
      </c>
      <c r="N261" s="180" t="s">
        <v>42</v>
      </c>
      <c r="P261" s="141">
        <f>O261*H261</f>
        <v>0</v>
      </c>
      <c r="Q261" s="141">
        <v>5.0000000000000001E-4</v>
      </c>
      <c r="R261" s="141">
        <f>Q261*H261</f>
        <v>7.6649999999999999E-3</v>
      </c>
      <c r="S261" s="141">
        <v>0</v>
      </c>
      <c r="T261" s="142">
        <f>S261*H261</f>
        <v>0</v>
      </c>
      <c r="AR261" s="143" t="s">
        <v>273</v>
      </c>
      <c r="AT261" s="143" t="s">
        <v>253</v>
      </c>
      <c r="AU261" s="143" t="s">
        <v>87</v>
      </c>
      <c r="AY261" s="16" t="s">
        <v>138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6" t="s">
        <v>85</v>
      </c>
      <c r="BK261" s="144">
        <f>ROUND(I261*H261,2)</f>
        <v>0</v>
      </c>
      <c r="BL261" s="16" t="s">
        <v>262</v>
      </c>
      <c r="BM261" s="143" t="s">
        <v>274</v>
      </c>
    </row>
    <row r="262" spans="2:65" s="1" customFormat="1" ht="19.5">
      <c r="B262" s="31"/>
      <c r="D262" s="145" t="s">
        <v>147</v>
      </c>
      <c r="F262" s="146" t="s">
        <v>272</v>
      </c>
      <c r="I262" s="147"/>
      <c r="L262" s="31"/>
      <c r="M262" s="148"/>
      <c r="T262" s="54"/>
      <c r="AT262" s="16" t="s">
        <v>147</v>
      </c>
      <c r="AU262" s="16" t="s">
        <v>87</v>
      </c>
    </row>
    <row r="263" spans="2:65" s="13" customFormat="1">
      <c r="B263" s="157"/>
      <c r="D263" s="145" t="s">
        <v>151</v>
      </c>
      <c r="F263" s="159" t="s">
        <v>275</v>
      </c>
      <c r="H263" s="160">
        <v>15.33</v>
      </c>
      <c r="I263" s="161"/>
      <c r="L263" s="157"/>
      <c r="M263" s="162"/>
      <c r="T263" s="163"/>
      <c r="AT263" s="158" t="s">
        <v>151</v>
      </c>
      <c r="AU263" s="158" t="s">
        <v>87</v>
      </c>
      <c r="AV263" s="13" t="s">
        <v>87</v>
      </c>
      <c r="AW263" s="13" t="s">
        <v>3</v>
      </c>
      <c r="AX263" s="13" t="s">
        <v>85</v>
      </c>
      <c r="AY263" s="158" t="s">
        <v>138</v>
      </c>
    </row>
    <row r="264" spans="2:65" s="1" customFormat="1" ht="24.2" customHeight="1">
      <c r="B264" s="131"/>
      <c r="C264" s="132" t="s">
        <v>262</v>
      </c>
      <c r="D264" s="132" t="s">
        <v>140</v>
      </c>
      <c r="E264" s="133" t="s">
        <v>276</v>
      </c>
      <c r="F264" s="134" t="s">
        <v>277</v>
      </c>
      <c r="G264" s="135" t="s">
        <v>157</v>
      </c>
      <c r="H264" s="136">
        <v>6.5179999999999998</v>
      </c>
      <c r="I264" s="137"/>
      <c r="J264" s="138">
        <f>ROUND(I264*H264,2)</f>
        <v>0</v>
      </c>
      <c r="K264" s="134" t="s">
        <v>144</v>
      </c>
      <c r="L264" s="31"/>
      <c r="M264" s="139" t="s">
        <v>1</v>
      </c>
      <c r="N264" s="140" t="s">
        <v>42</v>
      </c>
      <c r="P264" s="141">
        <f>O264*H264</f>
        <v>0</v>
      </c>
      <c r="Q264" s="141">
        <v>7.3319999999999996E-2</v>
      </c>
      <c r="R264" s="141">
        <f>Q264*H264</f>
        <v>0.47789975999999995</v>
      </c>
      <c r="S264" s="141">
        <v>0</v>
      </c>
      <c r="T264" s="142">
        <f>S264*H264</f>
        <v>0</v>
      </c>
      <c r="AR264" s="143" t="s">
        <v>145</v>
      </c>
      <c r="AT264" s="143" t="s">
        <v>140</v>
      </c>
      <c r="AU264" s="143" t="s">
        <v>87</v>
      </c>
      <c r="AY264" s="16" t="s">
        <v>138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6" t="s">
        <v>85</v>
      </c>
      <c r="BK264" s="144">
        <f>ROUND(I264*H264,2)</f>
        <v>0</v>
      </c>
      <c r="BL264" s="16" t="s">
        <v>145</v>
      </c>
      <c r="BM264" s="143" t="s">
        <v>278</v>
      </c>
    </row>
    <row r="265" spans="2:65" s="1" customFormat="1" ht="19.5">
      <c r="B265" s="31"/>
      <c r="D265" s="145" t="s">
        <v>147</v>
      </c>
      <c r="F265" s="146" t="s">
        <v>279</v>
      </c>
      <c r="I265" s="147"/>
      <c r="L265" s="31"/>
      <c r="M265" s="148"/>
      <c r="T265" s="54"/>
      <c r="AT265" s="16" t="s">
        <v>147</v>
      </c>
      <c r="AU265" s="16" t="s">
        <v>87</v>
      </c>
    </row>
    <row r="266" spans="2:65" s="1" customFormat="1">
      <c r="B266" s="31"/>
      <c r="D266" s="149" t="s">
        <v>149</v>
      </c>
      <c r="F266" s="150" t="s">
        <v>280</v>
      </c>
      <c r="I266" s="147"/>
      <c r="L266" s="31"/>
      <c r="M266" s="148"/>
      <c r="T266" s="54"/>
      <c r="AT266" s="16" t="s">
        <v>149</v>
      </c>
      <c r="AU266" s="16" t="s">
        <v>87</v>
      </c>
    </row>
    <row r="267" spans="2:65" s="12" customFormat="1">
      <c r="B267" s="151"/>
      <c r="D267" s="145" t="s">
        <v>151</v>
      </c>
      <c r="E267" s="152" t="s">
        <v>1</v>
      </c>
      <c r="F267" s="153" t="s">
        <v>179</v>
      </c>
      <c r="H267" s="152" t="s">
        <v>1</v>
      </c>
      <c r="I267" s="154"/>
      <c r="L267" s="151"/>
      <c r="M267" s="155"/>
      <c r="T267" s="156"/>
      <c r="AT267" s="152" t="s">
        <v>151</v>
      </c>
      <c r="AU267" s="152" t="s">
        <v>87</v>
      </c>
      <c r="AV267" s="12" t="s">
        <v>85</v>
      </c>
      <c r="AW267" s="12" t="s">
        <v>32</v>
      </c>
      <c r="AX267" s="12" t="s">
        <v>77</v>
      </c>
      <c r="AY267" s="152" t="s">
        <v>138</v>
      </c>
    </row>
    <row r="268" spans="2:65" s="13" customFormat="1">
      <c r="B268" s="157"/>
      <c r="D268" s="145" t="s">
        <v>151</v>
      </c>
      <c r="E268" s="158" t="s">
        <v>1</v>
      </c>
      <c r="F268" s="159" t="s">
        <v>281</v>
      </c>
      <c r="H268" s="160">
        <v>0.45</v>
      </c>
      <c r="I268" s="161"/>
      <c r="L268" s="157"/>
      <c r="M268" s="162"/>
      <c r="T268" s="163"/>
      <c r="AT268" s="158" t="s">
        <v>151</v>
      </c>
      <c r="AU268" s="158" t="s">
        <v>87</v>
      </c>
      <c r="AV268" s="13" t="s">
        <v>87</v>
      </c>
      <c r="AW268" s="13" t="s">
        <v>32</v>
      </c>
      <c r="AX268" s="13" t="s">
        <v>77</v>
      </c>
      <c r="AY268" s="158" t="s">
        <v>138</v>
      </c>
    </row>
    <row r="269" spans="2:65" s="13" customFormat="1">
      <c r="B269" s="157"/>
      <c r="D269" s="145" t="s">
        <v>151</v>
      </c>
      <c r="E269" s="158" t="s">
        <v>1</v>
      </c>
      <c r="F269" s="159" t="s">
        <v>282</v>
      </c>
      <c r="H269" s="160">
        <v>3.1179999999999999</v>
      </c>
      <c r="I269" s="161"/>
      <c r="L269" s="157"/>
      <c r="M269" s="162"/>
      <c r="T269" s="163"/>
      <c r="AT269" s="158" t="s">
        <v>151</v>
      </c>
      <c r="AU269" s="158" t="s">
        <v>87</v>
      </c>
      <c r="AV269" s="13" t="s">
        <v>87</v>
      </c>
      <c r="AW269" s="13" t="s">
        <v>32</v>
      </c>
      <c r="AX269" s="13" t="s">
        <v>77</v>
      </c>
      <c r="AY269" s="158" t="s">
        <v>138</v>
      </c>
    </row>
    <row r="270" spans="2:65" s="13" customFormat="1">
      <c r="B270" s="157"/>
      <c r="D270" s="145" t="s">
        <v>151</v>
      </c>
      <c r="E270" s="158" t="s">
        <v>1</v>
      </c>
      <c r="F270" s="159" t="s">
        <v>283</v>
      </c>
      <c r="H270" s="160">
        <v>2.95</v>
      </c>
      <c r="I270" s="161"/>
      <c r="L270" s="157"/>
      <c r="M270" s="162"/>
      <c r="T270" s="163"/>
      <c r="AT270" s="158" t="s">
        <v>151</v>
      </c>
      <c r="AU270" s="158" t="s">
        <v>87</v>
      </c>
      <c r="AV270" s="13" t="s">
        <v>87</v>
      </c>
      <c r="AW270" s="13" t="s">
        <v>32</v>
      </c>
      <c r="AX270" s="13" t="s">
        <v>77</v>
      </c>
      <c r="AY270" s="158" t="s">
        <v>138</v>
      </c>
    </row>
    <row r="271" spans="2:65" s="14" customFormat="1">
      <c r="B271" s="164"/>
      <c r="D271" s="145" t="s">
        <v>151</v>
      </c>
      <c r="E271" s="165" t="s">
        <v>1</v>
      </c>
      <c r="F271" s="166" t="s">
        <v>154</v>
      </c>
      <c r="H271" s="167">
        <v>6.5179999999999998</v>
      </c>
      <c r="I271" s="168"/>
      <c r="L271" s="164"/>
      <c r="M271" s="169"/>
      <c r="T271" s="170"/>
      <c r="AT271" s="165" t="s">
        <v>151</v>
      </c>
      <c r="AU271" s="165" t="s">
        <v>87</v>
      </c>
      <c r="AV271" s="14" t="s">
        <v>145</v>
      </c>
      <c r="AW271" s="14" t="s">
        <v>32</v>
      </c>
      <c r="AX271" s="14" t="s">
        <v>85</v>
      </c>
      <c r="AY271" s="165" t="s">
        <v>138</v>
      </c>
    </row>
    <row r="272" spans="2:65" s="1" customFormat="1" ht="24.2" customHeight="1">
      <c r="B272" s="131"/>
      <c r="C272" s="132" t="s">
        <v>284</v>
      </c>
      <c r="D272" s="132" t="s">
        <v>140</v>
      </c>
      <c r="E272" s="133" t="s">
        <v>285</v>
      </c>
      <c r="F272" s="134" t="s">
        <v>286</v>
      </c>
      <c r="G272" s="135" t="s">
        <v>143</v>
      </c>
      <c r="H272" s="136">
        <v>0.47599999999999998</v>
      </c>
      <c r="I272" s="137"/>
      <c r="J272" s="138">
        <f>ROUND(I272*H272,2)</f>
        <v>0</v>
      </c>
      <c r="K272" s="134" t="s">
        <v>144</v>
      </c>
      <c r="L272" s="31"/>
      <c r="M272" s="139" t="s">
        <v>1</v>
      </c>
      <c r="N272" s="140" t="s">
        <v>42</v>
      </c>
      <c r="P272" s="141">
        <f>O272*H272</f>
        <v>0</v>
      </c>
      <c r="Q272" s="141">
        <v>2.16</v>
      </c>
      <c r="R272" s="141">
        <f>Q272*H272</f>
        <v>1.02816</v>
      </c>
      <c r="S272" s="141">
        <v>0</v>
      </c>
      <c r="T272" s="142">
        <f>S272*H272</f>
        <v>0</v>
      </c>
      <c r="AR272" s="143" t="s">
        <v>145</v>
      </c>
      <c r="AT272" s="143" t="s">
        <v>140</v>
      </c>
      <c r="AU272" s="143" t="s">
        <v>87</v>
      </c>
      <c r="AY272" s="16" t="s">
        <v>138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6" t="s">
        <v>85</v>
      </c>
      <c r="BK272" s="144">
        <f>ROUND(I272*H272,2)</f>
        <v>0</v>
      </c>
      <c r="BL272" s="16" t="s">
        <v>145</v>
      </c>
      <c r="BM272" s="143" t="s">
        <v>287</v>
      </c>
    </row>
    <row r="273" spans="2:65" s="1" customFormat="1" ht="19.5">
      <c r="B273" s="31"/>
      <c r="D273" s="145" t="s">
        <v>147</v>
      </c>
      <c r="F273" s="146" t="s">
        <v>288</v>
      </c>
      <c r="I273" s="147"/>
      <c r="L273" s="31"/>
      <c r="M273" s="148"/>
      <c r="T273" s="54"/>
      <c r="AT273" s="16" t="s">
        <v>147</v>
      </c>
      <c r="AU273" s="16" t="s">
        <v>87</v>
      </c>
    </row>
    <row r="274" spans="2:65" s="1" customFormat="1">
      <c r="B274" s="31"/>
      <c r="D274" s="149" t="s">
        <v>149</v>
      </c>
      <c r="F274" s="150" t="s">
        <v>289</v>
      </c>
      <c r="I274" s="147"/>
      <c r="L274" s="31"/>
      <c r="M274" s="148"/>
      <c r="T274" s="54"/>
      <c r="AT274" s="16" t="s">
        <v>149</v>
      </c>
      <c r="AU274" s="16" t="s">
        <v>87</v>
      </c>
    </row>
    <row r="275" spans="2:65" s="12" customFormat="1">
      <c r="B275" s="151"/>
      <c r="D275" s="145" t="s">
        <v>151</v>
      </c>
      <c r="E275" s="152" t="s">
        <v>1</v>
      </c>
      <c r="F275" s="153" t="s">
        <v>179</v>
      </c>
      <c r="H275" s="152" t="s">
        <v>1</v>
      </c>
      <c r="I275" s="154"/>
      <c r="L275" s="151"/>
      <c r="M275" s="155"/>
      <c r="T275" s="156"/>
      <c r="AT275" s="152" t="s">
        <v>151</v>
      </c>
      <c r="AU275" s="152" t="s">
        <v>87</v>
      </c>
      <c r="AV275" s="12" t="s">
        <v>85</v>
      </c>
      <c r="AW275" s="12" t="s">
        <v>32</v>
      </c>
      <c r="AX275" s="12" t="s">
        <v>77</v>
      </c>
      <c r="AY275" s="152" t="s">
        <v>138</v>
      </c>
    </row>
    <row r="276" spans="2:65" s="13" customFormat="1">
      <c r="B276" s="157"/>
      <c r="D276" s="145" t="s">
        <v>151</v>
      </c>
      <c r="E276" s="158" t="s">
        <v>1</v>
      </c>
      <c r="F276" s="159" t="s">
        <v>181</v>
      </c>
      <c r="H276" s="160">
        <v>0.47599999999999998</v>
      </c>
      <c r="I276" s="161"/>
      <c r="L276" s="157"/>
      <c r="M276" s="162"/>
      <c r="T276" s="163"/>
      <c r="AT276" s="158" t="s">
        <v>151</v>
      </c>
      <c r="AU276" s="158" t="s">
        <v>87</v>
      </c>
      <c r="AV276" s="13" t="s">
        <v>87</v>
      </c>
      <c r="AW276" s="13" t="s">
        <v>32</v>
      </c>
      <c r="AX276" s="13" t="s">
        <v>77</v>
      </c>
      <c r="AY276" s="158" t="s">
        <v>138</v>
      </c>
    </row>
    <row r="277" spans="2:65" s="14" customFormat="1">
      <c r="B277" s="164"/>
      <c r="D277" s="145" t="s">
        <v>151</v>
      </c>
      <c r="E277" s="165" t="s">
        <v>1</v>
      </c>
      <c r="F277" s="166" t="s">
        <v>154</v>
      </c>
      <c r="H277" s="167">
        <v>0.47599999999999998</v>
      </c>
      <c r="I277" s="168"/>
      <c r="L277" s="164"/>
      <c r="M277" s="169"/>
      <c r="T277" s="170"/>
      <c r="AT277" s="165" t="s">
        <v>151</v>
      </c>
      <c r="AU277" s="165" t="s">
        <v>87</v>
      </c>
      <c r="AV277" s="14" t="s">
        <v>145</v>
      </c>
      <c r="AW277" s="14" t="s">
        <v>32</v>
      </c>
      <c r="AX277" s="14" t="s">
        <v>85</v>
      </c>
      <c r="AY277" s="165" t="s">
        <v>138</v>
      </c>
    </row>
    <row r="278" spans="2:65" s="1" customFormat="1" ht="24.2" customHeight="1">
      <c r="B278" s="131"/>
      <c r="C278" s="132" t="s">
        <v>290</v>
      </c>
      <c r="D278" s="132" t="s">
        <v>140</v>
      </c>
      <c r="E278" s="133" t="s">
        <v>291</v>
      </c>
      <c r="F278" s="134" t="s">
        <v>292</v>
      </c>
      <c r="G278" s="135" t="s">
        <v>143</v>
      </c>
      <c r="H278" s="136">
        <v>2.9950000000000001</v>
      </c>
      <c r="I278" s="137"/>
      <c r="J278" s="138">
        <f>ROUND(I278*H278,2)</f>
        <v>0</v>
      </c>
      <c r="K278" s="134" t="s">
        <v>144</v>
      </c>
      <c r="L278" s="31"/>
      <c r="M278" s="139" t="s">
        <v>1</v>
      </c>
      <c r="N278" s="140" t="s">
        <v>42</v>
      </c>
      <c r="P278" s="141">
        <f>O278*H278</f>
        <v>0</v>
      </c>
      <c r="Q278" s="141">
        <v>2.47214</v>
      </c>
      <c r="R278" s="141">
        <f>Q278*H278</f>
        <v>7.4040593000000001</v>
      </c>
      <c r="S278" s="141">
        <v>0</v>
      </c>
      <c r="T278" s="142">
        <f>S278*H278</f>
        <v>0</v>
      </c>
      <c r="AR278" s="143" t="s">
        <v>145</v>
      </c>
      <c r="AT278" s="143" t="s">
        <v>140</v>
      </c>
      <c r="AU278" s="143" t="s">
        <v>87</v>
      </c>
      <c r="AY278" s="16" t="s">
        <v>138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85</v>
      </c>
      <c r="BK278" s="144">
        <f>ROUND(I278*H278,2)</f>
        <v>0</v>
      </c>
      <c r="BL278" s="16" t="s">
        <v>145</v>
      </c>
      <c r="BM278" s="143" t="s">
        <v>293</v>
      </c>
    </row>
    <row r="279" spans="2:65" s="1" customFormat="1" ht="19.5">
      <c r="B279" s="31"/>
      <c r="D279" s="145" t="s">
        <v>147</v>
      </c>
      <c r="F279" s="146" t="s">
        <v>294</v>
      </c>
      <c r="I279" s="147"/>
      <c r="L279" s="31"/>
      <c r="M279" s="148"/>
      <c r="T279" s="54"/>
      <c r="AT279" s="16" t="s">
        <v>147</v>
      </c>
      <c r="AU279" s="16" t="s">
        <v>87</v>
      </c>
    </row>
    <row r="280" spans="2:65" s="1" customFormat="1">
      <c r="B280" s="31"/>
      <c r="D280" s="149" t="s">
        <v>149</v>
      </c>
      <c r="F280" s="150" t="s">
        <v>295</v>
      </c>
      <c r="I280" s="147"/>
      <c r="L280" s="31"/>
      <c r="M280" s="148"/>
      <c r="T280" s="54"/>
      <c r="AT280" s="16" t="s">
        <v>149</v>
      </c>
      <c r="AU280" s="16" t="s">
        <v>87</v>
      </c>
    </row>
    <row r="281" spans="2:65" s="12" customFormat="1">
      <c r="B281" s="151"/>
      <c r="D281" s="145" t="s">
        <v>151</v>
      </c>
      <c r="E281" s="152" t="s">
        <v>1</v>
      </c>
      <c r="F281" s="153" t="s">
        <v>296</v>
      </c>
      <c r="H281" s="152" t="s">
        <v>1</v>
      </c>
      <c r="I281" s="154"/>
      <c r="L281" s="151"/>
      <c r="M281" s="155"/>
      <c r="T281" s="156"/>
      <c r="AT281" s="152" t="s">
        <v>151</v>
      </c>
      <c r="AU281" s="152" t="s">
        <v>87</v>
      </c>
      <c r="AV281" s="12" t="s">
        <v>85</v>
      </c>
      <c r="AW281" s="12" t="s">
        <v>32</v>
      </c>
      <c r="AX281" s="12" t="s">
        <v>77</v>
      </c>
      <c r="AY281" s="152" t="s">
        <v>138</v>
      </c>
    </row>
    <row r="282" spans="2:65" s="12" customFormat="1">
      <c r="B282" s="151"/>
      <c r="D282" s="145" t="s">
        <v>151</v>
      </c>
      <c r="E282" s="152" t="s">
        <v>1</v>
      </c>
      <c r="F282" s="153" t="s">
        <v>297</v>
      </c>
      <c r="H282" s="152" t="s">
        <v>1</v>
      </c>
      <c r="I282" s="154"/>
      <c r="L282" s="151"/>
      <c r="M282" s="155"/>
      <c r="T282" s="156"/>
      <c r="AT282" s="152" t="s">
        <v>151</v>
      </c>
      <c r="AU282" s="152" t="s">
        <v>87</v>
      </c>
      <c r="AV282" s="12" t="s">
        <v>85</v>
      </c>
      <c r="AW282" s="12" t="s">
        <v>32</v>
      </c>
      <c r="AX282" s="12" t="s">
        <v>77</v>
      </c>
      <c r="AY282" s="152" t="s">
        <v>138</v>
      </c>
    </row>
    <row r="283" spans="2:65" s="13" customFormat="1">
      <c r="B283" s="157"/>
      <c r="D283" s="145" t="s">
        <v>151</v>
      </c>
      <c r="E283" s="158" t="s">
        <v>1</v>
      </c>
      <c r="F283" s="159" t="s">
        <v>298</v>
      </c>
      <c r="H283" s="160">
        <v>2.4</v>
      </c>
      <c r="I283" s="161"/>
      <c r="L283" s="157"/>
      <c r="M283" s="162"/>
      <c r="T283" s="163"/>
      <c r="AT283" s="158" t="s">
        <v>151</v>
      </c>
      <c r="AU283" s="158" t="s">
        <v>87</v>
      </c>
      <c r="AV283" s="13" t="s">
        <v>87</v>
      </c>
      <c r="AW283" s="13" t="s">
        <v>32</v>
      </c>
      <c r="AX283" s="13" t="s">
        <v>77</v>
      </c>
      <c r="AY283" s="158" t="s">
        <v>138</v>
      </c>
    </row>
    <row r="284" spans="2:65" s="12" customFormat="1">
      <c r="B284" s="151"/>
      <c r="D284" s="145" t="s">
        <v>151</v>
      </c>
      <c r="E284" s="152" t="s">
        <v>1</v>
      </c>
      <c r="F284" s="153" t="s">
        <v>179</v>
      </c>
      <c r="H284" s="152" t="s">
        <v>1</v>
      </c>
      <c r="I284" s="154"/>
      <c r="L284" s="151"/>
      <c r="M284" s="155"/>
      <c r="T284" s="156"/>
      <c r="AT284" s="152" t="s">
        <v>151</v>
      </c>
      <c r="AU284" s="152" t="s">
        <v>87</v>
      </c>
      <c r="AV284" s="12" t="s">
        <v>85</v>
      </c>
      <c r="AW284" s="12" t="s">
        <v>32</v>
      </c>
      <c r="AX284" s="12" t="s">
        <v>77</v>
      </c>
      <c r="AY284" s="152" t="s">
        <v>138</v>
      </c>
    </row>
    <row r="285" spans="2:65" s="12" customFormat="1">
      <c r="B285" s="151"/>
      <c r="D285" s="145" t="s">
        <v>151</v>
      </c>
      <c r="E285" s="152" t="s">
        <v>1</v>
      </c>
      <c r="F285" s="153" t="s">
        <v>182</v>
      </c>
      <c r="H285" s="152" t="s">
        <v>1</v>
      </c>
      <c r="I285" s="154"/>
      <c r="L285" s="151"/>
      <c r="M285" s="155"/>
      <c r="T285" s="156"/>
      <c r="AT285" s="152" t="s">
        <v>151</v>
      </c>
      <c r="AU285" s="152" t="s">
        <v>87</v>
      </c>
      <c r="AV285" s="12" t="s">
        <v>85</v>
      </c>
      <c r="AW285" s="12" t="s">
        <v>32</v>
      </c>
      <c r="AX285" s="12" t="s">
        <v>77</v>
      </c>
      <c r="AY285" s="152" t="s">
        <v>138</v>
      </c>
    </row>
    <row r="286" spans="2:65" s="13" customFormat="1">
      <c r="B286" s="157"/>
      <c r="D286" s="145" t="s">
        <v>151</v>
      </c>
      <c r="E286" s="158" t="s">
        <v>1</v>
      </c>
      <c r="F286" s="159" t="s">
        <v>183</v>
      </c>
      <c r="H286" s="160">
        <v>0.59499999999999997</v>
      </c>
      <c r="I286" s="161"/>
      <c r="L286" s="157"/>
      <c r="M286" s="162"/>
      <c r="T286" s="163"/>
      <c r="AT286" s="158" t="s">
        <v>151</v>
      </c>
      <c r="AU286" s="158" t="s">
        <v>87</v>
      </c>
      <c r="AV286" s="13" t="s">
        <v>87</v>
      </c>
      <c r="AW286" s="13" t="s">
        <v>32</v>
      </c>
      <c r="AX286" s="13" t="s">
        <v>77</v>
      </c>
      <c r="AY286" s="158" t="s">
        <v>138</v>
      </c>
    </row>
    <row r="287" spans="2:65" s="14" customFormat="1">
      <c r="B287" s="164"/>
      <c r="D287" s="145" t="s">
        <v>151</v>
      </c>
      <c r="E287" s="165" t="s">
        <v>1</v>
      </c>
      <c r="F287" s="166" t="s">
        <v>154</v>
      </c>
      <c r="H287" s="167">
        <v>2.9950000000000001</v>
      </c>
      <c r="I287" s="168"/>
      <c r="L287" s="164"/>
      <c r="M287" s="169"/>
      <c r="T287" s="170"/>
      <c r="AT287" s="165" t="s">
        <v>151</v>
      </c>
      <c r="AU287" s="165" t="s">
        <v>87</v>
      </c>
      <c r="AV287" s="14" t="s">
        <v>145</v>
      </c>
      <c r="AW287" s="14" t="s">
        <v>32</v>
      </c>
      <c r="AX287" s="14" t="s">
        <v>85</v>
      </c>
      <c r="AY287" s="165" t="s">
        <v>138</v>
      </c>
    </row>
    <row r="288" spans="2:65" s="1" customFormat="1" ht="16.5" customHeight="1">
      <c r="B288" s="131"/>
      <c r="C288" s="132" t="s">
        <v>299</v>
      </c>
      <c r="D288" s="132" t="s">
        <v>140</v>
      </c>
      <c r="E288" s="133" t="s">
        <v>300</v>
      </c>
      <c r="F288" s="134" t="s">
        <v>301</v>
      </c>
      <c r="G288" s="135" t="s">
        <v>143</v>
      </c>
      <c r="H288" s="136">
        <v>1.468</v>
      </c>
      <c r="I288" s="137"/>
      <c r="J288" s="138">
        <f>ROUND(I288*H288,2)</f>
        <v>0</v>
      </c>
      <c r="K288" s="134" t="s">
        <v>144</v>
      </c>
      <c r="L288" s="31"/>
      <c r="M288" s="139" t="s">
        <v>1</v>
      </c>
      <c r="N288" s="140" t="s">
        <v>42</v>
      </c>
      <c r="P288" s="141">
        <f>O288*H288</f>
        <v>0</v>
      </c>
      <c r="Q288" s="141">
        <v>2.5018699999999998</v>
      </c>
      <c r="R288" s="141">
        <f>Q288*H288</f>
        <v>3.6727451599999998</v>
      </c>
      <c r="S288" s="141">
        <v>0</v>
      </c>
      <c r="T288" s="142">
        <f>S288*H288</f>
        <v>0</v>
      </c>
      <c r="AR288" s="143" t="s">
        <v>145</v>
      </c>
      <c r="AT288" s="143" t="s">
        <v>140</v>
      </c>
      <c r="AU288" s="143" t="s">
        <v>87</v>
      </c>
      <c r="AY288" s="16" t="s">
        <v>138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6" t="s">
        <v>85</v>
      </c>
      <c r="BK288" s="144">
        <f>ROUND(I288*H288,2)</f>
        <v>0</v>
      </c>
      <c r="BL288" s="16" t="s">
        <v>145</v>
      </c>
      <c r="BM288" s="143" t="s">
        <v>302</v>
      </c>
    </row>
    <row r="289" spans="2:65" s="1" customFormat="1" ht="19.5">
      <c r="B289" s="31"/>
      <c r="D289" s="145" t="s">
        <v>147</v>
      </c>
      <c r="F289" s="146" t="s">
        <v>303</v>
      </c>
      <c r="I289" s="147"/>
      <c r="L289" s="31"/>
      <c r="M289" s="148"/>
      <c r="T289" s="54"/>
      <c r="AT289" s="16" t="s">
        <v>147</v>
      </c>
      <c r="AU289" s="16" t="s">
        <v>87</v>
      </c>
    </row>
    <row r="290" spans="2:65" s="1" customFormat="1">
      <c r="B290" s="31"/>
      <c r="D290" s="149" t="s">
        <v>149</v>
      </c>
      <c r="F290" s="150" t="s">
        <v>304</v>
      </c>
      <c r="I290" s="147"/>
      <c r="L290" s="31"/>
      <c r="M290" s="148"/>
      <c r="T290" s="54"/>
      <c r="AT290" s="16" t="s">
        <v>149</v>
      </c>
      <c r="AU290" s="16" t="s">
        <v>87</v>
      </c>
    </row>
    <row r="291" spans="2:65" s="12" customFormat="1">
      <c r="B291" s="151"/>
      <c r="D291" s="145" t="s">
        <v>151</v>
      </c>
      <c r="E291" s="152" t="s">
        <v>1</v>
      </c>
      <c r="F291" s="153" t="s">
        <v>179</v>
      </c>
      <c r="H291" s="152" t="s">
        <v>1</v>
      </c>
      <c r="I291" s="154"/>
      <c r="L291" s="151"/>
      <c r="M291" s="155"/>
      <c r="T291" s="156"/>
      <c r="AT291" s="152" t="s">
        <v>151</v>
      </c>
      <c r="AU291" s="152" t="s">
        <v>87</v>
      </c>
      <c r="AV291" s="12" t="s">
        <v>85</v>
      </c>
      <c r="AW291" s="12" t="s">
        <v>32</v>
      </c>
      <c r="AX291" s="12" t="s">
        <v>77</v>
      </c>
      <c r="AY291" s="152" t="s">
        <v>138</v>
      </c>
    </row>
    <row r="292" spans="2:65" s="13" customFormat="1">
      <c r="B292" s="157"/>
      <c r="D292" s="145" t="s">
        <v>151</v>
      </c>
      <c r="E292" s="158" t="s">
        <v>1</v>
      </c>
      <c r="F292" s="159" t="s">
        <v>185</v>
      </c>
      <c r="H292" s="160">
        <v>1.468</v>
      </c>
      <c r="I292" s="161"/>
      <c r="L292" s="157"/>
      <c r="M292" s="162"/>
      <c r="T292" s="163"/>
      <c r="AT292" s="158" t="s">
        <v>151</v>
      </c>
      <c r="AU292" s="158" t="s">
        <v>87</v>
      </c>
      <c r="AV292" s="13" t="s">
        <v>87</v>
      </c>
      <c r="AW292" s="13" t="s">
        <v>32</v>
      </c>
      <c r="AX292" s="13" t="s">
        <v>77</v>
      </c>
      <c r="AY292" s="158" t="s">
        <v>138</v>
      </c>
    </row>
    <row r="293" spans="2:65" s="14" customFormat="1">
      <c r="B293" s="164"/>
      <c r="D293" s="145" t="s">
        <v>151</v>
      </c>
      <c r="E293" s="165" t="s">
        <v>1</v>
      </c>
      <c r="F293" s="166" t="s">
        <v>154</v>
      </c>
      <c r="H293" s="167">
        <v>1.468</v>
      </c>
      <c r="I293" s="168"/>
      <c r="L293" s="164"/>
      <c r="M293" s="169"/>
      <c r="T293" s="170"/>
      <c r="AT293" s="165" t="s">
        <v>151</v>
      </c>
      <c r="AU293" s="165" t="s">
        <v>87</v>
      </c>
      <c r="AV293" s="14" t="s">
        <v>145</v>
      </c>
      <c r="AW293" s="14" t="s">
        <v>32</v>
      </c>
      <c r="AX293" s="14" t="s">
        <v>85</v>
      </c>
      <c r="AY293" s="165" t="s">
        <v>138</v>
      </c>
    </row>
    <row r="294" spans="2:65" s="1" customFormat="1" ht="16.5" customHeight="1">
      <c r="B294" s="131"/>
      <c r="C294" s="132" t="s">
        <v>305</v>
      </c>
      <c r="D294" s="132" t="s">
        <v>140</v>
      </c>
      <c r="E294" s="133" t="s">
        <v>306</v>
      </c>
      <c r="F294" s="134" t="s">
        <v>307</v>
      </c>
      <c r="G294" s="135" t="s">
        <v>157</v>
      </c>
      <c r="H294" s="136">
        <v>3.9870000000000001</v>
      </c>
      <c r="I294" s="137"/>
      <c r="J294" s="138">
        <f>ROUND(I294*H294,2)</f>
        <v>0</v>
      </c>
      <c r="K294" s="134" t="s">
        <v>144</v>
      </c>
      <c r="L294" s="31"/>
      <c r="M294" s="139" t="s">
        <v>1</v>
      </c>
      <c r="N294" s="140" t="s">
        <v>42</v>
      </c>
      <c r="P294" s="141">
        <f>O294*H294</f>
        <v>0</v>
      </c>
      <c r="Q294" s="141">
        <v>2.9399999999999999E-3</v>
      </c>
      <c r="R294" s="141">
        <f>Q294*H294</f>
        <v>1.1721779999999999E-2</v>
      </c>
      <c r="S294" s="141">
        <v>0</v>
      </c>
      <c r="T294" s="142">
        <f>S294*H294</f>
        <v>0</v>
      </c>
      <c r="AR294" s="143" t="s">
        <v>145</v>
      </c>
      <c r="AT294" s="143" t="s">
        <v>140</v>
      </c>
      <c r="AU294" s="143" t="s">
        <v>87</v>
      </c>
      <c r="AY294" s="16" t="s">
        <v>138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85</v>
      </c>
      <c r="BK294" s="144">
        <f>ROUND(I294*H294,2)</f>
        <v>0</v>
      </c>
      <c r="BL294" s="16" t="s">
        <v>145</v>
      </c>
      <c r="BM294" s="143" t="s">
        <v>308</v>
      </c>
    </row>
    <row r="295" spans="2:65" s="1" customFormat="1">
      <c r="B295" s="31"/>
      <c r="D295" s="145" t="s">
        <v>147</v>
      </c>
      <c r="F295" s="146" t="s">
        <v>309</v>
      </c>
      <c r="I295" s="147"/>
      <c r="L295" s="31"/>
      <c r="M295" s="148"/>
      <c r="T295" s="54"/>
      <c r="AT295" s="16" t="s">
        <v>147</v>
      </c>
      <c r="AU295" s="16" t="s">
        <v>87</v>
      </c>
    </row>
    <row r="296" spans="2:65" s="1" customFormat="1">
      <c r="B296" s="31"/>
      <c r="D296" s="149" t="s">
        <v>149</v>
      </c>
      <c r="F296" s="150" t="s">
        <v>310</v>
      </c>
      <c r="I296" s="147"/>
      <c r="L296" s="31"/>
      <c r="M296" s="148"/>
      <c r="T296" s="54"/>
      <c r="AT296" s="16" t="s">
        <v>149</v>
      </c>
      <c r="AU296" s="16" t="s">
        <v>87</v>
      </c>
    </row>
    <row r="297" spans="2:65" s="12" customFormat="1">
      <c r="B297" s="151"/>
      <c r="D297" s="145" t="s">
        <v>151</v>
      </c>
      <c r="E297" s="152" t="s">
        <v>1</v>
      </c>
      <c r="F297" s="153" t="s">
        <v>179</v>
      </c>
      <c r="H297" s="152" t="s">
        <v>1</v>
      </c>
      <c r="I297" s="154"/>
      <c r="L297" s="151"/>
      <c r="M297" s="155"/>
      <c r="T297" s="156"/>
      <c r="AT297" s="152" t="s">
        <v>151</v>
      </c>
      <c r="AU297" s="152" t="s">
        <v>87</v>
      </c>
      <c r="AV297" s="12" t="s">
        <v>85</v>
      </c>
      <c r="AW297" s="12" t="s">
        <v>32</v>
      </c>
      <c r="AX297" s="12" t="s">
        <v>77</v>
      </c>
      <c r="AY297" s="152" t="s">
        <v>138</v>
      </c>
    </row>
    <row r="298" spans="2:65" s="13" customFormat="1">
      <c r="B298" s="157"/>
      <c r="D298" s="145" t="s">
        <v>151</v>
      </c>
      <c r="E298" s="158" t="s">
        <v>1</v>
      </c>
      <c r="F298" s="159" t="s">
        <v>311</v>
      </c>
      <c r="H298" s="160">
        <v>3.9870000000000001</v>
      </c>
      <c r="I298" s="161"/>
      <c r="L298" s="157"/>
      <c r="M298" s="162"/>
      <c r="T298" s="163"/>
      <c r="AT298" s="158" t="s">
        <v>151</v>
      </c>
      <c r="AU298" s="158" t="s">
        <v>87</v>
      </c>
      <c r="AV298" s="13" t="s">
        <v>87</v>
      </c>
      <c r="AW298" s="13" t="s">
        <v>32</v>
      </c>
      <c r="AX298" s="13" t="s">
        <v>77</v>
      </c>
      <c r="AY298" s="158" t="s">
        <v>138</v>
      </c>
    </row>
    <row r="299" spans="2:65" s="14" customFormat="1">
      <c r="B299" s="164"/>
      <c r="D299" s="145" t="s">
        <v>151</v>
      </c>
      <c r="E299" s="165" t="s">
        <v>1</v>
      </c>
      <c r="F299" s="166" t="s">
        <v>154</v>
      </c>
      <c r="H299" s="167">
        <v>3.9870000000000001</v>
      </c>
      <c r="I299" s="168"/>
      <c r="L299" s="164"/>
      <c r="M299" s="169"/>
      <c r="T299" s="170"/>
      <c r="AT299" s="165" t="s">
        <v>151</v>
      </c>
      <c r="AU299" s="165" t="s">
        <v>87</v>
      </c>
      <c r="AV299" s="14" t="s">
        <v>145</v>
      </c>
      <c r="AW299" s="14" t="s">
        <v>32</v>
      </c>
      <c r="AX299" s="14" t="s">
        <v>85</v>
      </c>
      <c r="AY299" s="165" t="s">
        <v>138</v>
      </c>
    </row>
    <row r="300" spans="2:65" s="1" customFormat="1" ht="16.5" customHeight="1">
      <c r="B300" s="131"/>
      <c r="C300" s="132" t="s">
        <v>7</v>
      </c>
      <c r="D300" s="132" t="s">
        <v>140</v>
      </c>
      <c r="E300" s="133" t="s">
        <v>312</v>
      </c>
      <c r="F300" s="134" t="s">
        <v>313</v>
      </c>
      <c r="G300" s="135" t="s">
        <v>157</v>
      </c>
      <c r="H300" s="136">
        <v>3.9870000000000001</v>
      </c>
      <c r="I300" s="137"/>
      <c r="J300" s="138">
        <f>ROUND(I300*H300,2)</f>
        <v>0</v>
      </c>
      <c r="K300" s="134" t="s">
        <v>144</v>
      </c>
      <c r="L300" s="31"/>
      <c r="M300" s="139" t="s">
        <v>1</v>
      </c>
      <c r="N300" s="140" t="s">
        <v>42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145</v>
      </c>
      <c r="AT300" s="143" t="s">
        <v>140</v>
      </c>
      <c r="AU300" s="143" t="s">
        <v>87</v>
      </c>
      <c r="AY300" s="16" t="s">
        <v>138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6" t="s">
        <v>85</v>
      </c>
      <c r="BK300" s="144">
        <f>ROUND(I300*H300,2)</f>
        <v>0</v>
      </c>
      <c r="BL300" s="16" t="s">
        <v>145</v>
      </c>
      <c r="BM300" s="143" t="s">
        <v>314</v>
      </c>
    </row>
    <row r="301" spans="2:65" s="1" customFormat="1">
      <c r="B301" s="31"/>
      <c r="D301" s="145" t="s">
        <v>147</v>
      </c>
      <c r="F301" s="146" t="s">
        <v>315</v>
      </c>
      <c r="I301" s="147"/>
      <c r="L301" s="31"/>
      <c r="M301" s="148"/>
      <c r="T301" s="54"/>
      <c r="AT301" s="16" t="s">
        <v>147</v>
      </c>
      <c r="AU301" s="16" t="s">
        <v>87</v>
      </c>
    </row>
    <row r="302" spans="2:65" s="1" customFormat="1">
      <c r="B302" s="31"/>
      <c r="D302" s="149" t="s">
        <v>149</v>
      </c>
      <c r="F302" s="150" t="s">
        <v>316</v>
      </c>
      <c r="I302" s="147"/>
      <c r="L302" s="31"/>
      <c r="M302" s="148"/>
      <c r="T302" s="54"/>
      <c r="AT302" s="16" t="s">
        <v>149</v>
      </c>
      <c r="AU302" s="16" t="s">
        <v>87</v>
      </c>
    </row>
    <row r="303" spans="2:65" s="1" customFormat="1" ht="21.75" customHeight="1">
      <c r="B303" s="131"/>
      <c r="C303" s="132" t="s">
        <v>317</v>
      </c>
      <c r="D303" s="132" t="s">
        <v>140</v>
      </c>
      <c r="E303" s="133" t="s">
        <v>318</v>
      </c>
      <c r="F303" s="134" t="s">
        <v>319</v>
      </c>
      <c r="G303" s="135" t="s">
        <v>216</v>
      </c>
      <c r="H303" s="136">
        <v>6.4000000000000001E-2</v>
      </c>
      <c r="I303" s="137"/>
      <c r="J303" s="138">
        <f>ROUND(I303*H303,2)</f>
        <v>0</v>
      </c>
      <c r="K303" s="134" t="s">
        <v>144</v>
      </c>
      <c r="L303" s="31"/>
      <c r="M303" s="139" t="s">
        <v>1</v>
      </c>
      <c r="N303" s="140" t="s">
        <v>42</v>
      </c>
      <c r="P303" s="141">
        <f>O303*H303</f>
        <v>0</v>
      </c>
      <c r="Q303" s="141">
        <v>1.0606199999999999</v>
      </c>
      <c r="R303" s="141">
        <f>Q303*H303</f>
        <v>6.7879679999999998E-2</v>
      </c>
      <c r="S303" s="141">
        <v>0</v>
      </c>
      <c r="T303" s="142">
        <f>S303*H303</f>
        <v>0</v>
      </c>
      <c r="AR303" s="143" t="s">
        <v>145</v>
      </c>
      <c r="AT303" s="143" t="s">
        <v>140</v>
      </c>
      <c r="AU303" s="143" t="s">
        <v>87</v>
      </c>
      <c r="AY303" s="16" t="s">
        <v>138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85</v>
      </c>
      <c r="BK303" s="144">
        <f>ROUND(I303*H303,2)</f>
        <v>0</v>
      </c>
      <c r="BL303" s="16" t="s">
        <v>145</v>
      </c>
      <c r="BM303" s="143" t="s">
        <v>320</v>
      </c>
    </row>
    <row r="304" spans="2:65" s="1" customFormat="1">
      <c r="B304" s="31"/>
      <c r="D304" s="145" t="s">
        <v>147</v>
      </c>
      <c r="F304" s="146" t="s">
        <v>321</v>
      </c>
      <c r="I304" s="147"/>
      <c r="L304" s="31"/>
      <c r="M304" s="148"/>
      <c r="T304" s="54"/>
      <c r="AT304" s="16" t="s">
        <v>147</v>
      </c>
      <c r="AU304" s="16" t="s">
        <v>87</v>
      </c>
    </row>
    <row r="305" spans="2:65" s="1" customFormat="1">
      <c r="B305" s="31"/>
      <c r="D305" s="149" t="s">
        <v>149</v>
      </c>
      <c r="F305" s="150" t="s">
        <v>322</v>
      </c>
      <c r="I305" s="147"/>
      <c r="L305" s="31"/>
      <c r="M305" s="148"/>
      <c r="T305" s="54"/>
      <c r="AT305" s="16" t="s">
        <v>149</v>
      </c>
      <c r="AU305" s="16" t="s">
        <v>87</v>
      </c>
    </row>
    <row r="306" spans="2:65" s="12" customFormat="1">
      <c r="B306" s="151"/>
      <c r="D306" s="145" t="s">
        <v>151</v>
      </c>
      <c r="E306" s="152" t="s">
        <v>1</v>
      </c>
      <c r="F306" s="153" t="s">
        <v>323</v>
      </c>
      <c r="H306" s="152" t="s">
        <v>1</v>
      </c>
      <c r="I306" s="154"/>
      <c r="L306" s="151"/>
      <c r="M306" s="155"/>
      <c r="T306" s="156"/>
      <c r="AT306" s="152" t="s">
        <v>151</v>
      </c>
      <c r="AU306" s="152" t="s">
        <v>87</v>
      </c>
      <c r="AV306" s="12" t="s">
        <v>85</v>
      </c>
      <c r="AW306" s="12" t="s">
        <v>32</v>
      </c>
      <c r="AX306" s="12" t="s">
        <v>77</v>
      </c>
      <c r="AY306" s="152" t="s">
        <v>138</v>
      </c>
    </row>
    <row r="307" spans="2:65" s="12" customFormat="1">
      <c r="B307" s="151"/>
      <c r="D307" s="145" t="s">
        <v>151</v>
      </c>
      <c r="E307" s="152" t="s">
        <v>1</v>
      </c>
      <c r="F307" s="153" t="s">
        <v>324</v>
      </c>
      <c r="H307" s="152" t="s">
        <v>1</v>
      </c>
      <c r="I307" s="154"/>
      <c r="L307" s="151"/>
      <c r="M307" s="155"/>
      <c r="T307" s="156"/>
      <c r="AT307" s="152" t="s">
        <v>151</v>
      </c>
      <c r="AU307" s="152" t="s">
        <v>87</v>
      </c>
      <c r="AV307" s="12" t="s">
        <v>85</v>
      </c>
      <c r="AW307" s="12" t="s">
        <v>32</v>
      </c>
      <c r="AX307" s="12" t="s">
        <v>77</v>
      </c>
      <c r="AY307" s="152" t="s">
        <v>138</v>
      </c>
    </row>
    <row r="308" spans="2:65" s="13" customFormat="1">
      <c r="B308" s="157"/>
      <c r="D308" s="145" t="s">
        <v>151</v>
      </c>
      <c r="E308" s="158" t="s">
        <v>1</v>
      </c>
      <c r="F308" s="159" t="s">
        <v>325</v>
      </c>
      <c r="H308" s="160">
        <v>2.3E-2</v>
      </c>
      <c r="I308" s="161"/>
      <c r="L308" s="157"/>
      <c r="M308" s="162"/>
      <c r="T308" s="163"/>
      <c r="AT308" s="158" t="s">
        <v>151</v>
      </c>
      <c r="AU308" s="158" t="s">
        <v>87</v>
      </c>
      <c r="AV308" s="13" t="s">
        <v>87</v>
      </c>
      <c r="AW308" s="13" t="s">
        <v>32</v>
      </c>
      <c r="AX308" s="13" t="s">
        <v>77</v>
      </c>
      <c r="AY308" s="158" t="s">
        <v>138</v>
      </c>
    </row>
    <row r="309" spans="2:65" s="12" customFormat="1">
      <c r="B309" s="151"/>
      <c r="D309" s="145" t="s">
        <v>151</v>
      </c>
      <c r="E309" s="152" t="s">
        <v>1</v>
      </c>
      <c r="F309" s="153" t="s">
        <v>326</v>
      </c>
      <c r="H309" s="152" t="s">
        <v>1</v>
      </c>
      <c r="I309" s="154"/>
      <c r="L309" s="151"/>
      <c r="M309" s="155"/>
      <c r="T309" s="156"/>
      <c r="AT309" s="152" t="s">
        <v>151</v>
      </c>
      <c r="AU309" s="152" t="s">
        <v>87</v>
      </c>
      <c r="AV309" s="12" t="s">
        <v>85</v>
      </c>
      <c r="AW309" s="12" t="s">
        <v>32</v>
      </c>
      <c r="AX309" s="12" t="s">
        <v>77</v>
      </c>
      <c r="AY309" s="152" t="s">
        <v>138</v>
      </c>
    </row>
    <row r="310" spans="2:65" s="13" customFormat="1">
      <c r="B310" s="157"/>
      <c r="D310" s="145" t="s">
        <v>151</v>
      </c>
      <c r="E310" s="158" t="s">
        <v>1</v>
      </c>
      <c r="F310" s="159" t="s">
        <v>327</v>
      </c>
      <c r="H310" s="160">
        <v>0.03</v>
      </c>
      <c r="I310" s="161"/>
      <c r="L310" s="157"/>
      <c r="M310" s="162"/>
      <c r="T310" s="163"/>
      <c r="AT310" s="158" t="s">
        <v>151</v>
      </c>
      <c r="AU310" s="158" t="s">
        <v>87</v>
      </c>
      <c r="AV310" s="13" t="s">
        <v>87</v>
      </c>
      <c r="AW310" s="13" t="s">
        <v>32</v>
      </c>
      <c r="AX310" s="13" t="s">
        <v>77</v>
      </c>
      <c r="AY310" s="158" t="s">
        <v>138</v>
      </c>
    </row>
    <row r="311" spans="2:65" s="13" customFormat="1">
      <c r="B311" s="157"/>
      <c r="D311" s="145" t="s">
        <v>151</v>
      </c>
      <c r="E311" s="158" t="s">
        <v>1</v>
      </c>
      <c r="F311" s="159" t="s">
        <v>328</v>
      </c>
      <c r="H311" s="160">
        <v>1.0999999999999999E-2</v>
      </c>
      <c r="I311" s="161"/>
      <c r="L311" s="157"/>
      <c r="M311" s="162"/>
      <c r="T311" s="163"/>
      <c r="AT311" s="158" t="s">
        <v>151</v>
      </c>
      <c r="AU311" s="158" t="s">
        <v>87</v>
      </c>
      <c r="AV311" s="13" t="s">
        <v>87</v>
      </c>
      <c r="AW311" s="13" t="s">
        <v>32</v>
      </c>
      <c r="AX311" s="13" t="s">
        <v>77</v>
      </c>
      <c r="AY311" s="158" t="s">
        <v>138</v>
      </c>
    </row>
    <row r="312" spans="2:65" s="14" customFormat="1">
      <c r="B312" s="164"/>
      <c r="D312" s="145" t="s">
        <v>151</v>
      </c>
      <c r="E312" s="165" t="s">
        <v>1</v>
      </c>
      <c r="F312" s="166" t="s">
        <v>154</v>
      </c>
      <c r="H312" s="167">
        <v>6.4000000000000001E-2</v>
      </c>
      <c r="I312" s="168"/>
      <c r="L312" s="164"/>
      <c r="M312" s="169"/>
      <c r="T312" s="170"/>
      <c r="AT312" s="165" t="s">
        <v>151</v>
      </c>
      <c r="AU312" s="165" t="s">
        <v>87</v>
      </c>
      <c r="AV312" s="14" t="s">
        <v>145</v>
      </c>
      <c r="AW312" s="14" t="s">
        <v>32</v>
      </c>
      <c r="AX312" s="14" t="s">
        <v>85</v>
      </c>
      <c r="AY312" s="165" t="s">
        <v>138</v>
      </c>
    </row>
    <row r="313" spans="2:65" s="1" customFormat="1" ht="16.5" customHeight="1">
      <c r="B313" s="131"/>
      <c r="C313" s="132" t="s">
        <v>329</v>
      </c>
      <c r="D313" s="132" t="s">
        <v>140</v>
      </c>
      <c r="E313" s="133" t="s">
        <v>330</v>
      </c>
      <c r="F313" s="134" t="s">
        <v>331</v>
      </c>
      <c r="G313" s="135" t="s">
        <v>216</v>
      </c>
      <c r="H313" s="136">
        <v>0.19500000000000001</v>
      </c>
      <c r="I313" s="137"/>
      <c r="J313" s="138">
        <f>ROUND(I313*H313,2)</f>
        <v>0</v>
      </c>
      <c r="K313" s="134" t="s">
        <v>144</v>
      </c>
      <c r="L313" s="31"/>
      <c r="M313" s="139" t="s">
        <v>1</v>
      </c>
      <c r="N313" s="140" t="s">
        <v>42</v>
      </c>
      <c r="P313" s="141">
        <f>O313*H313</f>
        <v>0</v>
      </c>
      <c r="Q313" s="141">
        <v>1.06277</v>
      </c>
      <c r="R313" s="141">
        <f>Q313*H313</f>
        <v>0.20724015000000001</v>
      </c>
      <c r="S313" s="141">
        <v>0</v>
      </c>
      <c r="T313" s="142">
        <f>S313*H313</f>
        <v>0</v>
      </c>
      <c r="AR313" s="143" t="s">
        <v>145</v>
      </c>
      <c r="AT313" s="143" t="s">
        <v>140</v>
      </c>
      <c r="AU313" s="143" t="s">
        <v>87</v>
      </c>
      <c r="AY313" s="16" t="s">
        <v>138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6" t="s">
        <v>85</v>
      </c>
      <c r="BK313" s="144">
        <f>ROUND(I313*H313,2)</f>
        <v>0</v>
      </c>
      <c r="BL313" s="16" t="s">
        <v>145</v>
      </c>
      <c r="BM313" s="143" t="s">
        <v>332</v>
      </c>
    </row>
    <row r="314" spans="2:65" s="1" customFormat="1">
      <c r="B314" s="31"/>
      <c r="D314" s="145" t="s">
        <v>147</v>
      </c>
      <c r="F314" s="146" t="s">
        <v>333</v>
      </c>
      <c r="I314" s="147"/>
      <c r="L314" s="31"/>
      <c r="M314" s="148"/>
      <c r="T314" s="54"/>
      <c r="AT314" s="16" t="s">
        <v>147</v>
      </c>
      <c r="AU314" s="16" t="s">
        <v>87</v>
      </c>
    </row>
    <row r="315" spans="2:65" s="1" customFormat="1">
      <c r="B315" s="31"/>
      <c r="D315" s="149" t="s">
        <v>149</v>
      </c>
      <c r="F315" s="150" t="s">
        <v>334</v>
      </c>
      <c r="I315" s="147"/>
      <c r="L315" s="31"/>
      <c r="M315" s="148"/>
      <c r="T315" s="54"/>
      <c r="AT315" s="16" t="s">
        <v>149</v>
      </c>
      <c r="AU315" s="16" t="s">
        <v>87</v>
      </c>
    </row>
    <row r="316" spans="2:65" s="12" customFormat="1">
      <c r="B316" s="151"/>
      <c r="D316" s="145" t="s">
        <v>151</v>
      </c>
      <c r="E316" s="152" t="s">
        <v>1</v>
      </c>
      <c r="F316" s="153" t="s">
        <v>296</v>
      </c>
      <c r="H316" s="152" t="s">
        <v>1</v>
      </c>
      <c r="I316" s="154"/>
      <c r="L316" s="151"/>
      <c r="M316" s="155"/>
      <c r="T316" s="156"/>
      <c r="AT316" s="152" t="s">
        <v>151</v>
      </c>
      <c r="AU316" s="152" t="s">
        <v>87</v>
      </c>
      <c r="AV316" s="12" t="s">
        <v>85</v>
      </c>
      <c r="AW316" s="12" t="s">
        <v>32</v>
      </c>
      <c r="AX316" s="12" t="s">
        <v>77</v>
      </c>
      <c r="AY316" s="152" t="s">
        <v>138</v>
      </c>
    </row>
    <row r="317" spans="2:65" s="12" customFormat="1">
      <c r="B317" s="151"/>
      <c r="D317" s="145" t="s">
        <v>151</v>
      </c>
      <c r="E317" s="152" t="s">
        <v>1</v>
      </c>
      <c r="F317" s="153" t="s">
        <v>297</v>
      </c>
      <c r="H317" s="152" t="s">
        <v>1</v>
      </c>
      <c r="I317" s="154"/>
      <c r="L317" s="151"/>
      <c r="M317" s="155"/>
      <c r="T317" s="156"/>
      <c r="AT317" s="152" t="s">
        <v>151</v>
      </c>
      <c r="AU317" s="152" t="s">
        <v>87</v>
      </c>
      <c r="AV317" s="12" t="s">
        <v>85</v>
      </c>
      <c r="AW317" s="12" t="s">
        <v>32</v>
      </c>
      <c r="AX317" s="12" t="s">
        <v>77</v>
      </c>
      <c r="AY317" s="152" t="s">
        <v>138</v>
      </c>
    </row>
    <row r="318" spans="2:65" s="12" customFormat="1">
      <c r="B318" s="151"/>
      <c r="D318" s="145" t="s">
        <v>151</v>
      </c>
      <c r="E318" s="152" t="s">
        <v>1</v>
      </c>
      <c r="F318" s="153" t="s">
        <v>335</v>
      </c>
      <c r="H318" s="152" t="s">
        <v>1</v>
      </c>
      <c r="I318" s="154"/>
      <c r="L318" s="151"/>
      <c r="M318" s="155"/>
      <c r="T318" s="156"/>
      <c r="AT318" s="152" t="s">
        <v>151</v>
      </c>
      <c r="AU318" s="152" t="s">
        <v>87</v>
      </c>
      <c r="AV318" s="12" t="s">
        <v>85</v>
      </c>
      <c r="AW318" s="12" t="s">
        <v>32</v>
      </c>
      <c r="AX318" s="12" t="s">
        <v>77</v>
      </c>
      <c r="AY318" s="152" t="s">
        <v>138</v>
      </c>
    </row>
    <row r="319" spans="2:65" s="13" customFormat="1">
      <c r="B319" s="157"/>
      <c r="D319" s="145" t="s">
        <v>151</v>
      </c>
      <c r="E319" s="158" t="s">
        <v>1</v>
      </c>
      <c r="F319" s="159" t="s">
        <v>336</v>
      </c>
      <c r="H319" s="160">
        <v>8.5999999999999993E-2</v>
      </c>
      <c r="I319" s="161"/>
      <c r="L319" s="157"/>
      <c r="M319" s="162"/>
      <c r="T319" s="163"/>
      <c r="AT319" s="158" t="s">
        <v>151</v>
      </c>
      <c r="AU319" s="158" t="s">
        <v>87</v>
      </c>
      <c r="AV319" s="13" t="s">
        <v>87</v>
      </c>
      <c r="AW319" s="13" t="s">
        <v>32</v>
      </c>
      <c r="AX319" s="13" t="s">
        <v>77</v>
      </c>
      <c r="AY319" s="158" t="s">
        <v>138</v>
      </c>
    </row>
    <row r="320" spans="2:65" s="12" customFormat="1">
      <c r="B320" s="151"/>
      <c r="D320" s="145" t="s">
        <v>151</v>
      </c>
      <c r="E320" s="152" t="s">
        <v>1</v>
      </c>
      <c r="F320" s="153" t="s">
        <v>179</v>
      </c>
      <c r="H320" s="152" t="s">
        <v>1</v>
      </c>
      <c r="I320" s="154"/>
      <c r="L320" s="151"/>
      <c r="M320" s="155"/>
      <c r="T320" s="156"/>
      <c r="AT320" s="152" t="s">
        <v>151</v>
      </c>
      <c r="AU320" s="152" t="s">
        <v>87</v>
      </c>
      <c r="AV320" s="12" t="s">
        <v>85</v>
      </c>
      <c r="AW320" s="12" t="s">
        <v>32</v>
      </c>
      <c r="AX320" s="12" t="s">
        <v>77</v>
      </c>
      <c r="AY320" s="152" t="s">
        <v>138</v>
      </c>
    </row>
    <row r="321" spans="2:65" s="13" customFormat="1">
      <c r="B321" s="157"/>
      <c r="D321" s="145" t="s">
        <v>151</v>
      </c>
      <c r="E321" s="158" t="s">
        <v>1</v>
      </c>
      <c r="F321" s="159" t="s">
        <v>337</v>
      </c>
      <c r="H321" s="160">
        <v>5.2999999999999999E-2</v>
      </c>
      <c r="I321" s="161"/>
      <c r="L321" s="157"/>
      <c r="M321" s="162"/>
      <c r="T321" s="163"/>
      <c r="AT321" s="158" t="s">
        <v>151</v>
      </c>
      <c r="AU321" s="158" t="s">
        <v>87</v>
      </c>
      <c r="AV321" s="13" t="s">
        <v>87</v>
      </c>
      <c r="AW321" s="13" t="s">
        <v>32</v>
      </c>
      <c r="AX321" s="13" t="s">
        <v>77</v>
      </c>
      <c r="AY321" s="158" t="s">
        <v>138</v>
      </c>
    </row>
    <row r="322" spans="2:65" s="14" customFormat="1">
      <c r="B322" s="164"/>
      <c r="D322" s="145" t="s">
        <v>151</v>
      </c>
      <c r="E322" s="165" t="s">
        <v>1</v>
      </c>
      <c r="F322" s="166" t="s">
        <v>154</v>
      </c>
      <c r="H322" s="167">
        <v>0.13900000000000001</v>
      </c>
      <c r="I322" s="168"/>
      <c r="L322" s="164"/>
      <c r="M322" s="169"/>
      <c r="T322" s="170"/>
      <c r="AT322" s="165" t="s">
        <v>151</v>
      </c>
      <c r="AU322" s="165" t="s">
        <v>87</v>
      </c>
      <c r="AV322" s="14" t="s">
        <v>145</v>
      </c>
      <c r="AW322" s="14" t="s">
        <v>32</v>
      </c>
      <c r="AX322" s="14" t="s">
        <v>85</v>
      </c>
      <c r="AY322" s="165" t="s">
        <v>138</v>
      </c>
    </row>
    <row r="323" spans="2:65" s="13" customFormat="1">
      <c r="B323" s="157"/>
      <c r="D323" s="145" t="s">
        <v>151</v>
      </c>
      <c r="F323" s="159" t="s">
        <v>338</v>
      </c>
      <c r="H323" s="160">
        <v>0.19500000000000001</v>
      </c>
      <c r="I323" s="161"/>
      <c r="L323" s="157"/>
      <c r="M323" s="162"/>
      <c r="T323" s="163"/>
      <c r="AT323" s="158" t="s">
        <v>151</v>
      </c>
      <c r="AU323" s="158" t="s">
        <v>87</v>
      </c>
      <c r="AV323" s="13" t="s">
        <v>87</v>
      </c>
      <c r="AW323" s="13" t="s">
        <v>3</v>
      </c>
      <c r="AX323" s="13" t="s">
        <v>85</v>
      </c>
      <c r="AY323" s="158" t="s">
        <v>138</v>
      </c>
    </row>
    <row r="324" spans="2:65" s="1" customFormat="1" ht="24.2" customHeight="1">
      <c r="B324" s="131"/>
      <c r="C324" s="132" t="s">
        <v>339</v>
      </c>
      <c r="D324" s="132" t="s">
        <v>140</v>
      </c>
      <c r="E324" s="133" t="s">
        <v>340</v>
      </c>
      <c r="F324" s="134" t="s">
        <v>341</v>
      </c>
      <c r="G324" s="135" t="s">
        <v>143</v>
      </c>
      <c r="H324" s="136">
        <v>1.77</v>
      </c>
      <c r="I324" s="137"/>
      <c r="J324" s="138">
        <f>ROUND(I324*H324,2)</f>
        <v>0</v>
      </c>
      <c r="K324" s="134" t="s">
        <v>144</v>
      </c>
      <c r="L324" s="31"/>
      <c r="M324" s="139" t="s">
        <v>1</v>
      </c>
      <c r="N324" s="140" t="s">
        <v>42</v>
      </c>
      <c r="P324" s="141">
        <f>O324*H324</f>
        <v>0</v>
      </c>
      <c r="Q324" s="141">
        <v>2.3656999999999999</v>
      </c>
      <c r="R324" s="141">
        <f>Q324*H324</f>
        <v>4.1872889999999998</v>
      </c>
      <c r="S324" s="141">
        <v>0</v>
      </c>
      <c r="T324" s="142">
        <f>S324*H324</f>
        <v>0</v>
      </c>
      <c r="AR324" s="143" t="s">
        <v>145</v>
      </c>
      <c r="AT324" s="143" t="s">
        <v>140</v>
      </c>
      <c r="AU324" s="143" t="s">
        <v>87</v>
      </c>
      <c r="AY324" s="16" t="s">
        <v>138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85</v>
      </c>
      <c r="BK324" s="144">
        <f>ROUND(I324*H324,2)</f>
        <v>0</v>
      </c>
      <c r="BL324" s="16" t="s">
        <v>145</v>
      </c>
      <c r="BM324" s="143" t="s">
        <v>342</v>
      </c>
    </row>
    <row r="325" spans="2:65" s="1" customFormat="1" ht="19.5">
      <c r="B325" s="31"/>
      <c r="D325" s="145" t="s">
        <v>147</v>
      </c>
      <c r="F325" s="146" t="s">
        <v>343</v>
      </c>
      <c r="I325" s="147"/>
      <c r="L325" s="31"/>
      <c r="M325" s="148"/>
      <c r="T325" s="54"/>
      <c r="AT325" s="16" t="s">
        <v>147</v>
      </c>
      <c r="AU325" s="16" t="s">
        <v>87</v>
      </c>
    </row>
    <row r="326" spans="2:65" s="1" customFormat="1">
      <c r="B326" s="31"/>
      <c r="D326" s="149" t="s">
        <v>149</v>
      </c>
      <c r="F326" s="150" t="s">
        <v>344</v>
      </c>
      <c r="I326" s="147"/>
      <c r="L326" s="31"/>
      <c r="M326" s="148"/>
      <c r="T326" s="54"/>
      <c r="AT326" s="16" t="s">
        <v>149</v>
      </c>
      <c r="AU326" s="16" t="s">
        <v>87</v>
      </c>
    </row>
    <row r="327" spans="2:65" s="12" customFormat="1">
      <c r="B327" s="151"/>
      <c r="D327" s="145" t="s">
        <v>151</v>
      </c>
      <c r="E327" s="152" t="s">
        <v>1</v>
      </c>
      <c r="F327" s="153" t="s">
        <v>345</v>
      </c>
      <c r="H327" s="152" t="s">
        <v>1</v>
      </c>
      <c r="I327" s="154"/>
      <c r="L327" s="151"/>
      <c r="M327" s="155"/>
      <c r="T327" s="156"/>
      <c r="AT327" s="152" t="s">
        <v>151</v>
      </c>
      <c r="AU327" s="152" t="s">
        <v>87</v>
      </c>
      <c r="AV327" s="12" t="s">
        <v>85</v>
      </c>
      <c r="AW327" s="12" t="s">
        <v>32</v>
      </c>
      <c r="AX327" s="12" t="s">
        <v>77</v>
      </c>
      <c r="AY327" s="152" t="s">
        <v>138</v>
      </c>
    </row>
    <row r="328" spans="2:65" s="13" customFormat="1">
      <c r="B328" s="157"/>
      <c r="D328" s="145" t="s">
        <v>151</v>
      </c>
      <c r="E328" s="158" t="s">
        <v>1</v>
      </c>
      <c r="F328" s="159" t="s">
        <v>346</v>
      </c>
      <c r="H328" s="160">
        <v>2.4E-2</v>
      </c>
      <c r="I328" s="161"/>
      <c r="L328" s="157"/>
      <c r="M328" s="162"/>
      <c r="T328" s="163"/>
      <c r="AT328" s="158" t="s">
        <v>151</v>
      </c>
      <c r="AU328" s="158" t="s">
        <v>87</v>
      </c>
      <c r="AV328" s="13" t="s">
        <v>87</v>
      </c>
      <c r="AW328" s="13" t="s">
        <v>32</v>
      </c>
      <c r="AX328" s="13" t="s">
        <v>77</v>
      </c>
      <c r="AY328" s="158" t="s">
        <v>138</v>
      </c>
    </row>
    <row r="329" spans="2:65" s="13" customFormat="1">
      <c r="B329" s="157"/>
      <c r="D329" s="145" t="s">
        <v>151</v>
      </c>
      <c r="E329" s="158" t="s">
        <v>1</v>
      </c>
      <c r="F329" s="159" t="s">
        <v>347</v>
      </c>
      <c r="H329" s="160">
        <v>0.748</v>
      </c>
      <c r="I329" s="161"/>
      <c r="L329" s="157"/>
      <c r="M329" s="162"/>
      <c r="T329" s="163"/>
      <c r="AT329" s="158" t="s">
        <v>151</v>
      </c>
      <c r="AU329" s="158" t="s">
        <v>87</v>
      </c>
      <c r="AV329" s="13" t="s">
        <v>87</v>
      </c>
      <c r="AW329" s="13" t="s">
        <v>32</v>
      </c>
      <c r="AX329" s="13" t="s">
        <v>77</v>
      </c>
      <c r="AY329" s="158" t="s">
        <v>138</v>
      </c>
    </row>
    <row r="330" spans="2:65" s="13" customFormat="1">
      <c r="B330" s="157"/>
      <c r="D330" s="145" t="s">
        <v>151</v>
      </c>
      <c r="E330" s="158" t="s">
        <v>1</v>
      </c>
      <c r="F330" s="159" t="s">
        <v>348</v>
      </c>
      <c r="H330" s="160">
        <v>0.95399999999999996</v>
      </c>
      <c r="I330" s="161"/>
      <c r="L330" s="157"/>
      <c r="M330" s="162"/>
      <c r="T330" s="163"/>
      <c r="AT330" s="158" t="s">
        <v>151</v>
      </c>
      <c r="AU330" s="158" t="s">
        <v>87</v>
      </c>
      <c r="AV330" s="13" t="s">
        <v>87</v>
      </c>
      <c r="AW330" s="13" t="s">
        <v>32</v>
      </c>
      <c r="AX330" s="13" t="s">
        <v>77</v>
      </c>
      <c r="AY330" s="158" t="s">
        <v>138</v>
      </c>
    </row>
    <row r="331" spans="2:65" s="13" customFormat="1">
      <c r="B331" s="157"/>
      <c r="D331" s="145" t="s">
        <v>151</v>
      </c>
      <c r="E331" s="158" t="s">
        <v>1</v>
      </c>
      <c r="F331" s="159" t="s">
        <v>349</v>
      </c>
      <c r="H331" s="160">
        <v>4.3999999999999997E-2</v>
      </c>
      <c r="I331" s="161"/>
      <c r="L331" s="157"/>
      <c r="M331" s="162"/>
      <c r="T331" s="163"/>
      <c r="AT331" s="158" t="s">
        <v>151</v>
      </c>
      <c r="AU331" s="158" t="s">
        <v>87</v>
      </c>
      <c r="AV331" s="13" t="s">
        <v>87</v>
      </c>
      <c r="AW331" s="13" t="s">
        <v>32</v>
      </c>
      <c r="AX331" s="13" t="s">
        <v>77</v>
      </c>
      <c r="AY331" s="158" t="s">
        <v>138</v>
      </c>
    </row>
    <row r="332" spans="2:65" s="14" customFormat="1">
      <c r="B332" s="164"/>
      <c r="D332" s="145" t="s">
        <v>151</v>
      </c>
      <c r="E332" s="165" t="s">
        <v>1</v>
      </c>
      <c r="F332" s="166" t="s">
        <v>154</v>
      </c>
      <c r="H332" s="167">
        <v>1.77</v>
      </c>
      <c r="I332" s="168"/>
      <c r="L332" s="164"/>
      <c r="M332" s="169"/>
      <c r="T332" s="170"/>
      <c r="AT332" s="165" t="s">
        <v>151</v>
      </c>
      <c r="AU332" s="165" t="s">
        <v>87</v>
      </c>
      <c r="AV332" s="14" t="s">
        <v>145</v>
      </c>
      <c r="AW332" s="14" t="s">
        <v>32</v>
      </c>
      <c r="AX332" s="14" t="s">
        <v>85</v>
      </c>
      <c r="AY332" s="165" t="s">
        <v>138</v>
      </c>
    </row>
    <row r="333" spans="2:65" s="11" customFormat="1" ht="22.9" customHeight="1">
      <c r="B333" s="119"/>
      <c r="D333" s="120" t="s">
        <v>76</v>
      </c>
      <c r="E333" s="129" t="s">
        <v>162</v>
      </c>
      <c r="F333" s="129" t="s">
        <v>350</v>
      </c>
      <c r="I333" s="122"/>
      <c r="J333" s="130">
        <f>BK333</f>
        <v>0</v>
      </c>
      <c r="L333" s="119"/>
      <c r="M333" s="124"/>
      <c r="P333" s="125">
        <f>SUM(P334:P403)</f>
        <v>0</v>
      </c>
      <c r="R333" s="125">
        <f>SUM(R334:R403)</f>
        <v>38.210117450000006</v>
      </c>
      <c r="T333" s="126">
        <f>SUM(T334:T403)</f>
        <v>0</v>
      </c>
      <c r="AR333" s="120" t="s">
        <v>85</v>
      </c>
      <c r="AT333" s="127" t="s">
        <v>76</v>
      </c>
      <c r="AU333" s="127" t="s">
        <v>85</v>
      </c>
      <c r="AY333" s="120" t="s">
        <v>138</v>
      </c>
      <c r="BK333" s="128">
        <f>SUM(BK334:BK403)</f>
        <v>0</v>
      </c>
    </row>
    <row r="334" spans="2:65" s="1" customFormat="1" ht="37.9" customHeight="1">
      <c r="B334" s="131"/>
      <c r="C334" s="132" t="s">
        <v>351</v>
      </c>
      <c r="D334" s="132" t="s">
        <v>140</v>
      </c>
      <c r="E334" s="133" t="s">
        <v>352</v>
      </c>
      <c r="F334" s="134" t="s">
        <v>353</v>
      </c>
      <c r="G334" s="135" t="s">
        <v>143</v>
      </c>
      <c r="H334" s="136">
        <v>3.8290000000000002</v>
      </c>
      <c r="I334" s="137"/>
      <c r="J334" s="138">
        <f>ROUND(I334*H334,2)</f>
        <v>0</v>
      </c>
      <c r="K334" s="134" t="s">
        <v>1</v>
      </c>
      <c r="L334" s="31"/>
      <c r="M334" s="139" t="s">
        <v>1</v>
      </c>
      <c r="N334" s="140" t="s">
        <v>42</v>
      </c>
      <c r="P334" s="141">
        <f>O334*H334</f>
        <v>0</v>
      </c>
      <c r="Q334" s="141">
        <v>5.3819999999999997</v>
      </c>
      <c r="R334" s="141">
        <f>Q334*H334</f>
        <v>20.607678</v>
      </c>
      <c r="S334" s="141">
        <v>0</v>
      </c>
      <c r="T334" s="142">
        <f>S334*H334</f>
        <v>0</v>
      </c>
      <c r="AR334" s="143" t="s">
        <v>145</v>
      </c>
      <c r="AT334" s="143" t="s">
        <v>140</v>
      </c>
      <c r="AU334" s="143" t="s">
        <v>87</v>
      </c>
      <c r="AY334" s="16" t="s">
        <v>138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6" t="s">
        <v>85</v>
      </c>
      <c r="BK334" s="144">
        <f>ROUND(I334*H334,2)</f>
        <v>0</v>
      </c>
      <c r="BL334" s="16" t="s">
        <v>145</v>
      </c>
      <c r="BM334" s="143" t="s">
        <v>354</v>
      </c>
    </row>
    <row r="335" spans="2:65" s="1" customFormat="1" ht="19.5">
      <c r="B335" s="31"/>
      <c r="D335" s="145" t="s">
        <v>147</v>
      </c>
      <c r="F335" s="146" t="s">
        <v>353</v>
      </c>
      <c r="I335" s="147"/>
      <c r="L335" s="31"/>
      <c r="M335" s="148"/>
      <c r="T335" s="54"/>
      <c r="AT335" s="16" t="s">
        <v>147</v>
      </c>
      <c r="AU335" s="16" t="s">
        <v>87</v>
      </c>
    </row>
    <row r="336" spans="2:65" s="12" customFormat="1">
      <c r="B336" s="151"/>
      <c r="D336" s="145" t="s">
        <v>151</v>
      </c>
      <c r="E336" s="152" t="s">
        <v>1</v>
      </c>
      <c r="F336" s="153" t="s">
        <v>355</v>
      </c>
      <c r="H336" s="152" t="s">
        <v>1</v>
      </c>
      <c r="I336" s="154"/>
      <c r="L336" s="151"/>
      <c r="M336" s="155"/>
      <c r="T336" s="156"/>
      <c r="AT336" s="152" t="s">
        <v>151</v>
      </c>
      <c r="AU336" s="152" t="s">
        <v>87</v>
      </c>
      <c r="AV336" s="12" t="s">
        <v>85</v>
      </c>
      <c r="AW336" s="12" t="s">
        <v>32</v>
      </c>
      <c r="AX336" s="12" t="s">
        <v>77</v>
      </c>
      <c r="AY336" s="152" t="s">
        <v>138</v>
      </c>
    </row>
    <row r="337" spans="2:65" s="13" customFormat="1">
      <c r="B337" s="157"/>
      <c r="D337" s="145" t="s">
        <v>151</v>
      </c>
      <c r="E337" s="158" t="s">
        <v>1</v>
      </c>
      <c r="F337" s="159" t="s">
        <v>356</v>
      </c>
      <c r="H337" s="160">
        <v>8.8999999999999996E-2</v>
      </c>
      <c r="I337" s="161"/>
      <c r="L337" s="157"/>
      <c r="M337" s="162"/>
      <c r="T337" s="163"/>
      <c r="AT337" s="158" t="s">
        <v>151</v>
      </c>
      <c r="AU337" s="158" t="s">
        <v>87</v>
      </c>
      <c r="AV337" s="13" t="s">
        <v>87</v>
      </c>
      <c r="AW337" s="13" t="s">
        <v>32</v>
      </c>
      <c r="AX337" s="13" t="s">
        <v>77</v>
      </c>
      <c r="AY337" s="158" t="s">
        <v>138</v>
      </c>
    </row>
    <row r="338" spans="2:65" s="13" customFormat="1">
      <c r="B338" s="157"/>
      <c r="D338" s="145" t="s">
        <v>151</v>
      </c>
      <c r="E338" s="158" t="s">
        <v>1</v>
      </c>
      <c r="F338" s="159" t="s">
        <v>357</v>
      </c>
      <c r="H338" s="160">
        <v>0.55900000000000005</v>
      </c>
      <c r="I338" s="161"/>
      <c r="L338" s="157"/>
      <c r="M338" s="162"/>
      <c r="T338" s="163"/>
      <c r="AT338" s="158" t="s">
        <v>151</v>
      </c>
      <c r="AU338" s="158" t="s">
        <v>87</v>
      </c>
      <c r="AV338" s="13" t="s">
        <v>87</v>
      </c>
      <c r="AW338" s="13" t="s">
        <v>32</v>
      </c>
      <c r="AX338" s="13" t="s">
        <v>77</v>
      </c>
      <c r="AY338" s="158" t="s">
        <v>138</v>
      </c>
    </row>
    <row r="339" spans="2:65" s="12" customFormat="1">
      <c r="B339" s="151"/>
      <c r="D339" s="145" t="s">
        <v>151</v>
      </c>
      <c r="E339" s="152" t="s">
        <v>1</v>
      </c>
      <c r="F339" s="153" t="s">
        <v>358</v>
      </c>
      <c r="H339" s="152" t="s">
        <v>1</v>
      </c>
      <c r="I339" s="154"/>
      <c r="L339" s="151"/>
      <c r="M339" s="155"/>
      <c r="T339" s="156"/>
      <c r="AT339" s="152" t="s">
        <v>151</v>
      </c>
      <c r="AU339" s="152" t="s">
        <v>87</v>
      </c>
      <c r="AV339" s="12" t="s">
        <v>85</v>
      </c>
      <c r="AW339" s="12" t="s">
        <v>32</v>
      </c>
      <c r="AX339" s="12" t="s">
        <v>77</v>
      </c>
      <c r="AY339" s="152" t="s">
        <v>138</v>
      </c>
    </row>
    <row r="340" spans="2:65" s="13" customFormat="1">
      <c r="B340" s="157"/>
      <c r="D340" s="145" t="s">
        <v>151</v>
      </c>
      <c r="E340" s="158" t="s">
        <v>1</v>
      </c>
      <c r="F340" s="159" t="s">
        <v>359</v>
      </c>
      <c r="H340" s="160">
        <v>0.33100000000000002</v>
      </c>
      <c r="I340" s="161"/>
      <c r="L340" s="157"/>
      <c r="M340" s="162"/>
      <c r="T340" s="163"/>
      <c r="AT340" s="158" t="s">
        <v>151</v>
      </c>
      <c r="AU340" s="158" t="s">
        <v>87</v>
      </c>
      <c r="AV340" s="13" t="s">
        <v>87</v>
      </c>
      <c r="AW340" s="13" t="s">
        <v>32</v>
      </c>
      <c r="AX340" s="13" t="s">
        <v>77</v>
      </c>
      <c r="AY340" s="158" t="s">
        <v>138</v>
      </c>
    </row>
    <row r="341" spans="2:65" s="13" customFormat="1">
      <c r="B341" s="157"/>
      <c r="D341" s="145" t="s">
        <v>151</v>
      </c>
      <c r="E341" s="158" t="s">
        <v>1</v>
      </c>
      <c r="F341" s="159" t="s">
        <v>360</v>
      </c>
      <c r="H341" s="160">
        <v>1.2709999999999999</v>
      </c>
      <c r="I341" s="161"/>
      <c r="L341" s="157"/>
      <c r="M341" s="162"/>
      <c r="T341" s="163"/>
      <c r="AT341" s="158" t="s">
        <v>151</v>
      </c>
      <c r="AU341" s="158" t="s">
        <v>87</v>
      </c>
      <c r="AV341" s="13" t="s">
        <v>87</v>
      </c>
      <c r="AW341" s="13" t="s">
        <v>32</v>
      </c>
      <c r="AX341" s="13" t="s">
        <v>77</v>
      </c>
      <c r="AY341" s="158" t="s">
        <v>138</v>
      </c>
    </row>
    <row r="342" spans="2:65" s="12" customFormat="1">
      <c r="B342" s="151"/>
      <c r="D342" s="145" t="s">
        <v>151</v>
      </c>
      <c r="E342" s="152" t="s">
        <v>1</v>
      </c>
      <c r="F342" s="153" t="s">
        <v>361</v>
      </c>
      <c r="H342" s="152" t="s">
        <v>1</v>
      </c>
      <c r="I342" s="154"/>
      <c r="L342" s="151"/>
      <c r="M342" s="155"/>
      <c r="T342" s="156"/>
      <c r="AT342" s="152" t="s">
        <v>151</v>
      </c>
      <c r="AU342" s="152" t="s">
        <v>87</v>
      </c>
      <c r="AV342" s="12" t="s">
        <v>85</v>
      </c>
      <c r="AW342" s="12" t="s">
        <v>32</v>
      </c>
      <c r="AX342" s="12" t="s">
        <v>77</v>
      </c>
      <c r="AY342" s="152" t="s">
        <v>138</v>
      </c>
    </row>
    <row r="343" spans="2:65" s="13" customFormat="1">
      <c r="B343" s="157"/>
      <c r="D343" s="145" t="s">
        <v>151</v>
      </c>
      <c r="E343" s="158" t="s">
        <v>1</v>
      </c>
      <c r="F343" s="159" t="s">
        <v>362</v>
      </c>
      <c r="H343" s="160">
        <v>0.308</v>
      </c>
      <c r="I343" s="161"/>
      <c r="L343" s="157"/>
      <c r="M343" s="162"/>
      <c r="T343" s="163"/>
      <c r="AT343" s="158" t="s">
        <v>151</v>
      </c>
      <c r="AU343" s="158" t="s">
        <v>87</v>
      </c>
      <c r="AV343" s="13" t="s">
        <v>87</v>
      </c>
      <c r="AW343" s="13" t="s">
        <v>32</v>
      </c>
      <c r="AX343" s="13" t="s">
        <v>77</v>
      </c>
      <c r="AY343" s="158" t="s">
        <v>138</v>
      </c>
    </row>
    <row r="344" spans="2:65" s="13" customFormat="1">
      <c r="B344" s="157"/>
      <c r="D344" s="145" t="s">
        <v>151</v>
      </c>
      <c r="E344" s="158" t="s">
        <v>1</v>
      </c>
      <c r="F344" s="159" t="s">
        <v>360</v>
      </c>
      <c r="H344" s="160">
        <v>1.2709999999999999</v>
      </c>
      <c r="I344" s="161"/>
      <c r="L344" s="157"/>
      <c r="M344" s="162"/>
      <c r="T344" s="163"/>
      <c r="AT344" s="158" t="s">
        <v>151</v>
      </c>
      <c r="AU344" s="158" t="s">
        <v>87</v>
      </c>
      <c r="AV344" s="13" t="s">
        <v>87</v>
      </c>
      <c r="AW344" s="13" t="s">
        <v>32</v>
      </c>
      <c r="AX344" s="13" t="s">
        <v>77</v>
      </c>
      <c r="AY344" s="158" t="s">
        <v>138</v>
      </c>
    </row>
    <row r="345" spans="2:65" s="14" customFormat="1">
      <c r="B345" s="164"/>
      <c r="D345" s="145" t="s">
        <v>151</v>
      </c>
      <c r="E345" s="165" t="s">
        <v>1</v>
      </c>
      <c r="F345" s="166" t="s">
        <v>154</v>
      </c>
      <c r="H345" s="167">
        <v>3.8289999999999997</v>
      </c>
      <c r="I345" s="168"/>
      <c r="L345" s="164"/>
      <c r="M345" s="169"/>
      <c r="T345" s="170"/>
      <c r="AT345" s="165" t="s">
        <v>151</v>
      </c>
      <c r="AU345" s="165" t="s">
        <v>87</v>
      </c>
      <c r="AV345" s="14" t="s">
        <v>145</v>
      </c>
      <c r="AW345" s="14" t="s">
        <v>32</v>
      </c>
      <c r="AX345" s="14" t="s">
        <v>85</v>
      </c>
      <c r="AY345" s="165" t="s">
        <v>138</v>
      </c>
    </row>
    <row r="346" spans="2:65" s="1" customFormat="1" ht="37.9" customHeight="1">
      <c r="B346" s="131"/>
      <c r="C346" s="132" t="s">
        <v>363</v>
      </c>
      <c r="D346" s="132" t="s">
        <v>140</v>
      </c>
      <c r="E346" s="133" t="s">
        <v>364</v>
      </c>
      <c r="F346" s="134" t="s">
        <v>365</v>
      </c>
      <c r="G346" s="135" t="s">
        <v>157</v>
      </c>
      <c r="H346" s="136">
        <v>29.23</v>
      </c>
      <c r="I346" s="137"/>
      <c r="J346" s="138">
        <f>ROUND(I346*H346,2)</f>
        <v>0</v>
      </c>
      <c r="K346" s="134" t="s">
        <v>144</v>
      </c>
      <c r="L346" s="31"/>
      <c r="M346" s="139" t="s">
        <v>1</v>
      </c>
      <c r="N346" s="140" t="s">
        <v>42</v>
      </c>
      <c r="P346" s="141">
        <f>O346*H346</f>
        <v>0</v>
      </c>
      <c r="Q346" s="141">
        <v>0.54959999999999998</v>
      </c>
      <c r="R346" s="141">
        <f>Q346*H346</f>
        <v>16.064807999999999</v>
      </c>
      <c r="S346" s="141">
        <v>0</v>
      </c>
      <c r="T346" s="142">
        <f>S346*H346</f>
        <v>0</v>
      </c>
      <c r="AR346" s="143" t="s">
        <v>145</v>
      </c>
      <c r="AT346" s="143" t="s">
        <v>140</v>
      </c>
      <c r="AU346" s="143" t="s">
        <v>87</v>
      </c>
      <c r="AY346" s="16" t="s">
        <v>138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6" t="s">
        <v>85</v>
      </c>
      <c r="BK346" s="144">
        <f>ROUND(I346*H346,2)</f>
        <v>0</v>
      </c>
      <c r="BL346" s="16" t="s">
        <v>145</v>
      </c>
      <c r="BM346" s="143" t="s">
        <v>366</v>
      </c>
    </row>
    <row r="347" spans="2:65" s="1" customFormat="1" ht="29.25">
      <c r="B347" s="31"/>
      <c r="D347" s="145" t="s">
        <v>147</v>
      </c>
      <c r="F347" s="146" t="s">
        <v>367</v>
      </c>
      <c r="I347" s="147"/>
      <c r="L347" s="31"/>
      <c r="M347" s="148"/>
      <c r="T347" s="54"/>
      <c r="AT347" s="16" t="s">
        <v>147</v>
      </c>
      <c r="AU347" s="16" t="s">
        <v>87</v>
      </c>
    </row>
    <row r="348" spans="2:65" s="1" customFormat="1">
      <c r="B348" s="31"/>
      <c r="D348" s="149" t="s">
        <v>149</v>
      </c>
      <c r="F348" s="150" t="s">
        <v>368</v>
      </c>
      <c r="I348" s="147"/>
      <c r="L348" s="31"/>
      <c r="M348" s="148"/>
      <c r="T348" s="54"/>
      <c r="AT348" s="16" t="s">
        <v>149</v>
      </c>
      <c r="AU348" s="16" t="s">
        <v>87</v>
      </c>
    </row>
    <row r="349" spans="2:65" s="12" customFormat="1">
      <c r="B349" s="151"/>
      <c r="D349" s="145" t="s">
        <v>151</v>
      </c>
      <c r="E349" s="152" t="s">
        <v>1</v>
      </c>
      <c r="F349" s="153" t="s">
        <v>179</v>
      </c>
      <c r="H349" s="152" t="s">
        <v>1</v>
      </c>
      <c r="I349" s="154"/>
      <c r="L349" s="151"/>
      <c r="M349" s="155"/>
      <c r="T349" s="156"/>
      <c r="AT349" s="152" t="s">
        <v>151</v>
      </c>
      <c r="AU349" s="152" t="s">
        <v>87</v>
      </c>
      <c r="AV349" s="12" t="s">
        <v>85</v>
      </c>
      <c r="AW349" s="12" t="s">
        <v>32</v>
      </c>
      <c r="AX349" s="12" t="s">
        <v>77</v>
      </c>
      <c r="AY349" s="152" t="s">
        <v>138</v>
      </c>
    </row>
    <row r="350" spans="2:65" s="13" customFormat="1">
      <c r="B350" s="157"/>
      <c r="D350" s="145" t="s">
        <v>151</v>
      </c>
      <c r="E350" s="158" t="s">
        <v>1</v>
      </c>
      <c r="F350" s="159" t="s">
        <v>369</v>
      </c>
      <c r="H350" s="160">
        <v>31.3</v>
      </c>
      <c r="I350" s="161"/>
      <c r="L350" s="157"/>
      <c r="M350" s="162"/>
      <c r="T350" s="163"/>
      <c r="AT350" s="158" t="s">
        <v>151</v>
      </c>
      <c r="AU350" s="158" t="s">
        <v>87</v>
      </c>
      <c r="AV350" s="13" t="s">
        <v>87</v>
      </c>
      <c r="AW350" s="13" t="s">
        <v>32</v>
      </c>
      <c r="AX350" s="13" t="s">
        <v>77</v>
      </c>
      <c r="AY350" s="158" t="s">
        <v>138</v>
      </c>
    </row>
    <row r="351" spans="2:65" s="13" customFormat="1">
      <c r="B351" s="157"/>
      <c r="D351" s="145" t="s">
        <v>151</v>
      </c>
      <c r="E351" s="158" t="s">
        <v>1</v>
      </c>
      <c r="F351" s="159" t="s">
        <v>370</v>
      </c>
      <c r="H351" s="160">
        <v>-2.0699999999999998</v>
      </c>
      <c r="I351" s="161"/>
      <c r="L351" s="157"/>
      <c r="M351" s="162"/>
      <c r="T351" s="163"/>
      <c r="AT351" s="158" t="s">
        <v>151</v>
      </c>
      <c r="AU351" s="158" t="s">
        <v>87</v>
      </c>
      <c r="AV351" s="13" t="s">
        <v>87</v>
      </c>
      <c r="AW351" s="13" t="s">
        <v>32</v>
      </c>
      <c r="AX351" s="13" t="s">
        <v>77</v>
      </c>
      <c r="AY351" s="158" t="s">
        <v>138</v>
      </c>
    </row>
    <row r="352" spans="2:65" s="14" customFormat="1">
      <c r="B352" s="164"/>
      <c r="D352" s="145" t="s">
        <v>151</v>
      </c>
      <c r="E352" s="165" t="s">
        <v>1</v>
      </c>
      <c r="F352" s="166" t="s">
        <v>154</v>
      </c>
      <c r="H352" s="167">
        <v>29.23</v>
      </c>
      <c r="I352" s="168"/>
      <c r="L352" s="164"/>
      <c r="M352" s="169"/>
      <c r="T352" s="170"/>
      <c r="AT352" s="165" t="s">
        <v>151</v>
      </c>
      <c r="AU352" s="165" t="s">
        <v>87</v>
      </c>
      <c r="AV352" s="14" t="s">
        <v>145</v>
      </c>
      <c r="AW352" s="14" t="s">
        <v>32</v>
      </c>
      <c r="AX352" s="14" t="s">
        <v>85</v>
      </c>
      <c r="AY352" s="165" t="s">
        <v>138</v>
      </c>
    </row>
    <row r="353" spans="2:65" s="1" customFormat="1" ht="16.5" customHeight="1">
      <c r="B353" s="131"/>
      <c r="C353" s="132" t="s">
        <v>371</v>
      </c>
      <c r="D353" s="132" t="s">
        <v>140</v>
      </c>
      <c r="E353" s="133" t="s">
        <v>372</v>
      </c>
      <c r="F353" s="134" t="s">
        <v>373</v>
      </c>
      <c r="G353" s="135" t="s">
        <v>216</v>
      </c>
      <c r="H353" s="136">
        <v>0.191</v>
      </c>
      <c r="I353" s="137"/>
      <c r="J353" s="138">
        <f>ROUND(I353*H353,2)</f>
        <v>0</v>
      </c>
      <c r="K353" s="134" t="s">
        <v>144</v>
      </c>
      <c r="L353" s="31"/>
      <c r="M353" s="139" t="s">
        <v>1</v>
      </c>
      <c r="N353" s="140" t="s">
        <v>42</v>
      </c>
      <c r="P353" s="141">
        <f>O353*H353</f>
        <v>0</v>
      </c>
      <c r="Q353" s="141">
        <v>1.04922</v>
      </c>
      <c r="R353" s="141">
        <f>Q353*H353</f>
        <v>0.20040102000000001</v>
      </c>
      <c r="S353" s="141">
        <v>0</v>
      </c>
      <c r="T353" s="142">
        <f>S353*H353</f>
        <v>0</v>
      </c>
      <c r="AR353" s="143" t="s">
        <v>145</v>
      </c>
      <c r="AT353" s="143" t="s">
        <v>140</v>
      </c>
      <c r="AU353" s="143" t="s">
        <v>87</v>
      </c>
      <c r="AY353" s="16" t="s">
        <v>138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6" t="s">
        <v>85</v>
      </c>
      <c r="BK353" s="144">
        <f>ROUND(I353*H353,2)</f>
        <v>0</v>
      </c>
      <c r="BL353" s="16" t="s">
        <v>145</v>
      </c>
      <c r="BM353" s="143" t="s">
        <v>374</v>
      </c>
    </row>
    <row r="354" spans="2:65" s="1" customFormat="1" ht="29.25">
      <c r="B354" s="31"/>
      <c r="D354" s="145" t="s">
        <v>147</v>
      </c>
      <c r="F354" s="146" t="s">
        <v>375</v>
      </c>
      <c r="I354" s="147"/>
      <c r="L354" s="31"/>
      <c r="M354" s="148"/>
      <c r="T354" s="54"/>
      <c r="AT354" s="16" t="s">
        <v>147</v>
      </c>
      <c r="AU354" s="16" t="s">
        <v>87</v>
      </c>
    </row>
    <row r="355" spans="2:65" s="1" customFormat="1">
      <c r="B355" s="31"/>
      <c r="D355" s="149" t="s">
        <v>149</v>
      </c>
      <c r="F355" s="150" t="s">
        <v>376</v>
      </c>
      <c r="I355" s="147"/>
      <c r="L355" s="31"/>
      <c r="M355" s="148"/>
      <c r="T355" s="54"/>
      <c r="AT355" s="16" t="s">
        <v>149</v>
      </c>
      <c r="AU355" s="16" t="s">
        <v>87</v>
      </c>
    </row>
    <row r="356" spans="2:65" s="12" customFormat="1">
      <c r="B356" s="151"/>
      <c r="D356" s="145" t="s">
        <v>151</v>
      </c>
      <c r="E356" s="152" t="s">
        <v>1</v>
      </c>
      <c r="F356" s="153" t="s">
        <v>323</v>
      </c>
      <c r="H356" s="152" t="s">
        <v>1</v>
      </c>
      <c r="I356" s="154"/>
      <c r="L356" s="151"/>
      <c r="M356" s="155"/>
      <c r="T356" s="156"/>
      <c r="AT356" s="152" t="s">
        <v>151</v>
      </c>
      <c r="AU356" s="152" t="s">
        <v>87</v>
      </c>
      <c r="AV356" s="12" t="s">
        <v>85</v>
      </c>
      <c r="AW356" s="12" t="s">
        <v>32</v>
      </c>
      <c r="AX356" s="12" t="s">
        <v>77</v>
      </c>
      <c r="AY356" s="152" t="s">
        <v>138</v>
      </c>
    </row>
    <row r="357" spans="2:65" s="12" customFormat="1">
      <c r="B357" s="151"/>
      <c r="D357" s="145" t="s">
        <v>151</v>
      </c>
      <c r="E357" s="152" t="s">
        <v>1</v>
      </c>
      <c r="F357" s="153" t="s">
        <v>326</v>
      </c>
      <c r="H357" s="152" t="s">
        <v>1</v>
      </c>
      <c r="I357" s="154"/>
      <c r="L357" s="151"/>
      <c r="M357" s="155"/>
      <c r="T357" s="156"/>
      <c r="AT357" s="152" t="s">
        <v>151</v>
      </c>
      <c r="AU357" s="152" t="s">
        <v>87</v>
      </c>
      <c r="AV357" s="12" t="s">
        <v>85</v>
      </c>
      <c r="AW357" s="12" t="s">
        <v>32</v>
      </c>
      <c r="AX357" s="12" t="s">
        <v>77</v>
      </c>
      <c r="AY357" s="152" t="s">
        <v>138</v>
      </c>
    </row>
    <row r="358" spans="2:65" s="13" customFormat="1">
      <c r="B358" s="157"/>
      <c r="D358" s="145" t="s">
        <v>151</v>
      </c>
      <c r="E358" s="158" t="s">
        <v>1</v>
      </c>
      <c r="F358" s="159" t="s">
        <v>377</v>
      </c>
      <c r="H358" s="160">
        <v>0.191</v>
      </c>
      <c r="I358" s="161"/>
      <c r="L358" s="157"/>
      <c r="M358" s="162"/>
      <c r="T358" s="163"/>
      <c r="AT358" s="158" t="s">
        <v>151</v>
      </c>
      <c r="AU358" s="158" t="s">
        <v>87</v>
      </c>
      <c r="AV358" s="13" t="s">
        <v>87</v>
      </c>
      <c r="AW358" s="13" t="s">
        <v>32</v>
      </c>
      <c r="AX358" s="13" t="s">
        <v>77</v>
      </c>
      <c r="AY358" s="158" t="s">
        <v>138</v>
      </c>
    </row>
    <row r="359" spans="2:65" s="14" customFormat="1">
      <c r="B359" s="164"/>
      <c r="D359" s="145" t="s">
        <v>151</v>
      </c>
      <c r="E359" s="165" t="s">
        <v>1</v>
      </c>
      <c r="F359" s="166" t="s">
        <v>154</v>
      </c>
      <c r="H359" s="167">
        <v>0.191</v>
      </c>
      <c r="I359" s="168"/>
      <c r="L359" s="164"/>
      <c r="M359" s="169"/>
      <c r="T359" s="170"/>
      <c r="AT359" s="165" t="s">
        <v>151</v>
      </c>
      <c r="AU359" s="165" t="s">
        <v>87</v>
      </c>
      <c r="AV359" s="14" t="s">
        <v>145</v>
      </c>
      <c r="AW359" s="14" t="s">
        <v>32</v>
      </c>
      <c r="AX359" s="14" t="s">
        <v>85</v>
      </c>
      <c r="AY359" s="165" t="s">
        <v>138</v>
      </c>
    </row>
    <row r="360" spans="2:65" s="1" customFormat="1" ht="16.5" customHeight="1">
      <c r="B360" s="131"/>
      <c r="C360" s="132" t="s">
        <v>378</v>
      </c>
      <c r="D360" s="132" t="s">
        <v>140</v>
      </c>
      <c r="E360" s="133" t="s">
        <v>379</v>
      </c>
      <c r="F360" s="134" t="s">
        <v>380</v>
      </c>
      <c r="G360" s="135" t="s">
        <v>143</v>
      </c>
      <c r="H360" s="136">
        <v>0.378</v>
      </c>
      <c r="I360" s="137"/>
      <c r="J360" s="138">
        <f>ROUND(I360*H360,2)</f>
        <v>0</v>
      </c>
      <c r="K360" s="134" t="s">
        <v>144</v>
      </c>
      <c r="L360" s="31"/>
      <c r="M360" s="139" t="s">
        <v>1</v>
      </c>
      <c r="N360" s="140" t="s">
        <v>42</v>
      </c>
      <c r="P360" s="141">
        <f>O360*H360</f>
        <v>0</v>
      </c>
      <c r="Q360" s="141">
        <v>1.94302</v>
      </c>
      <c r="R360" s="141">
        <f>Q360*H360</f>
        <v>0.73446155999999996</v>
      </c>
      <c r="S360" s="141">
        <v>0</v>
      </c>
      <c r="T360" s="142">
        <f>S360*H360</f>
        <v>0</v>
      </c>
      <c r="AR360" s="143" t="s">
        <v>145</v>
      </c>
      <c r="AT360" s="143" t="s">
        <v>140</v>
      </c>
      <c r="AU360" s="143" t="s">
        <v>87</v>
      </c>
      <c r="AY360" s="16" t="s">
        <v>138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6" t="s">
        <v>85</v>
      </c>
      <c r="BK360" s="144">
        <f>ROUND(I360*H360,2)</f>
        <v>0</v>
      </c>
      <c r="BL360" s="16" t="s">
        <v>145</v>
      </c>
      <c r="BM360" s="143" t="s">
        <v>381</v>
      </c>
    </row>
    <row r="361" spans="2:65" s="1" customFormat="1">
      <c r="B361" s="31"/>
      <c r="D361" s="145" t="s">
        <v>147</v>
      </c>
      <c r="F361" s="146" t="s">
        <v>382</v>
      </c>
      <c r="I361" s="147"/>
      <c r="L361" s="31"/>
      <c r="M361" s="148"/>
      <c r="T361" s="54"/>
      <c r="AT361" s="16" t="s">
        <v>147</v>
      </c>
      <c r="AU361" s="16" t="s">
        <v>87</v>
      </c>
    </row>
    <row r="362" spans="2:65" s="1" customFormat="1">
      <c r="B362" s="31"/>
      <c r="D362" s="149" t="s">
        <v>149</v>
      </c>
      <c r="F362" s="150" t="s">
        <v>383</v>
      </c>
      <c r="I362" s="147"/>
      <c r="L362" s="31"/>
      <c r="M362" s="148"/>
      <c r="T362" s="54"/>
      <c r="AT362" s="16" t="s">
        <v>149</v>
      </c>
      <c r="AU362" s="16" t="s">
        <v>87</v>
      </c>
    </row>
    <row r="363" spans="2:65" s="12" customFormat="1">
      <c r="B363" s="151"/>
      <c r="D363" s="145" t="s">
        <v>151</v>
      </c>
      <c r="E363" s="152" t="s">
        <v>1</v>
      </c>
      <c r="F363" s="153" t="s">
        <v>296</v>
      </c>
      <c r="H363" s="152" t="s">
        <v>1</v>
      </c>
      <c r="I363" s="154"/>
      <c r="L363" s="151"/>
      <c r="M363" s="155"/>
      <c r="T363" s="156"/>
      <c r="AT363" s="152" t="s">
        <v>151</v>
      </c>
      <c r="AU363" s="152" t="s">
        <v>87</v>
      </c>
      <c r="AV363" s="12" t="s">
        <v>85</v>
      </c>
      <c r="AW363" s="12" t="s">
        <v>32</v>
      </c>
      <c r="AX363" s="12" t="s">
        <v>77</v>
      </c>
      <c r="AY363" s="152" t="s">
        <v>138</v>
      </c>
    </row>
    <row r="364" spans="2:65" s="13" customFormat="1">
      <c r="B364" s="157"/>
      <c r="D364" s="145" t="s">
        <v>151</v>
      </c>
      <c r="E364" s="158" t="s">
        <v>1</v>
      </c>
      <c r="F364" s="159" t="s">
        <v>384</v>
      </c>
      <c r="H364" s="160">
        <v>5.3999999999999999E-2</v>
      </c>
      <c r="I364" s="161"/>
      <c r="L364" s="157"/>
      <c r="M364" s="162"/>
      <c r="T364" s="163"/>
      <c r="AT364" s="158" t="s">
        <v>151</v>
      </c>
      <c r="AU364" s="158" t="s">
        <v>87</v>
      </c>
      <c r="AV364" s="13" t="s">
        <v>87</v>
      </c>
      <c r="AW364" s="13" t="s">
        <v>32</v>
      </c>
      <c r="AX364" s="13" t="s">
        <v>77</v>
      </c>
      <c r="AY364" s="158" t="s">
        <v>138</v>
      </c>
    </row>
    <row r="365" spans="2:65" s="13" customFormat="1">
      <c r="B365" s="157"/>
      <c r="D365" s="145" t="s">
        <v>151</v>
      </c>
      <c r="E365" s="158" t="s">
        <v>1</v>
      </c>
      <c r="F365" s="159" t="s">
        <v>385</v>
      </c>
      <c r="H365" s="160">
        <v>0.16200000000000001</v>
      </c>
      <c r="I365" s="161"/>
      <c r="L365" s="157"/>
      <c r="M365" s="162"/>
      <c r="T365" s="163"/>
      <c r="AT365" s="158" t="s">
        <v>151</v>
      </c>
      <c r="AU365" s="158" t="s">
        <v>87</v>
      </c>
      <c r="AV365" s="13" t="s">
        <v>87</v>
      </c>
      <c r="AW365" s="13" t="s">
        <v>32</v>
      </c>
      <c r="AX365" s="13" t="s">
        <v>77</v>
      </c>
      <c r="AY365" s="158" t="s">
        <v>138</v>
      </c>
    </row>
    <row r="366" spans="2:65" s="12" customFormat="1">
      <c r="B366" s="151"/>
      <c r="D366" s="145" t="s">
        <v>151</v>
      </c>
      <c r="E366" s="152" t="s">
        <v>1</v>
      </c>
      <c r="F366" s="153" t="s">
        <v>386</v>
      </c>
      <c r="H366" s="152" t="s">
        <v>1</v>
      </c>
      <c r="I366" s="154"/>
      <c r="L366" s="151"/>
      <c r="M366" s="155"/>
      <c r="T366" s="156"/>
      <c r="AT366" s="152" t="s">
        <v>151</v>
      </c>
      <c r="AU366" s="152" t="s">
        <v>87</v>
      </c>
      <c r="AV366" s="12" t="s">
        <v>85</v>
      </c>
      <c r="AW366" s="12" t="s">
        <v>32</v>
      </c>
      <c r="AX366" s="12" t="s">
        <v>77</v>
      </c>
      <c r="AY366" s="152" t="s">
        <v>138</v>
      </c>
    </row>
    <row r="367" spans="2:65" s="13" customFormat="1">
      <c r="B367" s="157"/>
      <c r="D367" s="145" t="s">
        <v>151</v>
      </c>
      <c r="E367" s="158" t="s">
        <v>1</v>
      </c>
      <c r="F367" s="159" t="s">
        <v>387</v>
      </c>
      <c r="H367" s="160">
        <v>8.1000000000000003E-2</v>
      </c>
      <c r="I367" s="161"/>
      <c r="L367" s="157"/>
      <c r="M367" s="162"/>
      <c r="T367" s="163"/>
      <c r="AT367" s="158" t="s">
        <v>151</v>
      </c>
      <c r="AU367" s="158" t="s">
        <v>87</v>
      </c>
      <c r="AV367" s="13" t="s">
        <v>87</v>
      </c>
      <c r="AW367" s="13" t="s">
        <v>32</v>
      </c>
      <c r="AX367" s="13" t="s">
        <v>77</v>
      </c>
      <c r="AY367" s="158" t="s">
        <v>138</v>
      </c>
    </row>
    <row r="368" spans="2:65" s="12" customFormat="1">
      <c r="B368" s="151"/>
      <c r="D368" s="145" t="s">
        <v>151</v>
      </c>
      <c r="E368" s="152" t="s">
        <v>1</v>
      </c>
      <c r="F368" s="153" t="s">
        <v>388</v>
      </c>
      <c r="H368" s="152" t="s">
        <v>1</v>
      </c>
      <c r="I368" s="154"/>
      <c r="L368" s="151"/>
      <c r="M368" s="155"/>
      <c r="T368" s="156"/>
      <c r="AT368" s="152" t="s">
        <v>151</v>
      </c>
      <c r="AU368" s="152" t="s">
        <v>87</v>
      </c>
      <c r="AV368" s="12" t="s">
        <v>85</v>
      </c>
      <c r="AW368" s="12" t="s">
        <v>32</v>
      </c>
      <c r="AX368" s="12" t="s">
        <v>77</v>
      </c>
      <c r="AY368" s="152" t="s">
        <v>138</v>
      </c>
    </row>
    <row r="369" spans="2:65" s="13" customFormat="1">
      <c r="B369" s="157"/>
      <c r="D369" s="145" t="s">
        <v>151</v>
      </c>
      <c r="E369" s="158" t="s">
        <v>1</v>
      </c>
      <c r="F369" s="159" t="s">
        <v>387</v>
      </c>
      <c r="H369" s="160">
        <v>8.1000000000000003E-2</v>
      </c>
      <c r="I369" s="161"/>
      <c r="L369" s="157"/>
      <c r="M369" s="162"/>
      <c r="T369" s="163"/>
      <c r="AT369" s="158" t="s">
        <v>151</v>
      </c>
      <c r="AU369" s="158" t="s">
        <v>87</v>
      </c>
      <c r="AV369" s="13" t="s">
        <v>87</v>
      </c>
      <c r="AW369" s="13" t="s">
        <v>32</v>
      </c>
      <c r="AX369" s="13" t="s">
        <v>77</v>
      </c>
      <c r="AY369" s="158" t="s">
        <v>138</v>
      </c>
    </row>
    <row r="370" spans="2:65" s="14" customFormat="1">
      <c r="B370" s="164"/>
      <c r="D370" s="145" t="s">
        <v>151</v>
      </c>
      <c r="E370" s="165" t="s">
        <v>1</v>
      </c>
      <c r="F370" s="166" t="s">
        <v>154</v>
      </c>
      <c r="H370" s="167">
        <v>0.378</v>
      </c>
      <c r="I370" s="168"/>
      <c r="L370" s="164"/>
      <c r="M370" s="169"/>
      <c r="T370" s="170"/>
      <c r="AT370" s="165" t="s">
        <v>151</v>
      </c>
      <c r="AU370" s="165" t="s">
        <v>87</v>
      </c>
      <c r="AV370" s="14" t="s">
        <v>145</v>
      </c>
      <c r="AW370" s="14" t="s">
        <v>32</v>
      </c>
      <c r="AX370" s="14" t="s">
        <v>85</v>
      </c>
      <c r="AY370" s="165" t="s">
        <v>138</v>
      </c>
    </row>
    <row r="371" spans="2:65" s="1" customFormat="1" ht="33" customHeight="1">
      <c r="B371" s="131"/>
      <c r="C371" s="132" t="s">
        <v>389</v>
      </c>
      <c r="D371" s="132" t="s">
        <v>140</v>
      </c>
      <c r="E371" s="133" t="s">
        <v>390</v>
      </c>
      <c r="F371" s="134" t="s">
        <v>391</v>
      </c>
      <c r="G371" s="135" t="s">
        <v>216</v>
      </c>
      <c r="H371" s="136">
        <v>3.1E-2</v>
      </c>
      <c r="I371" s="137"/>
      <c r="J371" s="138">
        <f>ROUND(I371*H371,2)</f>
        <v>0</v>
      </c>
      <c r="K371" s="134" t="s">
        <v>144</v>
      </c>
      <c r="L371" s="31"/>
      <c r="M371" s="139" t="s">
        <v>1</v>
      </c>
      <c r="N371" s="140" t="s">
        <v>42</v>
      </c>
      <c r="P371" s="141">
        <f>O371*H371</f>
        <v>0</v>
      </c>
      <c r="Q371" s="141">
        <v>1.9539999999999998E-2</v>
      </c>
      <c r="R371" s="141">
        <f>Q371*H371</f>
        <v>6.057399999999999E-4</v>
      </c>
      <c r="S371" s="141">
        <v>0</v>
      </c>
      <c r="T371" s="142">
        <f>S371*H371</f>
        <v>0</v>
      </c>
      <c r="AR371" s="143" t="s">
        <v>145</v>
      </c>
      <c r="AT371" s="143" t="s">
        <v>140</v>
      </c>
      <c r="AU371" s="143" t="s">
        <v>87</v>
      </c>
      <c r="AY371" s="16" t="s">
        <v>138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6" t="s">
        <v>85</v>
      </c>
      <c r="BK371" s="144">
        <f>ROUND(I371*H371,2)</f>
        <v>0</v>
      </c>
      <c r="BL371" s="16" t="s">
        <v>145</v>
      </c>
      <c r="BM371" s="143" t="s">
        <v>392</v>
      </c>
    </row>
    <row r="372" spans="2:65" s="1" customFormat="1" ht="19.5">
      <c r="B372" s="31"/>
      <c r="D372" s="145" t="s">
        <v>147</v>
      </c>
      <c r="F372" s="146" t="s">
        <v>393</v>
      </c>
      <c r="I372" s="147"/>
      <c r="L372" s="31"/>
      <c r="M372" s="148"/>
      <c r="T372" s="54"/>
      <c r="AT372" s="16" t="s">
        <v>147</v>
      </c>
      <c r="AU372" s="16" t="s">
        <v>87</v>
      </c>
    </row>
    <row r="373" spans="2:65" s="1" customFormat="1">
      <c r="B373" s="31"/>
      <c r="D373" s="149" t="s">
        <v>149</v>
      </c>
      <c r="F373" s="150" t="s">
        <v>394</v>
      </c>
      <c r="I373" s="147"/>
      <c r="L373" s="31"/>
      <c r="M373" s="148"/>
      <c r="T373" s="54"/>
      <c r="AT373" s="16" t="s">
        <v>149</v>
      </c>
      <c r="AU373" s="16" t="s">
        <v>87</v>
      </c>
    </row>
    <row r="374" spans="2:65" s="12" customFormat="1">
      <c r="B374" s="151"/>
      <c r="D374" s="145" t="s">
        <v>151</v>
      </c>
      <c r="E374" s="152" t="s">
        <v>1</v>
      </c>
      <c r="F374" s="153" t="s">
        <v>296</v>
      </c>
      <c r="H374" s="152" t="s">
        <v>1</v>
      </c>
      <c r="I374" s="154"/>
      <c r="L374" s="151"/>
      <c r="M374" s="155"/>
      <c r="T374" s="156"/>
      <c r="AT374" s="152" t="s">
        <v>151</v>
      </c>
      <c r="AU374" s="152" t="s">
        <v>87</v>
      </c>
      <c r="AV374" s="12" t="s">
        <v>85</v>
      </c>
      <c r="AW374" s="12" t="s">
        <v>32</v>
      </c>
      <c r="AX374" s="12" t="s">
        <v>77</v>
      </c>
      <c r="AY374" s="152" t="s">
        <v>138</v>
      </c>
    </row>
    <row r="375" spans="2:65" s="13" customFormat="1">
      <c r="B375" s="157"/>
      <c r="D375" s="145" t="s">
        <v>151</v>
      </c>
      <c r="E375" s="158" t="s">
        <v>1</v>
      </c>
      <c r="F375" s="159" t="s">
        <v>395</v>
      </c>
      <c r="H375" s="160">
        <v>3.1E-2</v>
      </c>
      <c r="I375" s="161"/>
      <c r="L375" s="157"/>
      <c r="M375" s="162"/>
      <c r="T375" s="163"/>
      <c r="AT375" s="158" t="s">
        <v>151</v>
      </c>
      <c r="AU375" s="158" t="s">
        <v>87</v>
      </c>
      <c r="AV375" s="13" t="s">
        <v>87</v>
      </c>
      <c r="AW375" s="13" t="s">
        <v>32</v>
      </c>
      <c r="AX375" s="13" t="s">
        <v>77</v>
      </c>
      <c r="AY375" s="158" t="s">
        <v>138</v>
      </c>
    </row>
    <row r="376" spans="2:65" s="14" customFormat="1">
      <c r="B376" s="164"/>
      <c r="D376" s="145" t="s">
        <v>151</v>
      </c>
      <c r="E376" s="165" t="s">
        <v>1</v>
      </c>
      <c r="F376" s="166" t="s">
        <v>154</v>
      </c>
      <c r="H376" s="167">
        <v>3.1E-2</v>
      </c>
      <c r="I376" s="168"/>
      <c r="L376" s="164"/>
      <c r="M376" s="169"/>
      <c r="T376" s="170"/>
      <c r="AT376" s="165" t="s">
        <v>151</v>
      </c>
      <c r="AU376" s="165" t="s">
        <v>87</v>
      </c>
      <c r="AV376" s="14" t="s">
        <v>145</v>
      </c>
      <c r="AW376" s="14" t="s">
        <v>32</v>
      </c>
      <c r="AX376" s="14" t="s">
        <v>85</v>
      </c>
      <c r="AY376" s="165" t="s">
        <v>138</v>
      </c>
    </row>
    <row r="377" spans="2:65" s="1" customFormat="1" ht="21.75" customHeight="1">
      <c r="B377" s="131"/>
      <c r="C377" s="171" t="s">
        <v>396</v>
      </c>
      <c r="D377" s="171" t="s">
        <v>253</v>
      </c>
      <c r="E377" s="172" t="s">
        <v>397</v>
      </c>
      <c r="F377" s="173" t="s">
        <v>398</v>
      </c>
      <c r="G377" s="174" t="s">
        <v>216</v>
      </c>
      <c r="H377" s="175">
        <v>3.3000000000000002E-2</v>
      </c>
      <c r="I377" s="176"/>
      <c r="J377" s="177">
        <f>ROUND(I377*H377,2)</f>
        <v>0</v>
      </c>
      <c r="K377" s="173" t="s">
        <v>144</v>
      </c>
      <c r="L377" s="178"/>
      <c r="M377" s="179" t="s">
        <v>1</v>
      </c>
      <c r="N377" s="180" t="s">
        <v>42</v>
      </c>
      <c r="P377" s="141">
        <f>O377*H377</f>
        <v>0</v>
      </c>
      <c r="Q377" s="141">
        <v>1</v>
      </c>
      <c r="R377" s="141">
        <f>Q377*H377</f>
        <v>3.3000000000000002E-2</v>
      </c>
      <c r="S377" s="141">
        <v>0</v>
      </c>
      <c r="T377" s="142">
        <f>S377*H377</f>
        <v>0</v>
      </c>
      <c r="AR377" s="143" t="s">
        <v>206</v>
      </c>
      <c r="AT377" s="143" t="s">
        <v>253</v>
      </c>
      <c r="AU377" s="143" t="s">
        <v>87</v>
      </c>
      <c r="AY377" s="16" t="s">
        <v>138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6" t="s">
        <v>85</v>
      </c>
      <c r="BK377" s="144">
        <f>ROUND(I377*H377,2)</f>
        <v>0</v>
      </c>
      <c r="BL377" s="16" t="s">
        <v>145</v>
      </c>
      <c r="BM377" s="143" t="s">
        <v>399</v>
      </c>
    </row>
    <row r="378" spans="2:65" s="1" customFormat="1">
      <c r="B378" s="31"/>
      <c r="D378" s="145" t="s">
        <v>147</v>
      </c>
      <c r="F378" s="146" t="s">
        <v>398</v>
      </c>
      <c r="I378" s="147"/>
      <c r="L378" s="31"/>
      <c r="M378" s="148"/>
      <c r="T378" s="54"/>
      <c r="AT378" s="16" t="s">
        <v>147</v>
      </c>
      <c r="AU378" s="16" t="s">
        <v>87</v>
      </c>
    </row>
    <row r="379" spans="2:65" s="13" customFormat="1">
      <c r="B379" s="157"/>
      <c r="D379" s="145" t="s">
        <v>151</v>
      </c>
      <c r="F379" s="159" t="s">
        <v>400</v>
      </c>
      <c r="H379" s="160">
        <v>3.3000000000000002E-2</v>
      </c>
      <c r="I379" s="161"/>
      <c r="L379" s="157"/>
      <c r="M379" s="162"/>
      <c r="T379" s="163"/>
      <c r="AT379" s="158" t="s">
        <v>151</v>
      </c>
      <c r="AU379" s="158" t="s">
        <v>87</v>
      </c>
      <c r="AV379" s="13" t="s">
        <v>87</v>
      </c>
      <c r="AW379" s="13" t="s">
        <v>3</v>
      </c>
      <c r="AX379" s="13" t="s">
        <v>85</v>
      </c>
      <c r="AY379" s="158" t="s">
        <v>138</v>
      </c>
    </row>
    <row r="380" spans="2:65" s="1" customFormat="1" ht="37.9" customHeight="1">
      <c r="B380" s="131"/>
      <c r="C380" s="132" t="s">
        <v>401</v>
      </c>
      <c r="D380" s="132" t="s">
        <v>140</v>
      </c>
      <c r="E380" s="133" t="s">
        <v>402</v>
      </c>
      <c r="F380" s="134" t="s">
        <v>403</v>
      </c>
      <c r="G380" s="135" t="s">
        <v>216</v>
      </c>
      <c r="H380" s="136">
        <v>0.19700000000000001</v>
      </c>
      <c r="I380" s="137"/>
      <c r="J380" s="138">
        <f>ROUND(I380*H380,2)</f>
        <v>0</v>
      </c>
      <c r="K380" s="134" t="s">
        <v>144</v>
      </c>
      <c r="L380" s="31"/>
      <c r="M380" s="139" t="s">
        <v>1</v>
      </c>
      <c r="N380" s="140" t="s">
        <v>42</v>
      </c>
      <c r="P380" s="141">
        <f>O380*H380</f>
        <v>0</v>
      </c>
      <c r="Q380" s="141">
        <v>1.7090000000000001E-2</v>
      </c>
      <c r="R380" s="141">
        <f>Q380*H380</f>
        <v>3.3667300000000005E-3</v>
      </c>
      <c r="S380" s="141">
        <v>0</v>
      </c>
      <c r="T380" s="142">
        <f>S380*H380</f>
        <v>0</v>
      </c>
      <c r="AR380" s="143" t="s">
        <v>145</v>
      </c>
      <c r="AT380" s="143" t="s">
        <v>140</v>
      </c>
      <c r="AU380" s="143" t="s">
        <v>87</v>
      </c>
      <c r="AY380" s="16" t="s">
        <v>138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6" t="s">
        <v>85</v>
      </c>
      <c r="BK380" s="144">
        <f>ROUND(I380*H380,2)</f>
        <v>0</v>
      </c>
      <c r="BL380" s="16" t="s">
        <v>145</v>
      </c>
      <c r="BM380" s="143" t="s">
        <v>404</v>
      </c>
    </row>
    <row r="381" spans="2:65" s="1" customFormat="1" ht="19.5">
      <c r="B381" s="31"/>
      <c r="D381" s="145" t="s">
        <v>147</v>
      </c>
      <c r="F381" s="146" t="s">
        <v>405</v>
      </c>
      <c r="I381" s="147"/>
      <c r="L381" s="31"/>
      <c r="M381" s="148"/>
      <c r="T381" s="54"/>
      <c r="AT381" s="16" t="s">
        <v>147</v>
      </c>
      <c r="AU381" s="16" t="s">
        <v>87</v>
      </c>
    </row>
    <row r="382" spans="2:65" s="1" customFormat="1">
      <c r="B382" s="31"/>
      <c r="D382" s="149" t="s">
        <v>149</v>
      </c>
      <c r="F382" s="150" t="s">
        <v>406</v>
      </c>
      <c r="I382" s="147"/>
      <c r="L382" s="31"/>
      <c r="M382" s="148"/>
      <c r="T382" s="54"/>
      <c r="AT382" s="16" t="s">
        <v>149</v>
      </c>
      <c r="AU382" s="16" t="s">
        <v>87</v>
      </c>
    </row>
    <row r="383" spans="2:65" s="12" customFormat="1">
      <c r="B383" s="151"/>
      <c r="D383" s="145" t="s">
        <v>151</v>
      </c>
      <c r="E383" s="152" t="s">
        <v>1</v>
      </c>
      <c r="F383" s="153" t="s">
        <v>296</v>
      </c>
      <c r="H383" s="152" t="s">
        <v>1</v>
      </c>
      <c r="I383" s="154"/>
      <c r="L383" s="151"/>
      <c r="M383" s="155"/>
      <c r="T383" s="156"/>
      <c r="AT383" s="152" t="s">
        <v>151</v>
      </c>
      <c r="AU383" s="152" t="s">
        <v>87</v>
      </c>
      <c r="AV383" s="12" t="s">
        <v>85</v>
      </c>
      <c r="AW383" s="12" t="s">
        <v>32</v>
      </c>
      <c r="AX383" s="12" t="s">
        <v>77</v>
      </c>
      <c r="AY383" s="152" t="s">
        <v>138</v>
      </c>
    </row>
    <row r="384" spans="2:65" s="13" customFormat="1">
      <c r="B384" s="157"/>
      <c r="D384" s="145" t="s">
        <v>151</v>
      </c>
      <c r="E384" s="158" t="s">
        <v>1</v>
      </c>
      <c r="F384" s="159" t="s">
        <v>407</v>
      </c>
      <c r="H384" s="160">
        <v>8.5000000000000006E-2</v>
      </c>
      <c r="I384" s="161"/>
      <c r="L384" s="157"/>
      <c r="M384" s="162"/>
      <c r="T384" s="163"/>
      <c r="AT384" s="158" t="s">
        <v>151</v>
      </c>
      <c r="AU384" s="158" t="s">
        <v>87</v>
      </c>
      <c r="AV384" s="13" t="s">
        <v>87</v>
      </c>
      <c r="AW384" s="13" t="s">
        <v>32</v>
      </c>
      <c r="AX384" s="13" t="s">
        <v>77</v>
      </c>
      <c r="AY384" s="158" t="s">
        <v>138</v>
      </c>
    </row>
    <row r="385" spans="2:65" s="12" customFormat="1">
      <c r="B385" s="151"/>
      <c r="D385" s="145" t="s">
        <v>151</v>
      </c>
      <c r="E385" s="152" t="s">
        <v>1</v>
      </c>
      <c r="F385" s="153" t="s">
        <v>386</v>
      </c>
      <c r="H385" s="152" t="s">
        <v>1</v>
      </c>
      <c r="I385" s="154"/>
      <c r="L385" s="151"/>
      <c r="M385" s="155"/>
      <c r="T385" s="156"/>
      <c r="AT385" s="152" t="s">
        <v>151</v>
      </c>
      <c r="AU385" s="152" t="s">
        <v>87</v>
      </c>
      <c r="AV385" s="12" t="s">
        <v>85</v>
      </c>
      <c r="AW385" s="12" t="s">
        <v>32</v>
      </c>
      <c r="AX385" s="12" t="s">
        <v>77</v>
      </c>
      <c r="AY385" s="152" t="s">
        <v>138</v>
      </c>
    </row>
    <row r="386" spans="2:65" s="13" customFormat="1">
      <c r="B386" s="157"/>
      <c r="D386" s="145" t="s">
        <v>151</v>
      </c>
      <c r="E386" s="158" t="s">
        <v>1</v>
      </c>
      <c r="F386" s="159" t="s">
        <v>408</v>
      </c>
      <c r="H386" s="160">
        <v>5.6000000000000001E-2</v>
      </c>
      <c r="I386" s="161"/>
      <c r="L386" s="157"/>
      <c r="M386" s="162"/>
      <c r="T386" s="163"/>
      <c r="AT386" s="158" t="s">
        <v>151</v>
      </c>
      <c r="AU386" s="158" t="s">
        <v>87</v>
      </c>
      <c r="AV386" s="13" t="s">
        <v>87</v>
      </c>
      <c r="AW386" s="13" t="s">
        <v>32</v>
      </c>
      <c r="AX386" s="13" t="s">
        <v>77</v>
      </c>
      <c r="AY386" s="158" t="s">
        <v>138</v>
      </c>
    </row>
    <row r="387" spans="2:65" s="12" customFormat="1">
      <c r="B387" s="151"/>
      <c r="D387" s="145" t="s">
        <v>151</v>
      </c>
      <c r="E387" s="152" t="s">
        <v>1</v>
      </c>
      <c r="F387" s="153" t="s">
        <v>388</v>
      </c>
      <c r="H387" s="152" t="s">
        <v>1</v>
      </c>
      <c r="I387" s="154"/>
      <c r="L387" s="151"/>
      <c r="M387" s="155"/>
      <c r="T387" s="156"/>
      <c r="AT387" s="152" t="s">
        <v>151</v>
      </c>
      <c r="AU387" s="152" t="s">
        <v>87</v>
      </c>
      <c r="AV387" s="12" t="s">
        <v>85</v>
      </c>
      <c r="AW387" s="12" t="s">
        <v>32</v>
      </c>
      <c r="AX387" s="12" t="s">
        <v>77</v>
      </c>
      <c r="AY387" s="152" t="s">
        <v>138</v>
      </c>
    </row>
    <row r="388" spans="2:65" s="13" customFormat="1">
      <c r="B388" s="157"/>
      <c r="D388" s="145" t="s">
        <v>151</v>
      </c>
      <c r="E388" s="158" t="s">
        <v>1</v>
      </c>
      <c r="F388" s="159" t="s">
        <v>408</v>
      </c>
      <c r="H388" s="160">
        <v>5.6000000000000001E-2</v>
      </c>
      <c r="I388" s="161"/>
      <c r="L388" s="157"/>
      <c r="M388" s="162"/>
      <c r="T388" s="163"/>
      <c r="AT388" s="158" t="s">
        <v>151</v>
      </c>
      <c r="AU388" s="158" t="s">
        <v>87</v>
      </c>
      <c r="AV388" s="13" t="s">
        <v>87</v>
      </c>
      <c r="AW388" s="13" t="s">
        <v>32</v>
      </c>
      <c r="AX388" s="13" t="s">
        <v>77</v>
      </c>
      <c r="AY388" s="158" t="s">
        <v>138</v>
      </c>
    </row>
    <row r="389" spans="2:65" s="14" customFormat="1">
      <c r="B389" s="164"/>
      <c r="D389" s="145" t="s">
        <v>151</v>
      </c>
      <c r="E389" s="165" t="s">
        <v>1</v>
      </c>
      <c r="F389" s="166" t="s">
        <v>154</v>
      </c>
      <c r="H389" s="167">
        <v>0.19700000000000001</v>
      </c>
      <c r="I389" s="168"/>
      <c r="L389" s="164"/>
      <c r="M389" s="169"/>
      <c r="T389" s="170"/>
      <c r="AT389" s="165" t="s">
        <v>151</v>
      </c>
      <c r="AU389" s="165" t="s">
        <v>87</v>
      </c>
      <c r="AV389" s="14" t="s">
        <v>145</v>
      </c>
      <c r="AW389" s="14" t="s">
        <v>32</v>
      </c>
      <c r="AX389" s="14" t="s">
        <v>85</v>
      </c>
      <c r="AY389" s="165" t="s">
        <v>138</v>
      </c>
    </row>
    <row r="390" spans="2:65" s="1" customFormat="1" ht="21.75" customHeight="1">
      <c r="B390" s="131"/>
      <c r="C390" s="171" t="s">
        <v>273</v>
      </c>
      <c r="D390" s="171" t="s">
        <v>253</v>
      </c>
      <c r="E390" s="172" t="s">
        <v>409</v>
      </c>
      <c r="F390" s="173" t="s">
        <v>410</v>
      </c>
      <c r="G390" s="174" t="s">
        <v>216</v>
      </c>
      <c r="H390" s="175">
        <v>0.21299999999999999</v>
      </c>
      <c r="I390" s="176"/>
      <c r="J390" s="177">
        <f>ROUND(I390*H390,2)</f>
        <v>0</v>
      </c>
      <c r="K390" s="173" t="s">
        <v>144</v>
      </c>
      <c r="L390" s="178"/>
      <c r="M390" s="179" t="s">
        <v>1</v>
      </c>
      <c r="N390" s="180" t="s">
        <v>42</v>
      </c>
      <c r="P390" s="141">
        <f>O390*H390</f>
        <v>0</v>
      </c>
      <c r="Q390" s="141">
        <v>1</v>
      </c>
      <c r="R390" s="141">
        <f>Q390*H390</f>
        <v>0.21299999999999999</v>
      </c>
      <c r="S390" s="141">
        <v>0</v>
      </c>
      <c r="T390" s="142">
        <f>S390*H390</f>
        <v>0</v>
      </c>
      <c r="AR390" s="143" t="s">
        <v>206</v>
      </c>
      <c r="AT390" s="143" t="s">
        <v>253</v>
      </c>
      <c r="AU390" s="143" t="s">
        <v>87</v>
      </c>
      <c r="AY390" s="16" t="s">
        <v>138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6" t="s">
        <v>85</v>
      </c>
      <c r="BK390" s="144">
        <f>ROUND(I390*H390,2)</f>
        <v>0</v>
      </c>
      <c r="BL390" s="16" t="s">
        <v>145</v>
      </c>
      <c r="BM390" s="143" t="s">
        <v>411</v>
      </c>
    </row>
    <row r="391" spans="2:65" s="1" customFormat="1">
      <c r="B391" s="31"/>
      <c r="D391" s="145" t="s">
        <v>147</v>
      </c>
      <c r="F391" s="146" t="s">
        <v>410</v>
      </c>
      <c r="I391" s="147"/>
      <c r="L391" s="31"/>
      <c r="M391" s="148"/>
      <c r="T391" s="54"/>
      <c r="AT391" s="16" t="s">
        <v>147</v>
      </c>
      <c r="AU391" s="16" t="s">
        <v>87</v>
      </c>
    </row>
    <row r="392" spans="2:65" s="13" customFormat="1">
      <c r="B392" s="157"/>
      <c r="D392" s="145" t="s">
        <v>151</v>
      </c>
      <c r="F392" s="159" t="s">
        <v>412</v>
      </c>
      <c r="H392" s="160">
        <v>0.21299999999999999</v>
      </c>
      <c r="I392" s="161"/>
      <c r="L392" s="157"/>
      <c r="M392" s="162"/>
      <c r="T392" s="163"/>
      <c r="AT392" s="158" t="s">
        <v>151</v>
      </c>
      <c r="AU392" s="158" t="s">
        <v>87</v>
      </c>
      <c r="AV392" s="13" t="s">
        <v>87</v>
      </c>
      <c r="AW392" s="13" t="s">
        <v>3</v>
      </c>
      <c r="AX392" s="13" t="s">
        <v>85</v>
      </c>
      <c r="AY392" s="158" t="s">
        <v>138</v>
      </c>
    </row>
    <row r="393" spans="2:65" s="1" customFormat="1" ht="24.2" customHeight="1">
      <c r="B393" s="131"/>
      <c r="C393" s="132" t="s">
        <v>413</v>
      </c>
      <c r="D393" s="132" t="s">
        <v>140</v>
      </c>
      <c r="E393" s="133" t="s">
        <v>414</v>
      </c>
      <c r="F393" s="134" t="s">
        <v>415</v>
      </c>
      <c r="G393" s="135" t="s">
        <v>157</v>
      </c>
      <c r="H393" s="136">
        <v>1.98</v>
      </c>
      <c r="I393" s="137"/>
      <c r="J393" s="138">
        <f>ROUND(I393*H393,2)</f>
        <v>0</v>
      </c>
      <c r="K393" s="134" t="s">
        <v>144</v>
      </c>
      <c r="L393" s="31"/>
      <c r="M393" s="139" t="s">
        <v>1</v>
      </c>
      <c r="N393" s="140" t="s">
        <v>42</v>
      </c>
      <c r="P393" s="141">
        <f>O393*H393</f>
        <v>0</v>
      </c>
      <c r="Q393" s="141">
        <v>0.17818000000000001</v>
      </c>
      <c r="R393" s="141">
        <f>Q393*H393</f>
        <v>0.35279640000000001</v>
      </c>
      <c r="S393" s="141">
        <v>0</v>
      </c>
      <c r="T393" s="142">
        <f>S393*H393</f>
        <v>0</v>
      </c>
      <c r="AR393" s="143" t="s">
        <v>145</v>
      </c>
      <c r="AT393" s="143" t="s">
        <v>140</v>
      </c>
      <c r="AU393" s="143" t="s">
        <v>87</v>
      </c>
      <c r="AY393" s="16" t="s">
        <v>138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6" t="s">
        <v>85</v>
      </c>
      <c r="BK393" s="144">
        <f>ROUND(I393*H393,2)</f>
        <v>0</v>
      </c>
      <c r="BL393" s="16" t="s">
        <v>145</v>
      </c>
      <c r="BM393" s="143" t="s">
        <v>416</v>
      </c>
    </row>
    <row r="394" spans="2:65" s="1" customFormat="1" ht="19.5">
      <c r="B394" s="31"/>
      <c r="D394" s="145" t="s">
        <v>147</v>
      </c>
      <c r="F394" s="146" t="s">
        <v>417</v>
      </c>
      <c r="I394" s="147"/>
      <c r="L394" s="31"/>
      <c r="M394" s="148"/>
      <c r="T394" s="54"/>
      <c r="AT394" s="16" t="s">
        <v>147</v>
      </c>
      <c r="AU394" s="16" t="s">
        <v>87</v>
      </c>
    </row>
    <row r="395" spans="2:65" s="1" customFormat="1">
      <c r="B395" s="31"/>
      <c r="D395" s="149" t="s">
        <v>149</v>
      </c>
      <c r="F395" s="150" t="s">
        <v>418</v>
      </c>
      <c r="I395" s="147"/>
      <c r="L395" s="31"/>
      <c r="M395" s="148"/>
      <c r="T395" s="54"/>
      <c r="AT395" s="16" t="s">
        <v>149</v>
      </c>
      <c r="AU395" s="16" t="s">
        <v>87</v>
      </c>
    </row>
    <row r="396" spans="2:65" s="12" customFormat="1">
      <c r="B396" s="151"/>
      <c r="D396" s="145" t="s">
        <v>151</v>
      </c>
      <c r="E396" s="152" t="s">
        <v>1</v>
      </c>
      <c r="F396" s="153" t="s">
        <v>296</v>
      </c>
      <c r="H396" s="152" t="s">
        <v>1</v>
      </c>
      <c r="I396" s="154"/>
      <c r="L396" s="151"/>
      <c r="M396" s="155"/>
      <c r="T396" s="156"/>
      <c r="AT396" s="152" t="s">
        <v>151</v>
      </c>
      <c r="AU396" s="152" t="s">
        <v>87</v>
      </c>
      <c r="AV396" s="12" t="s">
        <v>85</v>
      </c>
      <c r="AW396" s="12" t="s">
        <v>32</v>
      </c>
      <c r="AX396" s="12" t="s">
        <v>77</v>
      </c>
      <c r="AY396" s="152" t="s">
        <v>138</v>
      </c>
    </row>
    <row r="397" spans="2:65" s="13" customFormat="1">
      <c r="B397" s="157"/>
      <c r="D397" s="145" t="s">
        <v>151</v>
      </c>
      <c r="E397" s="158" t="s">
        <v>1</v>
      </c>
      <c r="F397" s="159" t="s">
        <v>419</v>
      </c>
      <c r="H397" s="160">
        <v>0.36</v>
      </c>
      <c r="I397" s="161"/>
      <c r="L397" s="157"/>
      <c r="M397" s="162"/>
      <c r="T397" s="163"/>
      <c r="AT397" s="158" t="s">
        <v>151</v>
      </c>
      <c r="AU397" s="158" t="s">
        <v>87</v>
      </c>
      <c r="AV397" s="13" t="s">
        <v>87</v>
      </c>
      <c r="AW397" s="13" t="s">
        <v>32</v>
      </c>
      <c r="AX397" s="13" t="s">
        <v>77</v>
      </c>
      <c r="AY397" s="158" t="s">
        <v>138</v>
      </c>
    </row>
    <row r="398" spans="2:65" s="13" customFormat="1">
      <c r="B398" s="157"/>
      <c r="D398" s="145" t="s">
        <v>151</v>
      </c>
      <c r="E398" s="158" t="s">
        <v>1</v>
      </c>
      <c r="F398" s="159" t="s">
        <v>420</v>
      </c>
      <c r="H398" s="160">
        <v>0.54</v>
      </c>
      <c r="I398" s="161"/>
      <c r="L398" s="157"/>
      <c r="M398" s="162"/>
      <c r="T398" s="163"/>
      <c r="AT398" s="158" t="s">
        <v>151</v>
      </c>
      <c r="AU398" s="158" t="s">
        <v>87</v>
      </c>
      <c r="AV398" s="13" t="s">
        <v>87</v>
      </c>
      <c r="AW398" s="13" t="s">
        <v>32</v>
      </c>
      <c r="AX398" s="13" t="s">
        <v>77</v>
      </c>
      <c r="AY398" s="158" t="s">
        <v>138</v>
      </c>
    </row>
    <row r="399" spans="2:65" s="12" customFormat="1">
      <c r="B399" s="151"/>
      <c r="D399" s="145" t="s">
        <v>151</v>
      </c>
      <c r="E399" s="152" t="s">
        <v>1</v>
      </c>
      <c r="F399" s="153" t="s">
        <v>386</v>
      </c>
      <c r="H399" s="152" t="s">
        <v>1</v>
      </c>
      <c r="I399" s="154"/>
      <c r="L399" s="151"/>
      <c r="M399" s="155"/>
      <c r="T399" s="156"/>
      <c r="AT399" s="152" t="s">
        <v>151</v>
      </c>
      <c r="AU399" s="152" t="s">
        <v>87</v>
      </c>
      <c r="AV399" s="12" t="s">
        <v>85</v>
      </c>
      <c r="AW399" s="12" t="s">
        <v>32</v>
      </c>
      <c r="AX399" s="12" t="s">
        <v>77</v>
      </c>
      <c r="AY399" s="152" t="s">
        <v>138</v>
      </c>
    </row>
    <row r="400" spans="2:65" s="13" customFormat="1">
      <c r="B400" s="157"/>
      <c r="D400" s="145" t="s">
        <v>151</v>
      </c>
      <c r="E400" s="158" t="s">
        <v>1</v>
      </c>
      <c r="F400" s="159" t="s">
        <v>420</v>
      </c>
      <c r="H400" s="160">
        <v>0.54</v>
      </c>
      <c r="I400" s="161"/>
      <c r="L400" s="157"/>
      <c r="M400" s="162"/>
      <c r="T400" s="163"/>
      <c r="AT400" s="158" t="s">
        <v>151</v>
      </c>
      <c r="AU400" s="158" t="s">
        <v>87</v>
      </c>
      <c r="AV400" s="13" t="s">
        <v>87</v>
      </c>
      <c r="AW400" s="13" t="s">
        <v>32</v>
      </c>
      <c r="AX400" s="13" t="s">
        <v>77</v>
      </c>
      <c r="AY400" s="158" t="s">
        <v>138</v>
      </c>
    </row>
    <row r="401" spans="2:65" s="12" customFormat="1">
      <c r="B401" s="151"/>
      <c r="D401" s="145" t="s">
        <v>151</v>
      </c>
      <c r="E401" s="152" t="s">
        <v>1</v>
      </c>
      <c r="F401" s="153" t="s">
        <v>388</v>
      </c>
      <c r="H401" s="152" t="s">
        <v>1</v>
      </c>
      <c r="I401" s="154"/>
      <c r="L401" s="151"/>
      <c r="M401" s="155"/>
      <c r="T401" s="156"/>
      <c r="AT401" s="152" t="s">
        <v>151</v>
      </c>
      <c r="AU401" s="152" t="s">
        <v>87</v>
      </c>
      <c r="AV401" s="12" t="s">
        <v>85</v>
      </c>
      <c r="AW401" s="12" t="s">
        <v>32</v>
      </c>
      <c r="AX401" s="12" t="s">
        <v>77</v>
      </c>
      <c r="AY401" s="152" t="s">
        <v>138</v>
      </c>
    </row>
    <row r="402" spans="2:65" s="13" customFormat="1">
      <c r="B402" s="157"/>
      <c r="D402" s="145" t="s">
        <v>151</v>
      </c>
      <c r="E402" s="158" t="s">
        <v>1</v>
      </c>
      <c r="F402" s="159" t="s">
        <v>420</v>
      </c>
      <c r="H402" s="160">
        <v>0.54</v>
      </c>
      <c r="I402" s="161"/>
      <c r="L402" s="157"/>
      <c r="M402" s="162"/>
      <c r="T402" s="163"/>
      <c r="AT402" s="158" t="s">
        <v>151</v>
      </c>
      <c r="AU402" s="158" t="s">
        <v>87</v>
      </c>
      <c r="AV402" s="13" t="s">
        <v>87</v>
      </c>
      <c r="AW402" s="13" t="s">
        <v>32</v>
      </c>
      <c r="AX402" s="13" t="s">
        <v>77</v>
      </c>
      <c r="AY402" s="158" t="s">
        <v>138</v>
      </c>
    </row>
    <row r="403" spans="2:65" s="14" customFormat="1">
      <c r="B403" s="164"/>
      <c r="D403" s="145" t="s">
        <v>151</v>
      </c>
      <c r="E403" s="165" t="s">
        <v>1</v>
      </c>
      <c r="F403" s="166" t="s">
        <v>154</v>
      </c>
      <c r="H403" s="167">
        <v>1.98</v>
      </c>
      <c r="I403" s="168"/>
      <c r="L403" s="164"/>
      <c r="M403" s="169"/>
      <c r="T403" s="170"/>
      <c r="AT403" s="165" t="s">
        <v>151</v>
      </c>
      <c r="AU403" s="165" t="s">
        <v>87</v>
      </c>
      <c r="AV403" s="14" t="s">
        <v>145</v>
      </c>
      <c r="AW403" s="14" t="s">
        <v>32</v>
      </c>
      <c r="AX403" s="14" t="s">
        <v>85</v>
      </c>
      <c r="AY403" s="165" t="s">
        <v>138</v>
      </c>
    </row>
    <row r="404" spans="2:65" s="11" customFormat="1" ht="22.9" customHeight="1">
      <c r="B404" s="119"/>
      <c r="D404" s="120" t="s">
        <v>76</v>
      </c>
      <c r="E404" s="129" t="s">
        <v>145</v>
      </c>
      <c r="F404" s="129" t="s">
        <v>421</v>
      </c>
      <c r="I404" s="122"/>
      <c r="J404" s="130">
        <f>BK404</f>
        <v>0</v>
      </c>
      <c r="L404" s="119"/>
      <c r="M404" s="124"/>
      <c r="P404" s="125">
        <f>SUM(P405:P442)</f>
        <v>0</v>
      </c>
      <c r="R404" s="125">
        <f>SUM(R405:R442)</f>
        <v>1.6804668400000002</v>
      </c>
      <c r="T404" s="126">
        <f>SUM(T405:T442)</f>
        <v>0</v>
      </c>
      <c r="AR404" s="120" t="s">
        <v>85</v>
      </c>
      <c r="AT404" s="127" t="s">
        <v>76</v>
      </c>
      <c r="AU404" s="127" t="s">
        <v>85</v>
      </c>
      <c r="AY404" s="120" t="s">
        <v>138</v>
      </c>
      <c r="BK404" s="128">
        <f>SUM(BK405:BK442)</f>
        <v>0</v>
      </c>
    </row>
    <row r="405" spans="2:65" s="1" customFormat="1" ht="16.5" customHeight="1">
      <c r="B405" s="131"/>
      <c r="C405" s="132" t="s">
        <v>422</v>
      </c>
      <c r="D405" s="132" t="s">
        <v>140</v>
      </c>
      <c r="E405" s="133" t="s">
        <v>423</v>
      </c>
      <c r="F405" s="134" t="s">
        <v>424</v>
      </c>
      <c r="G405" s="135" t="s">
        <v>143</v>
      </c>
      <c r="H405" s="136">
        <v>0.626</v>
      </c>
      <c r="I405" s="137"/>
      <c r="J405" s="138">
        <f>ROUND(I405*H405,2)</f>
        <v>0</v>
      </c>
      <c r="K405" s="134" t="s">
        <v>144</v>
      </c>
      <c r="L405" s="31"/>
      <c r="M405" s="139" t="s">
        <v>1</v>
      </c>
      <c r="N405" s="140" t="s">
        <v>42</v>
      </c>
      <c r="P405" s="141">
        <f>O405*H405</f>
        <v>0</v>
      </c>
      <c r="Q405" s="141">
        <v>2.5019800000000001</v>
      </c>
      <c r="R405" s="141">
        <f>Q405*H405</f>
        <v>1.5662394800000001</v>
      </c>
      <c r="S405" s="141">
        <v>0</v>
      </c>
      <c r="T405" s="142">
        <f>S405*H405</f>
        <v>0</v>
      </c>
      <c r="AR405" s="143" t="s">
        <v>145</v>
      </c>
      <c r="AT405" s="143" t="s">
        <v>140</v>
      </c>
      <c r="AU405" s="143" t="s">
        <v>87</v>
      </c>
      <c r="AY405" s="16" t="s">
        <v>138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6" t="s">
        <v>85</v>
      </c>
      <c r="BK405" s="144">
        <f>ROUND(I405*H405,2)</f>
        <v>0</v>
      </c>
      <c r="BL405" s="16" t="s">
        <v>145</v>
      </c>
      <c r="BM405" s="143" t="s">
        <v>425</v>
      </c>
    </row>
    <row r="406" spans="2:65" s="1" customFormat="1" ht="19.5">
      <c r="B406" s="31"/>
      <c r="D406" s="145" t="s">
        <v>147</v>
      </c>
      <c r="F406" s="146" t="s">
        <v>426</v>
      </c>
      <c r="I406" s="147"/>
      <c r="L406" s="31"/>
      <c r="M406" s="148"/>
      <c r="T406" s="54"/>
      <c r="AT406" s="16" t="s">
        <v>147</v>
      </c>
      <c r="AU406" s="16" t="s">
        <v>87</v>
      </c>
    </row>
    <row r="407" spans="2:65" s="1" customFormat="1">
      <c r="B407" s="31"/>
      <c r="D407" s="149" t="s">
        <v>149</v>
      </c>
      <c r="F407" s="150" t="s">
        <v>427</v>
      </c>
      <c r="I407" s="147"/>
      <c r="L407" s="31"/>
      <c r="M407" s="148"/>
      <c r="T407" s="54"/>
      <c r="AT407" s="16" t="s">
        <v>149</v>
      </c>
      <c r="AU407" s="16" t="s">
        <v>87</v>
      </c>
    </row>
    <row r="408" spans="2:65" s="12" customFormat="1">
      <c r="B408" s="151"/>
      <c r="D408" s="145" t="s">
        <v>151</v>
      </c>
      <c r="E408" s="152" t="s">
        <v>1</v>
      </c>
      <c r="F408" s="153" t="s">
        <v>323</v>
      </c>
      <c r="H408" s="152" t="s">
        <v>1</v>
      </c>
      <c r="I408" s="154"/>
      <c r="L408" s="151"/>
      <c r="M408" s="155"/>
      <c r="T408" s="156"/>
      <c r="AT408" s="152" t="s">
        <v>151</v>
      </c>
      <c r="AU408" s="152" t="s">
        <v>87</v>
      </c>
      <c r="AV408" s="12" t="s">
        <v>85</v>
      </c>
      <c r="AW408" s="12" t="s">
        <v>32</v>
      </c>
      <c r="AX408" s="12" t="s">
        <v>77</v>
      </c>
      <c r="AY408" s="152" t="s">
        <v>138</v>
      </c>
    </row>
    <row r="409" spans="2:65" s="12" customFormat="1">
      <c r="B409" s="151"/>
      <c r="D409" s="145" t="s">
        <v>151</v>
      </c>
      <c r="E409" s="152" t="s">
        <v>1</v>
      </c>
      <c r="F409" s="153" t="s">
        <v>428</v>
      </c>
      <c r="H409" s="152" t="s">
        <v>1</v>
      </c>
      <c r="I409" s="154"/>
      <c r="L409" s="151"/>
      <c r="M409" s="155"/>
      <c r="T409" s="156"/>
      <c r="AT409" s="152" t="s">
        <v>151</v>
      </c>
      <c r="AU409" s="152" t="s">
        <v>87</v>
      </c>
      <c r="AV409" s="12" t="s">
        <v>85</v>
      </c>
      <c r="AW409" s="12" t="s">
        <v>32</v>
      </c>
      <c r="AX409" s="12" t="s">
        <v>77</v>
      </c>
      <c r="AY409" s="152" t="s">
        <v>138</v>
      </c>
    </row>
    <row r="410" spans="2:65" s="13" customFormat="1">
      <c r="B410" s="157"/>
      <c r="D410" s="145" t="s">
        <v>151</v>
      </c>
      <c r="E410" s="158" t="s">
        <v>1</v>
      </c>
      <c r="F410" s="159" t="s">
        <v>429</v>
      </c>
      <c r="H410" s="160">
        <v>0.39100000000000001</v>
      </c>
      <c r="I410" s="161"/>
      <c r="L410" s="157"/>
      <c r="M410" s="162"/>
      <c r="T410" s="163"/>
      <c r="AT410" s="158" t="s">
        <v>151</v>
      </c>
      <c r="AU410" s="158" t="s">
        <v>87</v>
      </c>
      <c r="AV410" s="13" t="s">
        <v>87</v>
      </c>
      <c r="AW410" s="13" t="s">
        <v>32</v>
      </c>
      <c r="AX410" s="13" t="s">
        <v>77</v>
      </c>
      <c r="AY410" s="158" t="s">
        <v>138</v>
      </c>
    </row>
    <row r="411" spans="2:65" s="12" customFormat="1">
      <c r="B411" s="151"/>
      <c r="D411" s="145" t="s">
        <v>151</v>
      </c>
      <c r="E411" s="152" t="s">
        <v>1</v>
      </c>
      <c r="F411" s="153" t="s">
        <v>430</v>
      </c>
      <c r="H411" s="152" t="s">
        <v>1</v>
      </c>
      <c r="I411" s="154"/>
      <c r="L411" s="151"/>
      <c r="M411" s="155"/>
      <c r="T411" s="156"/>
      <c r="AT411" s="152" t="s">
        <v>151</v>
      </c>
      <c r="AU411" s="152" t="s">
        <v>87</v>
      </c>
      <c r="AV411" s="12" t="s">
        <v>85</v>
      </c>
      <c r="AW411" s="12" t="s">
        <v>32</v>
      </c>
      <c r="AX411" s="12" t="s">
        <v>77</v>
      </c>
      <c r="AY411" s="152" t="s">
        <v>138</v>
      </c>
    </row>
    <row r="412" spans="2:65" s="13" customFormat="1">
      <c r="B412" s="157"/>
      <c r="D412" s="145" t="s">
        <v>151</v>
      </c>
      <c r="E412" s="158" t="s">
        <v>1</v>
      </c>
      <c r="F412" s="159" t="s">
        <v>431</v>
      </c>
      <c r="H412" s="160">
        <v>0.23499999999999999</v>
      </c>
      <c r="I412" s="161"/>
      <c r="L412" s="157"/>
      <c r="M412" s="162"/>
      <c r="T412" s="163"/>
      <c r="AT412" s="158" t="s">
        <v>151</v>
      </c>
      <c r="AU412" s="158" t="s">
        <v>87</v>
      </c>
      <c r="AV412" s="13" t="s">
        <v>87</v>
      </c>
      <c r="AW412" s="13" t="s">
        <v>32</v>
      </c>
      <c r="AX412" s="13" t="s">
        <v>77</v>
      </c>
      <c r="AY412" s="158" t="s">
        <v>138</v>
      </c>
    </row>
    <row r="413" spans="2:65" s="14" customFormat="1">
      <c r="B413" s="164"/>
      <c r="D413" s="145" t="s">
        <v>151</v>
      </c>
      <c r="E413" s="165" t="s">
        <v>1</v>
      </c>
      <c r="F413" s="166" t="s">
        <v>154</v>
      </c>
      <c r="H413" s="167">
        <v>0.626</v>
      </c>
      <c r="I413" s="168"/>
      <c r="L413" s="164"/>
      <c r="M413" s="169"/>
      <c r="T413" s="170"/>
      <c r="AT413" s="165" t="s">
        <v>151</v>
      </c>
      <c r="AU413" s="165" t="s">
        <v>87</v>
      </c>
      <c r="AV413" s="14" t="s">
        <v>145</v>
      </c>
      <c r="AW413" s="14" t="s">
        <v>32</v>
      </c>
      <c r="AX413" s="14" t="s">
        <v>85</v>
      </c>
      <c r="AY413" s="165" t="s">
        <v>138</v>
      </c>
    </row>
    <row r="414" spans="2:65" s="1" customFormat="1" ht="16.5" customHeight="1">
      <c r="B414" s="131"/>
      <c r="C414" s="132" t="s">
        <v>432</v>
      </c>
      <c r="D414" s="132" t="s">
        <v>140</v>
      </c>
      <c r="E414" s="133" t="s">
        <v>433</v>
      </c>
      <c r="F414" s="134" t="s">
        <v>434</v>
      </c>
      <c r="G414" s="135" t="s">
        <v>157</v>
      </c>
      <c r="H414" s="136">
        <v>4.3819999999999997</v>
      </c>
      <c r="I414" s="137"/>
      <c r="J414" s="138">
        <f>ROUND(I414*H414,2)</f>
        <v>0</v>
      </c>
      <c r="K414" s="134" t="s">
        <v>144</v>
      </c>
      <c r="L414" s="31"/>
      <c r="M414" s="139" t="s">
        <v>1</v>
      </c>
      <c r="N414" s="140" t="s">
        <v>42</v>
      </c>
      <c r="P414" s="141">
        <f>O414*H414</f>
        <v>0</v>
      </c>
      <c r="Q414" s="141">
        <v>1.1169999999999999E-2</v>
      </c>
      <c r="R414" s="141">
        <f>Q414*H414</f>
        <v>4.8946939999999994E-2</v>
      </c>
      <c r="S414" s="141">
        <v>0</v>
      </c>
      <c r="T414" s="142">
        <f>S414*H414</f>
        <v>0</v>
      </c>
      <c r="AR414" s="143" t="s">
        <v>145</v>
      </c>
      <c r="AT414" s="143" t="s">
        <v>140</v>
      </c>
      <c r="AU414" s="143" t="s">
        <v>87</v>
      </c>
      <c r="AY414" s="16" t="s">
        <v>138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6" t="s">
        <v>85</v>
      </c>
      <c r="BK414" s="144">
        <f>ROUND(I414*H414,2)</f>
        <v>0</v>
      </c>
      <c r="BL414" s="16" t="s">
        <v>145</v>
      </c>
      <c r="BM414" s="143" t="s">
        <v>435</v>
      </c>
    </row>
    <row r="415" spans="2:65" s="1" customFormat="1">
      <c r="B415" s="31"/>
      <c r="D415" s="145" t="s">
        <v>147</v>
      </c>
      <c r="F415" s="146" t="s">
        <v>436</v>
      </c>
      <c r="I415" s="147"/>
      <c r="L415" s="31"/>
      <c r="M415" s="148"/>
      <c r="T415" s="54"/>
      <c r="AT415" s="16" t="s">
        <v>147</v>
      </c>
      <c r="AU415" s="16" t="s">
        <v>87</v>
      </c>
    </row>
    <row r="416" spans="2:65" s="1" customFormat="1">
      <c r="B416" s="31"/>
      <c r="D416" s="149" t="s">
        <v>149</v>
      </c>
      <c r="F416" s="150" t="s">
        <v>437</v>
      </c>
      <c r="I416" s="147"/>
      <c r="L416" s="31"/>
      <c r="M416" s="148"/>
      <c r="T416" s="54"/>
      <c r="AT416" s="16" t="s">
        <v>149</v>
      </c>
      <c r="AU416" s="16" t="s">
        <v>87</v>
      </c>
    </row>
    <row r="417" spans="2:65" s="12" customFormat="1">
      <c r="B417" s="151"/>
      <c r="D417" s="145" t="s">
        <v>151</v>
      </c>
      <c r="E417" s="152" t="s">
        <v>1</v>
      </c>
      <c r="F417" s="153" t="s">
        <v>323</v>
      </c>
      <c r="H417" s="152" t="s">
        <v>1</v>
      </c>
      <c r="I417" s="154"/>
      <c r="L417" s="151"/>
      <c r="M417" s="155"/>
      <c r="T417" s="156"/>
      <c r="AT417" s="152" t="s">
        <v>151</v>
      </c>
      <c r="AU417" s="152" t="s">
        <v>87</v>
      </c>
      <c r="AV417" s="12" t="s">
        <v>85</v>
      </c>
      <c r="AW417" s="12" t="s">
        <v>32</v>
      </c>
      <c r="AX417" s="12" t="s">
        <v>77</v>
      </c>
      <c r="AY417" s="152" t="s">
        <v>138</v>
      </c>
    </row>
    <row r="418" spans="2:65" s="12" customFormat="1">
      <c r="B418" s="151"/>
      <c r="D418" s="145" t="s">
        <v>151</v>
      </c>
      <c r="E418" s="152" t="s">
        <v>1</v>
      </c>
      <c r="F418" s="153" t="s">
        <v>428</v>
      </c>
      <c r="H418" s="152" t="s">
        <v>1</v>
      </c>
      <c r="I418" s="154"/>
      <c r="L418" s="151"/>
      <c r="M418" s="155"/>
      <c r="T418" s="156"/>
      <c r="AT418" s="152" t="s">
        <v>151</v>
      </c>
      <c r="AU418" s="152" t="s">
        <v>87</v>
      </c>
      <c r="AV418" s="12" t="s">
        <v>85</v>
      </c>
      <c r="AW418" s="12" t="s">
        <v>32</v>
      </c>
      <c r="AX418" s="12" t="s">
        <v>77</v>
      </c>
      <c r="AY418" s="152" t="s">
        <v>138</v>
      </c>
    </row>
    <row r="419" spans="2:65" s="13" customFormat="1">
      <c r="B419" s="157"/>
      <c r="D419" s="145" t="s">
        <v>151</v>
      </c>
      <c r="E419" s="158" t="s">
        <v>1</v>
      </c>
      <c r="F419" s="159" t="s">
        <v>438</v>
      </c>
      <c r="H419" s="160">
        <v>2.504</v>
      </c>
      <c r="I419" s="161"/>
      <c r="L419" s="157"/>
      <c r="M419" s="162"/>
      <c r="T419" s="163"/>
      <c r="AT419" s="158" t="s">
        <v>151</v>
      </c>
      <c r="AU419" s="158" t="s">
        <v>87</v>
      </c>
      <c r="AV419" s="13" t="s">
        <v>87</v>
      </c>
      <c r="AW419" s="13" t="s">
        <v>32</v>
      </c>
      <c r="AX419" s="13" t="s">
        <v>77</v>
      </c>
      <c r="AY419" s="158" t="s">
        <v>138</v>
      </c>
    </row>
    <row r="420" spans="2:65" s="12" customFormat="1">
      <c r="B420" s="151"/>
      <c r="D420" s="145" t="s">
        <v>151</v>
      </c>
      <c r="E420" s="152" t="s">
        <v>1</v>
      </c>
      <c r="F420" s="153" t="s">
        <v>430</v>
      </c>
      <c r="H420" s="152" t="s">
        <v>1</v>
      </c>
      <c r="I420" s="154"/>
      <c r="L420" s="151"/>
      <c r="M420" s="155"/>
      <c r="T420" s="156"/>
      <c r="AT420" s="152" t="s">
        <v>151</v>
      </c>
      <c r="AU420" s="152" t="s">
        <v>87</v>
      </c>
      <c r="AV420" s="12" t="s">
        <v>85</v>
      </c>
      <c r="AW420" s="12" t="s">
        <v>32</v>
      </c>
      <c r="AX420" s="12" t="s">
        <v>77</v>
      </c>
      <c r="AY420" s="152" t="s">
        <v>138</v>
      </c>
    </row>
    <row r="421" spans="2:65" s="13" customFormat="1">
      <c r="B421" s="157"/>
      <c r="D421" s="145" t="s">
        <v>151</v>
      </c>
      <c r="E421" s="158" t="s">
        <v>1</v>
      </c>
      <c r="F421" s="159" t="s">
        <v>439</v>
      </c>
      <c r="H421" s="160">
        <v>1.8779999999999999</v>
      </c>
      <c r="I421" s="161"/>
      <c r="L421" s="157"/>
      <c r="M421" s="162"/>
      <c r="T421" s="163"/>
      <c r="AT421" s="158" t="s">
        <v>151</v>
      </c>
      <c r="AU421" s="158" t="s">
        <v>87</v>
      </c>
      <c r="AV421" s="13" t="s">
        <v>87</v>
      </c>
      <c r="AW421" s="13" t="s">
        <v>32</v>
      </c>
      <c r="AX421" s="13" t="s">
        <v>77</v>
      </c>
      <c r="AY421" s="158" t="s">
        <v>138</v>
      </c>
    </row>
    <row r="422" spans="2:65" s="14" customFormat="1">
      <c r="B422" s="164"/>
      <c r="D422" s="145" t="s">
        <v>151</v>
      </c>
      <c r="E422" s="165" t="s">
        <v>1</v>
      </c>
      <c r="F422" s="166" t="s">
        <v>154</v>
      </c>
      <c r="H422" s="167">
        <v>4.3819999999999997</v>
      </c>
      <c r="I422" s="168"/>
      <c r="L422" s="164"/>
      <c r="M422" s="169"/>
      <c r="T422" s="170"/>
      <c r="AT422" s="165" t="s">
        <v>151</v>
      </c>
      <c r="AU422" s="165" t="s">
        <v>87</v>
      </c>
      <c r="AV422" s="14" t="s">
        <v>145</v>
      </c>
      <c r="AW422" s="14" t="s">
        <v>32</v>
      </c>
      <c r="AX422" s="14" t="s">
        <v>85</v>
      </c>
      <c r="AY422" s="165" t="s">
        <v>138</v>
      </c>
    </row>
    <row r="423" spans="2:65" s="1" customFormat="1" ht="16.5" customHeight="1">
      <c r="B423" s="131"/>
      <c r="C423" s="132" t="s">
        <v>440</v>
      </c>
      <c r="D423" s="132" t="s">
        <v>140</v>
      </c>
      <c r="E423" s="133" t="s">
        <v>441</v>
      </c>
      <c r="F423" s="134" t="s">
        <v>442</v>
      </c>
      <c r="G423" s="135" t="s">
        <v>157</v>
      </c>
      <c r="H423" s="136">
        <v>4.3819999999999997</v>
      </c>
      <c r="I423" s="137"/>
      <c r="J423" s="138">
        <f>ROUND(I423*H423,2)</f>
        <v>0</v>
      </c>
      <c r="K423" s="134" t="s">
        <v>144</v>
      </c>
      <c r="L423" s="31"/>
      <c r="M423" s="139" t="s">
        <v>1</v>
      </c>
      <c r="N423" s="140" t="s">
        <v>42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145</v>
      </c>
      <c r="AT423" s="143" t="s">
        <v>140</v>
      </c>
      <c r="AU423" s="143" t="s">
        <v>87</v>
      </c>
      <c r="AY423" s="16" t="s">
        <v>138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6" t="s">
        <v>85</v>
      </c>
      <c r="BK423" s="144">
        <f>ROUND(I423*H423,2)</f>
        <v>0</v>
      </c>
      <c r="BL423" s="16" t="s">
        <v>145</v>
      </c>
      <c r="BM423" s="143" t="s">
        <v>443</v>
      </c>
    </row>
    <row r="424" spans="2:65" s="1" customFormat="1">
      <c r="B424" s="31"/>
      <c r="D424" s="145" t="s">
        <v>147</v>
      </c>
      <c r="F424" s="146" t="s">
        <v>444</v>
      </c>
      <c r="I424" s="147"/>
      <c r="L424" s="31"/>
      <c r="M424" s="148"/>
      <c r="T424" s="54"/>
      <c r="AT424" s="16" t="s">
        <v>147</v>
      </c>
      <c r="AU424" s="16" t="s">
        <v>87</v>
      </c>
    </row>
    <row r="425" spans="2:65" s="1" customFormat="1">
      <c r="B425" s="31"/>
      <c r="D425" s="149" t="s">
        <v>149</v>
      </c>
      <c r="F425" s="150" t="s">
        <v>445</v>
      </c>
      <c r="I425" s="147"/>
      <c r="L425" s="31"/>
      <c r="M425" s="148"/>
      <c r="T425" s="54"/>
      <c r="AT425" s="16" t="s">
        <v>149</v>
      </c>
      <c r="AU425" s="16" t="s">
        <v>87</v>
      </c>
    </row>
    <row r="426" spans="2:65" s="1" customFormat="1" ht="24.2" customHeight="1">
      <c r="B426" s="131"/>
      <c r="C426" s="132" t="s">
        <v>446</v>
      </c>
      <c r="D426" s="132" t="s">
        <v>140</v>
      </c>
      <c r="E426" s="133" t="s">
        <v>447</v>
      </c>
      <c r="F426" s="134" t="s">
        <v>448</v>
      </c>
      <c r="G426" s="135" t="s">
        <v>216</v>
      </c>
      <c r="H426" s="136">
        <v>6.2E-2</v>
      </c>
      <c r="I426" s="137"/>
      <c r="J426" s="138">
        <f>ROUND(I426*H426,2)</f>
        <v>0</v>
      </c>
      <c r="K426" s="134" t="s">
        <v>144</v>
      </c>
      <c r="L426" s="31"/>
      <c r="M426" s="139" t="s">
        <v>1</v>
      </c>
      <c r="N426" s="140" t="s">
        <v>42</v>
      </c>
      <c r="P426" s="141">
        <f>O426*H426</f>
        <v>0</v>
      </c>
      <c r="Q426" s="141">
        <v>1.05291</v>
      </c>
      <c r="R426" s="141">
        <f>Q426*H426</f>
        <v>6.5280420000000006E-2</v>
      </c>
      <c r="S426" s="141">
        <v>0</v>
      </c>
      <c r="T426" s="142">
        <f>S426*H426</f>
        <v>0</v>
      </c>
      <c r="AR426" s="143" t="s">
        <v>145</v>
      </c>
      <c r="AT426" s="143" t="s">
        <v>140</v>
      </c>
      <c r="AU426" s="143" t="s">
        <v>87</v>
      </c>
      <c r="AY426" s="16" t="s">
        <v>138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6" t="s">
        <v>85</v>
      </c>
      <c r="BK426" s="144">
        <f>ROUND(I426*H426,2)</f>
        <v>0</v>
      </c>
      <c r="BL426" s="16" t="s">
        <v>145</v>
      </c>
      <c r="BM426" s="143" t="s">
        <v>449</v>
      </c>
    </row>
    <row r="427" spans="2:65" s="1" customFormat="1" ht="19.5">
      <c r="B427" s="31"/>
      <c r="D427" s="145" t="s">
        <v>147</v>
      </c>
      <c r="F427" s="146" t="s">
        <v>450</v>
      </c>
      <c r="I427" s="147"/>
      <c r="L427" s="31"/>
      <c r="M427" s="148"/>
      <c r="T427" s="54"/>
      <c r="AT427" s="16" t="s">
        <v>147</v>
      </c>
      <c r="AU427" s="16" t="s">
        <v>87</v>
      </c>
    </row>
    <row r="428" spans="2:65" s="1" customFormat="1">
      <c r="B428" s="31"/>
      <c r="D428" s="149" t="s">
        <v>149</v>
      </c>
      <c r="F428" s="150" t="s">
        <v>451</v>
      </c>
      <c r="I428" s="147"/>
      <c r="L428" s="31"/>
      <c r="M428" s="148"/>
      <c r="T428" s="54"/>
      <c r="AT428" s="16" t="s">
        <v>149</v>
      </c>
      <c r="AU428" s="16" t="s">
        <v>87</v>
      </c>
    </row>
    <row r="429" spans="2:65" s="12" customFormat="1">
      <c r="B429" s="151"/>
      <c r="D429" s="145" t="s">
        <v>151</v>
      </c>
      <c r="E429" s="152" t="s">
        <v>1</v>
      </c>
      <c r="F429" s="153" t="s">
        <v>323</v>
      </c>
      <c r="H429" s="152" t="s">
        <v>1</v>
      </c>
      <c r="I429" s="154"/>
      <c r="L429" s="151"/>
      <c r="M429" s="155"/>
      <c r="T429" s="156"/>
      <c r="AT429" s="152" t="s">
        <v>151</v>
      </c>
      <c r="AU429" s="152" t="s">
        <v>87</v>
      </c>
      <c r="AV429" s="12" t="s">
        <v>85</v>
      </c>
      <c r="AW429" s="12" t="s">
        <v>32</v>
      </c>
      <c r="AX429" s="12" t="s">
        <v>77</v>
      </c>
      <c r="AY429" s="152" t="s">
        <v>138</v>
      </c>
    </row>
    <row r="430" spans="2:65" s="12" customFormat="1">
      <c r="B430" s="151"/>
      <c r="D430" s="145" t="s">
        <v>151</v>
      </c>
      <c r="E430" s="152" t="s">
        <v>1</v>
      </c>
      <c r="F430" s="153" t="s">
        <v>326</v>
      </c>
      <c r="H430" s="152" t="s">
        <v>1</v>
      </c>
      <c r="I430" s="154"/>
      <c r="L430" s="151"/>
      <c r="M430" s="155"/>
      <c r="T430" s="156"/>
      <c r="AT430" s="152" t="s">
        <v>151</v>
      </c>
      <c r="AU430" s="152" t="s">
        <v>87</v>
      </c>
      <c r="AV430" s="12" t="s">
        <v>85</v>
      </c>
      <c r="AW430" s="12" t="s">
        <v>32</v>
      </c>
      <c r="AX430" s="12" t="s">
        <v>77</v>
      </c>
      <c r="AY430" s="152" t="s">
        <v>138</v>
      </c>
    </row>
    <row r="431" spans="2:65" s="13" customFormat="1">
      <c r="B431" s="157"/>
      <c r="D431" s="145" t="s">
        <v>151</v>
      </c>
      <c r="E431" s="158" t="s">
        <v>1</v>
      </c>
      <c r="F431" s="159" t="s">
        <v>452</v>
      </c>
      <c r="H431" s="160">
        <v>4.2999999999999997E-2</v>
      </c>
      <c r="I431" s="161"/>
      <c r="L431" s="157"/>
      <c r="M431" s="162"/>
      <c r="T431" s="163"/>
      <c r="AT431" s="158" t="s">
        <v>151</v>
      </c>
      <c r="AU431" s="158" t="s">
        <v>87</v>
      </c>
      <c r="AV431" s="13" t="s">
        <v>87</v>
      </c>
      <c r="AW431" s="13" t="s">
        <v>32</v>
      </c>
      <c r="AX431" s="13" t="s">
        <v>77</v>
      </c>
      <c r="AY431" s="158" t="s">
        <v>138</v>
      </c>
    </row>
    <row r="432" spans="2:65" s="13" customFormat="1">
      <c r="B432" s="157"/>
      <c r="D432" s="145" t="s">
        <v>151</v>
      </c>
      <c r="E432" s="158" t="s">
        <v>1</v>
      </c>
      <c r="F432" s="159" t="s">
        <v>453</v>
      </c>
      <c r="H432" s="160">
        <v>3.0000000000000001E-3</v>
      </c>
      <c r="I432" s="161"/>
      <c r="L432" s="157"/>
      <c r="M432" s="162"/>
      <c r="T432" s="163"/>
      <c r="AT432" s="158" t="s">
        <v>151</v>
      </c>
      <c r="AU432" s="158" t="s">
        <v>87</v>
      </c>
      <c r="AV432" s="13" t="s">
        <v>87</v>
      </c>
      <c r="AW432" s="13" t="s">
        <v>32</v>
      </c>
      <c r="AX432" s="13" t="s">
        <v>77</v>
      </c>
      <c r="AY432" s="158" t="s">
        <v>138</v>
      </c>
    </row>
    <row r="433" spans="2:65" s="12" customFormat="1">
      <c r="B433" s="151"/>
      <c r="D433" s="145" t="s">
        <v>151</v>
      </c>
      <c r="E433" s="152" t="s">
        <v>1</v>
      </c>
      <c r="F433" s="153" t="s">
        <v>454</v>
      </c>
      <c r="H433" s="152" t="s">
        <v>1</v>
      </c>
      <c r="I433" s="154"/>
      <c r="L433" s="151"/>
      <c r="M433" s="155"/>
      <c r="T433" s="156"/>
      <c r="AT433" s="152" t="s">
        <v>151</v>
      </c>
      <c r="AU433" s="152" t="s">
        <v>87</v>
      </c>
      <c r="AV433" s="12" t="s">
        <v>85</v>
      </c>
      <c r="AW433" s="12" t="s">
        <v>32</v>
      </c>
      <c r="AX433" s="12" t="s">
        <v>77</v>
      </c>
      <c r="AY433" s="152" t="s">
        <v>138</v>
      </c>
    </row>
    <row r="434" spans="2:65" s="13" customFormat="1">
      <c r="B434" s="157"/>
      <c r="D434" s="145" t="s">
        <v>151</v>
      </c>
      <c r="E434" s="158" t="s">
        <v>1</v>
      </c>
      <c r="F434" s="159" t="s">
        <v>455</v>
      </c>
      <c r="H434" s="160">
        <v>8.9999999999999993E-3</v>
      </c>
      <c r="I434" s="161"/>
      <c r="L434" s="157"/>
      <c r="M434" s="162"/>
      <c r="T434" s="163"/>
      <c r="AT434" s="158" t="s">
        <v>151</v>
      </c>
      <c r="AU434" s="158" t="s">
        <v>87</v>
      </c>
      <c r="AV434" s="13" t="s">
        <v>87</v>
      </c>
      <c r="AW434" s="13" t="s">
        <v>32</v>
      </c>
      <c r="AX434" s="13" t="s">
        <v>77</v>
      </c>
      <c r="AY434" s="158" t="s">
        <v>138</v>
      </c>
    </row>
    <row r="435" spans="2:65" s="13" customFormat="1">
      <c r="B435" s="157"/>
      <c r="D435" s="145" t="s">
        <v>151</v>
      </c>
      <c r="E435" s="158" t="s">
        <v>1</v>
      </c>
      <c r="F435" s="159" t="s">
        <v>456</v>
      </c>
      <c r="H435" s="160">
        <v>7.0000000000000001E-3</v>
      </c>
      <c r="I435" s="161"/>
      <c r="L435" s="157"/>
      <c r="M435" s="162"/>
      <c r="T435" s="163"/>
      <c r="AT435" s="158" t="s">
        <v>151</v>
      </c>
      <c r="AU435" s="158" t="s">
        <v>87</v>
      </c>
      <c r="AV435" s="13" t="s">
        <v>87</v>
      </c>
      <c r="AW435" s="13" t="s">
        <v>32</v>
      </c>
      <c r="AX435" s="13" t="s">
        <v>77</v>
      </c>
      <c r="AY435" s="158" t="s">
        <v>138</v>
      </c>
    </row>
    <row r="436" spans="2:65" s="14" customFormat="1">
      <c r="B436" s="164"/>
      <c r="D436" s="145" t="s">
        <v>151</v>
      </c>
      <c r="E436" s="165" t="s">
        <v>1</v>
      </c>
      <c r="F436" s="166" t="s">
        <v>154</v>
      </c>
      <c r="H436" s="167">
        <v>6.2E-2</v>
      </c>
      <c r="I436" s="168"/>
      <c r="L436" s="164"/>
      <c r="M436" s="169"/>
      <c r="T436" s="170"/>
      <c r="AT436" s="165" t="s">
        <v>151</v>
      </c>
      <c r="AU436" s="165" t="s">
        <v>87</v>
      </c>
      <c r="AV436" s="14" t="s">
        <v>145</v>
      </c>
      <c r="AW436" s="14" t="s">
        <v>32</v>
      </c>
      <c r="AX436" s="14" t="s">
        <v>85</v>
      </c>
      <c r="AY436" s="165" t="s">
        <v>138</v>
      </c>
    </row>
    <row r="437" spans="2:65" s="1" customFormat="1" ht="16.5" customHeight="1">
      <c r="B437" s="131"/>
      <c r="C437" s="132" t="s">
        <v>457</v>
      </c>
      <c r="D437" s="132" t="s">
        <v>140</v>
      </c>
      <c r="E437" s="133" t="s">
        <v>458</v>
      </c>
      <c r="F437" s="134" t="s">
        <v>459</v>
      </c>
      <c r="G437" s="135" t="s">
        <v>143</v>
      </c>
      <c r="H437" s="136">
        <v>0.36</v>
      </c>
      <c r="I437" s="137"/>
      <c r="J437" s="138">
        <f>ROUND(I437*H437,2)</f>
        <v>0</v>
      </c>
      <c r="K437" s="134" t="s">
        <v>144</v>
      </c>
      <c r="L437" s="31"/>
      <c r="M437" s="139" t="s">
        <v>1</v>
      </c>
      <c r="N437" s="140" t="s">
        <v>42</v>
      </c>
      <c r="P437" s="141">
        <f>O437*H437</f>
        <v>0</v>
      </c>
      <c r="Q437" s="141">
        <v>0</v>
      </c>
      <c r="R437" s="141">
        <f>Q437*H437</f>
        <v>0</v>
      </c>
      <c r="S437" s="141">
        <v>0</v>
      </c>
      <c r="T437" s="142">
        <f>S437*H437</f>
        <v>0</v>
      </c>
      <c r="AR437" s="143" t="s">
        <v>145</v>
      </c>
      <c r="AT437" s="143" t="s">
        <v>140</v>
      </c>
      <c r="AU437" s="143" t="s">
        <v>87</v>
      </c>
      <c r="AY437" s="16" t="s">
        <v>138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6" t="s">
        <v>85</v>
      </c>
      <c r="BK437" s="144">
        <f>ROUND(I437*H437,2)</f>
        <v>0</v>
      </c>
      <c r="BL437" s="16" t="s">
        <v>145</v>
      </c>
      <c r="BM437" s="143" t="s">
        <v>460</v>
      </c>
    </row>
    <row r="438" spans="2:65" s="1" customFormat="1" ht="19.5">
      <c r="B438" s="31"/>
      <c r="D438" s="145" t="s">
        <v>147</v>
      </c>
      <c r="F438" s="146" t="s">
        <v>461</v>
      </c>
      <c r="I438" s="147"/>
      <c r="L438" s="31"/>
      <c r="M438" s="148"/>
      <c r="T438" s="54"/>
      <c r="AT438" s="16" t="s">
        <v>147</v>
      </c>
      <c r="AU438" s="16" t="s">
        <v>87</v>
      </c>
    </row>
    <row r="439" spans="2:65" s="1" customFormat="1">
      <c r="B439" s="31"/>
      <c r="D439" s="149" t="s">
        <v>149</v>
      </c>
      <c r="F439" s="150" t="s">
        <v>462</v>
      </c>
      <c r="I439" s="147"/>
      <c r="L439" s="31"/>
      <c r="M439" s="148"/>
      <c r="T439" s="54"/>
      <c r="AT439" s="16" t="s">
        <v>149</v>
      </c>
      <c r="AU439" s="16" t="s">
        <v>87</v>
      </c>
    </row>
    <row r="440" spans="2:65" s="12" customFormat="1">
      <c r="B440" s="151"/>
      <c r="D440" s="145" t="s">
        <v>151</v>
      </c>
      <c r="E440" s="152" t="s">
        <v>1</v>
      </c>
      <c r="F440" s="153" t="s">
        <v>188</v>
      </c>
      <c r="H440" s="152" t="s">
        <v>1</v>
      </c>
      <c r="I440" s="154"/>
      <c r="L440" s="151"/>
      <c r="M440" s="155"/>
      <c r="T440" s="156"/>
      <c r="AT440" s="152" t="s">
        <v>151</v>
      </c>
      <c r="AU440" s="152" t="s">
        <v>87</v>
      </c>
      <c r="AV440" s="12" t="s">
        <v>85</v>
      </c>
      <c r="AW440" s="12" t="s">
        <v>32</v>
      </c>
      <c r="AX440" s="12" t="s">
        <v>77</v>
      </c>
      <c r="AY440" s="152" t="s">
        <v>138</v>
      </c>
    </row>
    <row r="441" spans="2:65" s="13" customFormat="1">
      <c r="B441" s="157"/>
      <c r="D441" s="145" t="s">
        <v>151</v>
      </c>
      <c r="E441" s="158" t="s">
        <v>1</v>
      </c>
      <c r="F441" s="159" t="s">
        <v>190</v>
      </c>
      <c r="H441" s="160">
        <v>0.36</v>
      </c>
      <c r="I441" s="161"/>
      <c r="L441" s="157"/>
      <c r="M441" s="162"/>
      <c r="T441" s="163"/>
      <c r="AT441" s="158" t="s">
        <v>151</v>
      </c>
      <c r="AU441" s="158" t="s">
        <v>87</v>
      </c>
      <c r="AV441" s="13" t="s">
        <v>87</v>
      </c>
      <c r="AW441" s="13" t="s">
        <v>32</v>
      </c>
      <c r="AX441" s="13" t="s">
        <v>77</v>
      </c>
      <c r="AY441" s="158" t="s">
        <v>138</v>
      </c>
    </row>
    <row r="442" spans="2:65" s="14" customFormat="1">
      <c r="B442" s="164"/>
      <c r="D442" s="145" t="s">
        <v>151</v>
      </c>
      <c r="E442" s="165" t="s">
        <v>1</v>
      </c>
      <c r="F442" s="166" t="s">
        <v>154</v>
      </c>
      <c r="H442" s="167">
        <v>0.36</v>
      </c>
      <c r="I442" s="168"/>
      <c r="L442" s="164"/>
      <c r="M442" s="169"/>
      <c r="T442" s="170"/>
      <c r="AT442" s="165" t="s">
        <v>151</v>
      </c>
      <c r="AU442" s="165" t="s">
        <v>87</v>
      </c>
      <c r="AV442" s="14" t="s">
        <v>145</v>
      </c>
      <c r="AW442" s="14" t="s">
        <v>32</v>
      </c>
      <c r="AX442" s="14" t="s">
        <v>85</v>
      </c>
      <c r="AY442" s="165" t="s">
        <v>138</v>
      </c>
    </row>
    <row r="443" spans="2:65" s="11" customFormat="1" ht="22.9" customHeight="1">
      <c r="B443" s="119"/>
      <c r="D443" s="120" t="s">
        <v>76</v>
      </c>
      <c r="E443" s="129" t="s">
        <v>193</v>
      </c>
      <c r="F443" s="129" t="s">
        <v>463</v>
      </c>
      <c r="I443" s="122"/>
      <c r="J443" s="130">
        <f>BK443</f>
        <v>0</v>
      </c>
      <c r="L443" s="119"/>
      <c r="M443" s="124"/>
      <c r="P443" s="125">
        <f>SUM(P444:P602)</f>
        <v>0</v>
      </c>
      <c r="R443" s="125">
        <f>SUM(R444:R602)</f>
        <v>6.0455500999999998</v>
      </c>
      <c r="T443" s="126">
        <f>SUM(T444:T602)</f>
        <v>0.62192000000000003</v>
      </c>
      <c r="AR443" s="120" t="s">
        <v>85</v>
      </c>
      <c r="AT443" s="127" t="s">
        <v>76</v>
      </c>
      <c r="AU443" s="127" t="s">
        <v>85</v>
      </c>
      <c r="AY443" s="120" t="s">
        <v>138</v>
      </c>
      <c r="BK443" s="128">
        <f>SUM(BK444:BK602)</f>
        <v>0</v>
      </c>
    </row>
    <row r="444" spans="2:65" s="1" customFormat="1" ht="24.2" customHeight="1">
      <c r="B444" s="131"/>
      <c r="C444" s="132" t="s">
        <v>464</v>
      </c>
      <c r="D444" s="132" t="s">
        <v>140</v>
      </c>
      <c r="E444" s="133" t="s">
        <v>465</v>
      </c>
      <c r="F444" s="134" t="s">
        <v>466</v>
      </c>
      <c r="G444" s="135" t="s">
        <v>467</v>
      </c>
      <c r="H444" s="136">
        <v>3</v>
      </c>
      <c r="I444" s="137"/>
      <c r="J444" s="138">
        <f>ROUND(I444*H444,2)</f>
        <v>0</v>
      </c>
      <c r="K444" s="134" t="s">
        <v>144</v>
      </c>
      <c r="L444" s="31"/>
      <c r="M444" s="139" t="s">
        <v>1</v>
      </c>
      <c r="N444" s="140" t="s">
        <v>42</v>
      </c>
      <c r="P444" s="141">
        <f>O444*H444</f>
        <v>0</v>
      </c>
      <c r="Q444" s="141">
        <v>4.1500000000000002E-2</v>
      </c>
      <c r="R444" s="141">
        <f>Q444*H444</f>
        <v>0.1245</v>
      </c>
      <c r="S444" s="141">
        <v>0</v>
      </c>
      <c r="T444" s="142">
        <f>S444*H444</f>
        <v>0</v>
      </c>
      <c r="AR444" s="143" t="s">
        <v>145</v>
      </c>
      <c r="AT444" s="143" t="s">
        <v>140</v>
      </c>
      <c r="AU444" s="143" t="s">
        <v>87</v>
      </c>
      <c r="AY444" s="16" t="s">
        <v>138</v>
      </c>
      <c r="BE444" s="144">
        <f>IF(N444="základní",J444,0)</f>
        <v>0</v>
      </c>
      <c r="BF444" s="144">
        <f>IF(N444="snížená",J444,0)</f>
        <v>0</v>
      </c>
      <c r="BG444" s="144">
        <f>IF(N444="zákl. přenesená",J444,0)</f>
        <v>0</v>
      </c>
      <c r="BH444" s="144">
        <f>IF(N444="sníž. přenesená",J444,0)</f>
        <v>0</v>
      </c>
      <c r="BI444" s="144">
        <f>IF(N444="nulová",J444,0)</f>
        <v>0</v>
      </c>
      <c r="BJ444" s="16" t="s">
        <v>85</v>
      </c>
      <c r="BK444" s="144">
        <f>ROUND(I444*H444,2)</f>
        <v>0</v>
      </c>
      <c r="BL444" s="16" t="s">
        <v>145</v>
      </c>
      <c r="BM444" s="143" t="s">
        <v>468</v>
      </c>
    </row>
    <row r="445" spans="2:65" s="1" customFormat="1" ht="19.5">
      <c r="B445" s="31"/>
      <c r="D445" s="145" t="s">
        <v>147</v>
      </c>
      <c r="F445" s="146" t="s">
        <v>469</v>
      </c>
      <c r="I445" s="147"/>
      <c r="L445" s="31"/>
      <c r="M445" s="148"/>
      <c r="T445" s="54"/>
      <c r="AT445" s="16" t="s">
        <v>147</v>
      </c>
      <c r="AU445" s="16" t="s">
        <v>87</v>
      </c>
    </row>
    <row r="446" spans="2:65" s="1" customFormat="1">
      <c r="B446" s="31"/>
      <c r="D446" s="149" t="s">
        <v>149</v>
      </c>
      <c r="F446" s="150" t="s">
        <v>470</v>
      </c>
      <c r="I446" s="147"/>
      <c r="L446" s="31"/>
      <c r="M446" s="148"/>
      <c r="T446" s="54"/>
      <c r="AT446" s="16" t="s">
        <v>149</v>
      </c>
      <c r="AU446" s="16" t="s">
        <v>87</v>
      </c>
    </row>
    <row r="447" spans="2:65" s="12" customFormat="1">
      <c r="B447" s="151"/>
      <c r="D447" s="145" t="s">
        <v>151</v>
      </c>
      <c r="E447" s="152" t="s">
        <v>1</v>
      </c>
      <c r="F447" s="153" t="s">
        <v>471</v>
      </c>
      <c r="H447" s="152" t="s">
        <v>1</v>
      </c>
      <c r="I447" s="154"/>
      <c r="L447" s="151"/>
      <c r="M447" s="155"/>
      <c r="T447" s="156"/>
      <c r="AT447" s="152" t="s">
        <v>151</v>
      </c>
      <c r="AU447" s="152" t="s">
        <v>87</v>
      </c>
      <c r="AV447" s="12" t="s">
        <v>85</v>
      </c>
      <c r="AW447" s="12" t="s">
        <v>32</v>
      </c>
      <c r="AX447" s="12" t="s">
        <v>77</v>
      </c>
      <c r="AY447" s="152" t="s">
        <v>138</v>
      </c>
    </row>
    <row r="448" spans="2:65" s="12" customFormat="1">
      <c r="B448" s="151"/>
      <c r="D448" s="145" t="s">
        <v>151</v>
      </c>
      <c r="E448" s="152" t="s">
        <v>1</v>
      </c>
      <c r="F448" s="153" t="s">
        <v>296</v>
      </c>
      <c r="H448" s="152" t="s">
        <v>1</v>
      </c>
      <c r="I448" s="154"/>
      <c r="L448" s="151"/>
      <c r="M448" s="155"/>
      <c r="T448" s="156"/>
      <c r="AT448" s="152" t="s">
        <v>151</v>
      </c>
      <c r="AU448" s="152" t="s">
        <v>87</v>
      </c>
      <c r="AV448" s="12" t="s">
        <v>85</v>
      </c>
      <c r="AW448" s="12" t="s">
        <v>32</v>
      </c>
      <c r="AX448" s="12" t="s">
        <v>77</v>
      </c>
      <c r="AY448" s="152" t="s">
        <v>138</v>
      </c>
    </row>
    <row r="449" spans="2:65" s="13" customFormat="1">
      <c r="B449" s="157"/>
      <c r="D449" s="145" t="s">
        <v>151</v>
      </c>
      <c r="E449" s="158" t="s">
        <v>1</v>
      </c>
      <c r="F449" s="159" t="s">
        <v>85</v>
      </c>
      <c r="H449" s="160">
        <v>1</v>
      </c>
      <c r="I449" s="161"/>
      <c r="L449" s="157"/>
      <c r="M449" s="162"/>
      <c r="T449" s="163"/>
      <c r="AT449" s="158" t="s">
        <v>151</v>
      </c>
      <c r="AU449" s="158" t="s">
        <v>87</v>
      </c>
      <c r="AV449" s="13" t="s">
        <v>87</v>
      </c>
      <c r="AW449" s="13" t="s">
        <v>32</v>
      </c>
      <c r="AX449" s="13" t="s">
        <v>77</v>
      </c>
      <c r="AY449" s="158" t="s">
        <v>138</v>
      </c>
    </row>
    <row r="450" spans="2:65" s="12" customFormat="1">
      <c r="B450" s="151"/>
      <c r="D450" s="145" t="s">
        <v>151</v>
      </c>
      <c r="E450" s="152" t="s">
        <v>1</v>
      </c>
      <c r="F450" s="153" t="s">
        <v>386</v>
      </c>
      <c r="H450" s="152" t="s">
        <v>1</v>
      </c>
      <c r="I450" s="154"/>
      <c r="L450" s="151"/>
      <c r="M450" s="155"/>
      <c r="T450" s="156"/>
      <c r="AT450" s="152" t="s">
        <v>151</v>
      </c>
      <c r="AU450" s="152" t="s">
        <v>87</v>
      </c>
      <c r="AV450" s="12" t="s">
        <v>85</v>
      </c>
      <c r="AW450" s="12" t="s">
        <v>32</v>
      </c>
      <c r="AX450" s="12" t="s">
        <v>77</v>
      </c>
      <c r="AY450" s="152" t="s">
        <v>138</v>
      </c>
    </row>
    <row r="451" spans="2:65" s="13" customFormat="1">
      <c r="B451" s="157"/>
      <c r="D451" s="145" t="s">
        <v>151</v>
      </c>
      <c r="E451" s="158" t="s">
        <v>1</v>
      </c>
      <c r="F451" s="159" t="s">
        <v>85</v>
      </c>
      <c r="H451" s="160">
        <v>1</v>
      </c>
      <c r="I451" s="161"/>
      <c r="L451" s="157"/>
      <c r="M451" s="162"/>
      <c r="T451" s="163"/>
      <c r="AT451" s="158" t="s">
        <v>151</v>
      </c>
      <c r="AU451" s="158" t="s">
        <v>87</v>
      </c>
      <c r="AV451" s="13" t="s">
        <v>87</v>
      </c>
      <c r="AW451" s="13" t="s">
        <v>32</v>
      </c>
      <c r="AX451" s="13" t="s">
        <v>77</v>
      </c>
      <c r="AY451" s="158" t="s">
        <v>138</v>
      </c>
    </row>
    <row r="452" spans="2:65" s="12" customFormat="1">
      <c r="B452" s="151"/>
      <c r="D452" s="145" t="s">
        <v>151</v>
      </c>
      <c r="E452" s="152" t="s">
        <v>1</v>
      </c>
      <c r="F452" s="153" t="s">
        <v>388</v>
      </c>
      <c r="H452" s="152" t="s">
        <v>1</v>
      </c>
      <c r="I452" s="154"/>
      <c r="L452" s="151"/>
      <c r="M452" s="155"/>
      <c r="T452" s="156"/>
      <c r="AT452" s="152" t="s">
        <v>151</v>
      </c>
      <c r="AU452" s="152" t="s">
        <v>87</v>
      </c>
      <c r="AV452" s="12" t="s">
        <v>85</v>
      </c>
      <c r="AW452" s="12" t="s">
        <v>32</v>
      </c>
      <c r="AX452" s="12" t="s">
        <v>77</v>
      </c>
      <c r="AY452" s="152" t="s">
        <v>138</v>
      </c>
    </row>
    <row r="453" spans="2:65" s="13" customFormat="1">
      <c r="B453" s="157"/>
      <c r="D453" s="145" t="s">
        <v>151</v>
      </c>
      <c r="E453" s="158" t="s">
        <v>1</v>
      </c>
      <c r="F453" s="159" t="s">
        <v>85</v>
      </c>
      <c r="H453" s="160">
        <v>1</v>
      </c>
      <c r="I453" s="161"/>
      <c r="L453" s="157"/>
      <c r="M453" s="162"/>
      <c r="T453" s="163"/>
      <c r="AT453" s="158" t="s">
        <v>151</v>
      </c>
      <c r="AU453" s="158" t="s">
        <v>87</v>
      </c>
      <c r="AV453" s="13" t="s">
        <v>87</v>
      </c>
      <c r="AW453" s="13" t="s">
        <v>32</v>
      </c>
      <c r="AX453" s="13" t="s">
        <v>77</v>
      </c>
      <c r="AY453" s="158" t="s">
        <v>138</v>
      </c>
    </row>
    <row r="454" spans="2:65" s="14" customFormat="1">
      <c r="B454" s="164"/>
      <c r="D454" s="145" t="s">
        <v>151</v>
      </c>
      <c r="E454" s="165" t="s">
        <v>1</v>
      </c>
      <c r="F454" s="166" t="s">
        <v>154</v>
      </c>
      <c r="H454" s="167">
        <v>3</v>
      </c>
      <c r="I454" s="168"/>
      <c r="L454" s="164"/>
      <c r="M454" s="169"/>
      <c r="T454" s="170"/>
      <c r="AT454" s="165" t="s">
        <v>151</v>
      </c>
      <c r="AU454" s="165" t="s">
        <v>87</v>
      </c>
      <c r="AV454" s="14" t="s">
        <v>145</v>
      </c>
      <c r="AW454" s="14" t="s">
        <v>32</v>
      </c>
      <c r="AX454" s="14" t="s">
        <v>85</v>
      </c>
      <c r="AY454" s="165" t="s">
        <v>138</v>
      </c>
    </row>
    <row r="455" spans="2:65" s="1" customFormat="1" ht="24.2" customHeight="1">
      <c r="B455" s="131"/>
      <c r="C455" s="132" t="s">
        <v>472</v>
      </c>
      <c r="D455" s="132" t="s">
        <v>140</v>
      </c>
      <c r="E455" s="133" t="s">
        <v>473</v>
      </c>
      <c r="F455" s="134" t="s">
        <v>474</v>
      </c>
      <c r="G455" s="135" t="s">
        <v>157</v>
      </c>
      <c r="H455" s="136">
        <v>29.67</v>
      </c>
      <c r="I455" s="137"/>
      <c r="J455" s="138">
        <f>ROUND(I455*H455,2)</f>
        <v>0</v>
      </c>
      <c r="K455" s="134" t="s">
        <v>144</v>
      </c>
      <c r="L455" s="31"/>
      <c r="M455" s="139" t="s">
        <v>1</v>
      </c>
      <c r="N455" s="140" t="s">
        <v>42</v>
      </c>
      <c r="P455" s="141">
        <f>O455*H455</f>
        <v>0</v>
      </c>
      <c r="Q455" s="141">
        <v>7.3499999999999998E-3</v>
      </c>
      <c r="R455" s="141">
        <f>Q455*H455</f>
        <v>0.2180745</v>
      </c>
      <c r="S455" s="141">
        <v>0</v>
      </c>
      <c r="T455" s="142">
        <f>S455*H455</f>
        <v>0</v>
      </c>
      <c r="AR455" s="143" t="s">
        <v>145</v>
      </c>
      <c r="AT455" s="143" t="s">
        <v>140</v>
      </c>
      <c r="AU455" s="143" t="s">
        <v>87</v>
      </c>
      <c r="AY455" s="16" t="s">
        <v>138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6" t="s">
        <v>85</v>
      </c>
      <c r="BK455" s="144">
        <f>ROUND(I455*H455,2)</f>
        <v>0</v>
      </c>
      <c r="BL455" s="16" t="s">
        <v>145</v>
      </c>
      <c r="BM455" s="143" t="s">
        <v>475</v>
      </c>
    </row>
    <row r="456" spans="2:65" s="1" customFormat="1" ht="19.5">
      <c r="B456" s="31"/>
      <c r="D456" s="145" t="s">
        <v>147</v>
      </c>
      <c r="F456" s="146" t="s">
        <v>476</v>
      </c>
      <c r="I456" s="147"/>
      <c r="L456" s="31"/>
      <c r="M456" s="148"/>
      <c r="T456" s="54"/>
      <c r="AT456" s="16" t="s">
        <v>147</v>
      </c>
      <c r="AU456" s="16" t="s">
        <v>87</v>
      </c>
    </row>
    <row r="457" spans="2:65" s="1" customFormat="1">
      <c r="B457" s="31"/>
      <c r="D457" s="149" t="s">
        <v>149</v>
      </c>
      <c r="F457" s="150" t="s">
        <v>477</v>
      </c>
      <c r="I457" s="147"/>
      <c r="L457" s="31"/>
      <c r="M457" s="148"/>
      <c r="T457" s="54"/>
      <c r="AT457" s="16" t="s">
        <v>149</v>
      </c>
      <c r="AU457" s="16" t="s">
        <v>87</v>
      </c>
    </row>
    <row r="458" spans="2:65" s="12" customFormat="1">
      <c r="B458" s="151"/>
      <c r="D458" s="145" t="s">
        <v>151</v>
      </c>
      <c r="E458" s="152" t="s">
        <v>1</v>
      </c>
      <c r="F458" s="153" t="s">
        <v>478</v>
      </c>
      <c r="H458" s="152" t="s">
        <v>1</v>
      </c>
      <c r="I458" s="154"/>
      <c r="L458" s="151"/>
      <c r="M458" s="155"/>
      <c r="T458" s="156"/>
      <c r="AT458" s="152" t="s">
        <v>151</v>
      </c>
      <c r="AU458" s="152" t="s">
        <v>87</v>
      </c>
      <c r="AV458" s="12" t="s">
        <v>85</v>
      </c>
      <c r="AW458" s="12" t="s">
        <v>32</v>
      </c>
      <c r="AX458" s="12" t="s">
        <v>77</v>
      </c>
      <c r="AY458" s="152" t="s">
        <v>138</v>
      </c>
    </row>
    <row r="459" spans="2:65" s="12" customFormat="1">
      <c r="B459" s="151"/>
      <c r="D459" s="145" t="s">
        <v>151</v>
      </c>
      <c r="E459" s="152" t="s">
        <v>1</v>
      </c>
      <c r="F459" s="153" t="s">
        <v>296</v>
      </c>
      <c r="H459" s="152" t="s">
        <v>1</v>
      </c>
      <c r="I459" s="154"/>
      <c r="L459" s="151"/>
      <c r="M459" s="155"/>
      <c r="T459" s="156"/>
      <c r="AT459" s="152" t="s">
        <v>151</v>
      </c>
      <c r="AU459" s="152" t="s">
        <v>87</v>
      </c>
      <c r="AV459" s="12" t="s">
        <v>85</v>
      </c>
      <c r="AW459" s="12" t="s">
        <v>32</v>
      </c>
      <c r="AX459" s="12" t="s">
        <v>77</v>
      </c>
      <c r="AY459" s="152" t="s">
        <v>138</v>
      </c>
    </row>
    <row r="460" spans="2:65" s="13" customFormat="1">
      <c r="B460" s="157"/>
      <c r="D460" s="145" t="s">
        <v>151</v>
      </c>
      <c r="E460" s="158" t="s">
        <v>1</v>
      </c>
      <c r="F460" s="159" t="s">
        <v>479</v>
      </c>
      <c r="H460" s="160">
        <v>0.432</v>
      </c>
      <c r="I460" s="161"/>
      <c r="L460" s="157"/>
      <c r="M460" s="162"/>
      <c r="T460" s="163"/>
      <c r="AT460" s="158" t="s">
        <v>151</v>
      </c>
      <c r="AU460" s="158" t="s">
        <v>87</v>
      </c>
      <c r="AV460" s="13" t="s">
        <v>87</v>
      </c>
      <c r="AW460" s="13" t="s">
        <v>32</v>
      </c>
      <c r="AX460" s="13" t="s">
        <v>77</v>
      </c>
      <c r="AY460" s="158" t="s">
        <v>138</v>
      </c>
    </row>
    <row r="461" spans="2:65" s="13" customFormat="1">
      <c r="B461" s="157"/>
      <c r="D461" s="145" t="s">
        <v>151</v>
      </c>
      <c r="E461" s="158" t="s">
        <v>1</v>
      </c>
      <c r="F461" s="159" t="s">
        <v>480</v>
      </c>
      <c r="H461" s="160">
        <v>2.7250000000000001</v>
      </c>
      <c r="I461" s="161"/>
      <c r="L461" s="157"/>
      <c r="M461" s="162"/>
      <c r="T461" s="163"/>
      <c r="AT461" s="158" t="s">
        <v>151</v>
      </c>
      <c r="AU461" s="158" t="s">
        <v>87</v>
      </c>
      <c r="AV461" s="13" t="s">
        <v>87</v>
      </c>
      <c r="AW461" s="13" t="s">
        <v>32</v>
      </c>
      <c r="AX461" s="13" t="s">
        <v>77</v>
      </c>
      <c r="AY461" s="158" t="s">
        <v>138</v>
      </c>
    </row>
    <row r="462" spans="2:65" s="12" customFormat="1">
      <c r="B462" s="151"/>
      <c r="D462" s="145" t="s">
        <v>151</v>
      </c>
      <c r="E462" s="152" t="s">
        <v>1</v>
      </c>
      <c r="F462" s="153" t="s">
        <v>386</v>
      </c>
      <c r="H462" s="152" t="s">
        <v>1</v>
      </c>
      <c r="I462" s="154"/>
      <c r="L462" s="151"/>
      <c r="M462" s="155"/>
      <c r="T462" s="156"/>
      <c r="AT462" s="152" t="s">
        <v>151</v>
      </c>
      <c r="AU462" s="152" t="s">
        <v>87</v>
      </c>
      <c r="AV462" s="12" t="s">
        <v>85</v>
      </c>
      <c r="AW462" s="12" t="s">
        <v>32</v>
      </c>
      <c r="AX462" s="12" t="s">
        <v>77</v>
      </c>
      <c r="AY462" s="152" t="s">
        <v>138</v>
      </c>
    </row>
    <row r="463" spans="2:65" s="13" customFormat="1">
      <c r="B463" s="157"/>
      <c r="D463" s="145" t="s">
        <v>151</v>
      </c>
      <c r="E463" s="158" t="s">
        <v>1</v>
      </c>
      <c r="F463" s="159" t="s">
        <v>481</v>
      </c>
      <c r="H463" s="160">
        <v>1.38</v>
      </c>
      <c r="I463" s="161"/>
      <c r="L463" s="157"/>
      <c r="M463" s="162"/>
      <c r="T463" s="163"/>
      <c r="AT463" s="158" t="s">
        <v>151</v>
      </c>
      <c r="AU463" s="158" t="s">
        <v>87</v>
      </c>
      <c r="AV463" s="13" t="s">
        <v>87</v>
      </c>
      <c r="AW463" s="13" t="s">
        <v>32</v>
      </c>
      <c r="AX463" s="13" t="s">
        <v>77</v>
      </c>
      <c r="AY463" s="158" t="s">
        <v>138</v>
      </c>
    </row>
    <row r="464" spans="2:65" s="13" customFormat="1">
      <c r="B464" s="157"/>
      <c r="D464" s="145" t="s">
        <v>151</v>
      </c>
      <c r="E464" s="158" t="s">
        <v>1</v>
      </c>
      <c r="F464" s="159" t="s">
        <v>482</v>
      </c>
      <c r="H464" s="160">
        <v>3.1</v>
      </c>
      <c r="I464" s="161"/>
      <c r="L464" s="157"/>
      <c r="M464" s="162"/>
      <c r="T464" s="163"/>
      <c r="AT464" s="158" t="s">
        <v>151</v>
      </c>
      <c r="AU464" s="158" t="s">
        <v>87</v>
      </c>
      <c r="AV464" s="13" t="s">
        <v>87</v>
      </c>
      <c r="AW464" s="13" t="s">
        <v>32</v>
      </c>
      <c r="AX464" s="13" t="s">
        <v>77</v>
      </c>
      <c r="AY464" s="158" t="s">
        <v>138</v>
      </c>
    </row>
    <row r="465" spans="2:65" s="12" customFormat="1">
      <c r="B465" s="151"/>
      <c r="D465" s="145" t="s">
        <v>151</v>
      </c>
      <c r="E465" s="152" t="s">
        <v>1</v>
      </c>
      <c r="F465" s="153" t="s">
        <v>388</v>
      </c>
      <c r="H465" s="152" t="s">
        <v>1</v>
      </c>
      <c r="I465" s="154"/>
      <c r="L465" s="151"/>
      <c r="M465" s="155"/>
      <c r="T465" s="156"/>
      <c r="AT465" s="152" t="s">
        <v>151</v>
      </c>
      <c r="AU465" s="152" t="s">
        <v>87</v>
      </c>
      <c r="AV465" s="12" t="s">
        <v>85</v>
      </c>
      <c r="AW465" s="12" t="s">
        <v>32</v>
      </c>
      <c r="AX465" s="12" t="s">
        <v>77</v>
      </c>
      <c r="AY465" s="152" t="s">
        <v>138</v>
      </c>
    </row>
    <row r="466" spans="2:65" s="13" customFormat="1">
      <c r="B466" s="157"/>
      <c r="D466" s="145" t="s">
        <v>151</v>
      </c>
      <c r="E466" s="158" t="s">
        <v>1</v>
      </c>
      <c r="F466" s="159" t="s">
        <v>483</v>
      </c>
      <c r="H466" s="160">
        <v>1.284</v>
      </c>
      <c r="I466" s="161"/>
      <c r="L466" s="157"/>
      <c r="M466" s="162"/>
      <c r="T466" s="163"/>
      <c r="AT466" s="158" t="s">
        <v>151</v>
      </c>
      <c r="AU466" s="158" t="s">
        <v>87</v>
      </c>
      <c r="AV466" s="13" t="s">
        <v>87</v>
      </c>
      <c r="AW466" s="13" t="s">
        <v>32</v>
      </c>
      <c r="AX466" s="13" t="s">
        <v>77</v>
      </c>
      <c r="AY466" s="158" t="s">
        <v>138</v>
      </c>
    </row>
    <row r="467" spans="2:65" s="13" customFormat="1">
      <c r="B467" s="157"/>
      <c r="D467" s="145" t="s">
        <v>151</v>
      </c>
      <c r="E467" s="158" t="s">
        <v>1</v>
      </c>
      <c r="F467" s="159" t="s">
        <v>482</v>
      </c>
      <c r="H467" s="160">
        <v>3.1</v>
      </c>
      <c r="I467" s="161"/>
      <c r="L467" s="157"/>
      <c r="M467" s="162"/>
      <c r="T467" s="163"/>
      <c r="AT467" s="158" t="s">
        <v>151</v>
      </c>
      <c r="AU467" s="158" t="s">
        <v>87</v>
      </c>
      <c r="AV467" s="13" t="s">
        <v>87</v>
      </c>
      <c r="AW467" s="13" t="s">
        <v>32</v>
      </c>
      <c r="AX467" s="13" t="s">
        <v>77</v>
      </c>
      <c r="AY467" s="158" t="s">
        <v>138</v>
      </c>
    </row>
    <row r="468" spans="2:65" s="12" customFormat="1">
      <c r="B468" s="151"/>
      <c r="D468" s="145" t="s">
        <v>151</v>
      </c>
      <c r="E468" s="152" t="s">
        <v>1</v>
      </c>
      <c r="F468" s="153" t="s">
        <v>484</v>
      </c>
      <c r="H468" s="152" t="s">
        <v>1</v>
      </c>
      <c r="I468" s="154"/>
      <c r="L468" s="151"/>
      <c r="M468" s="155"/>
      <c r="T468" s="156"/>
      <c r="AT468" s="152" t="s">
        <v>151</v>
      </c>
      <c r="AU468" s="152" t="s">
        <v>87</v>
      </c>
      <c r="AV468" s="12" t="s">
        <v>85</v>
      </c>
      <c r="AW468" s="12" t="s">
        <v>32</v>
      </c>
      <c r="AX468" s="12" t="s">
        <v>77</v>
      </c>
      <c r="AY468" s="152" t="s">
        <v>138</v>
      </c>
    </row>
    <row r="469" spans="2:65" s="13" customFormat="1">
      <c r="B469" s="157"/>
      <c r="D469" s="145" t="s">
        <v>151</v>
      </c>
      <c r="E469" s="158" t="s">
        <v>1</v>
      </c>
      <c r="F469" s="159" t="s">
        <v>485</v>
      </c>
      <c r="H469" s="160">
        <v>19.719000000000001</v>
      </c>
      <c r="I469" s="161"/>
      <c r="L469" s="157"/>
      <c r="M469" s="162"/>
      <c r="T469" s="163"/>
      <c r="AT469" s="158" t="s">
        <v>151</v>
      </c>
      <c r="AU469" s="158" t="s">
        <v>87</v>
      </c>
      <c r="AV469" s="13" t="s">
        <v>87</v>
      </c>
      <c r="AW469" s="13" t="s">
        <v>32</v>
      </c>
      <c r="AX469" s="13" t="s">
        <v>77</v>
      </c>
      <c r="AY469" s="158" t="s">
        <v>138</v>
      </c>
    </row>
    <row r="470" spans="2:65" s="13" customFormat="1">
      <c r="B470" s="157"/>
      <c r="D470" s="145" t="s">
        <v>151</v>
      </c>
      <c r="E470" s="158" t="s">
        <v>1</v>
      </c>
      <c r="F470" s="159" t="s">
        <v>370</v>
      </c>
      <c r="H470" s="160">
        <v>-2.0699999999999998</v>
      </c>
      <c r="I470" s="161"/>
      <c r="L470" s="157"/>
      <c r="M470" s="162"/>
      <c r="T470" s="163"/>
      <c r="AT470" s="158" t="s">
        <v>151</v>
      </c>
      <c r="AU470" s="158" t="s">
        <v>87</v>
      </c>
      <c r="AV470" s="13" t="s">
        <v>87</v>
      </c>
      <c r="AW470" s="13" t="s">
        <v>32</v>
      </c>
      <c r="AX470" s="13" t="s">
        <v>77</v>
      </c>
      <c r="AY470" s="158" t="s">
        <v>138</v>
      </c>
    </row>
    <row r="471" spans="2:65" s="14" customFormat="1">
      <c r="B471" s="164"/>
      <c r="D471" s="145" t="s">
        <v>151</v>
      </c>
      <c r="E471" s="165" t="s">
        <v>1</v>
      </c>
      <c r="F471" s="166" t="s">
        <v>154</v>
      </c>
      <c r="H471" s="167">
        <v>29.67</v>
      </c>
      <c r="I471" s="168"/>
      <c r="L471" s="164"/>
      <c r="M471" s="169"/>
      <c r="T471" s="170"/>
      <c r="AT471" s="165" t="s">
        <v>151</v>
      </c>
      <c r="AU471" s="165" t="s">
        <v>87</v>
      </c>
      <c r="AV471" s="14" t="s">
        <v>145</v>
      </c>
      <c r="AW471" s="14" t="s">
        <v>32</v>
      </c>
      <c r="AX471" s="14" t="s">
        <v>85</v>
      </c>
      <c r="AY471" s="165" t="s">
        <v>138</v>
      </c>
    </row>
    <row r="472" spans="2:65" s="1" customFormat="1" ht="24.2" customHeight="1">
      <c r="B472" s="131"/>
      <c r="C472" s="132" t="s">
        <v>486</v>
      </c>
      <c r="D472" s="132" t="s">
        <v>140</v>
      </c>
      <c r="E472" s="133" t="s">
        <v>487</v>
      </c>
      <c r="F472" s="134" t="s">
        <v>488</v>
      </c>
      <c r="G472" s="135" t="s">
        <v>157</v>
      </c>
      <c r="H472" s="136">
        <v>29.67</v>
      </c>
      <c r="I472" s="137"/>
      <c r="J472" s="138">
        <f>ROUND(I472*H472,2)</f>
        <v>0</v>
      </c>
      <c r="K472" s="134" t="s">
        <v>144</v>
      </c>
      <c r="L472" s="31"/>
      <c r="M472" s="139" t="s">
        <v>1</v>
      </c>
      <c r="N472" s="140" t="s">
        <v>42</v>
      </c>
      <c r="P472" s="141">
        <f>O472*H472</f>
        <v>0</v>
      </c>
      <c r="Q472" s="141">
        <v>1.8380000000000001E-2</v>
      </c>
      <c r="R472" s="141">
        <f>Q472*H472</f>
        <v>0.5453346</v>
      </c>
      <c r="S472" s="141">
        <v>0</v>
      </c>
      <c r="T472" s="142">
        <f>S472*H472</f>
        <v>0</v>
      </c>
      <c r="AR472" s="143" t="s">
        <v>145</v>
      </c>
      <c r="AT472" s="143" t="s">
        <v>140</v>
      </c>
      <c r="AU472" s="143" t="s">
        <v>87</v>
      </c>
      <c r="AY472" s="16" t="s">
        <v>138</v>
      </c>
      <c r="BE472" s="144">
        <f>IF(N472="základní",J472,0)</f>
        <v>0</v>
      </c>
      <c r="BF472" s="144">
        <f>IF(N472="snížená",J472,0)</f>
        <v>0</v>
      </c>
      <c r="BG472" s="144">
        <f>IF(N472="zákl. přenesená",J472,0)</f>
        <v>0</v>
      </c>
      <c r="BH472" s="144">
        <f>IF(N472="sníž. přenesená",J472,0)</f>
        <v>0</v>
      </c>
      <c r="BI472" s="144">
        <f>IF(N472="nulová",J472,0)</f>
        <v>0</v>
      </c>
      <c r="BJ472" s="16" t="s">
        <v>85</v>
      </c>
      <c r="BK472" s="144">
        <f>ROUND(I472*H472,2)</f>
        <v>0</v>
      </c>
      <c r="BL472" s="16" t="s">
        <v>145</v>
      </c>
      <c r="BM472" s="143" t="s">
        <v>489</v>
      </c>
    </row>
    <row r="473" spans="2:65" s="1" customFormat="1" ht="29.25">
      <c r="B473" s="31"/>
      <c r="D473" s="145" t="s">
        <v>147</v>
      </c>
      <c r="F473" s="146" t="s">
        <v>490</v>
      </c>
      <c r="I473" s="147"/>
      <c r="L473" s="31"/>
      <c r="M473" s="148"/>
      <c r="T473" s="54"/>
      <c r="AT473" s="16" t="s">
        <v>147</v>
      </c>
      <c r="AU473" s="16" t="s">
        <v>87</v>
      </c>
    </row>
    <row r="474" spans="2:65" s="1" customFormat="1">
      <c r="B474" s="31"/>
      <c r="D474" s="149" t="s">
        <v>149</v>
      </c>
      <c r="F474" s="150" t="s">
        <v>491</v>
      </c>
      <c r="I474" s="147"/>
      <c r="L474" s="31"/>
      <c r="M474" s="148"/>
      <c r="T474" s="54"/>
      <c r="AT474" s="16" t="s">
        <v>149</v>
      </c>
      <c r="AU474" s="16" t="s">
        <v>87</v>
      </c>
    </row>
    <row r="475" spans="2:65" s="12" customFormat="1">
      <c r="B475" s="151"/>
      <c r="D475" s="145" t="s">
        <v>151</v>
      </c>
      <c r="E475" s="152" t="s">
        <v>1</v>
      </c>
      <c r="F475" s="153" t="s">
        <v>296</v>
      </c>
      <c r="H475" s="152" t="s">
        <v>1</v>
      </c>
      <c r="I475" s="154"/>
      <c r="L475" s="151"/>
      <c r="M475" s="155"/>
      <c r="T475" s="156"/>
      <c r="AT475" s="152" t="s">
        <v>151</v>
      </c>
      <c r="AU475" s="152" t="s">
        <v>87</v>
      </c>
      <c r="AV475" s="12" t="s">
        <v>85</v>
      </c>
      <c r="AW475" s="12" t="s">
        <v>32</v>
      </c>
      <c r="AX475" s="12" t="s">
        <v>77</v>
      </c>
      <c r="AY475" s="152" t="s">
        <v>138</v>
      </c>
    </row>
    <row r="476" spans="2:65" s="13" customFormat="1">
      <c r="B476" s="157"/>
      <c r="D476" s="145" t="s">
        <v>151</v>
      </c>
      <c r="E476" s="158" t="s">
        <v>1</v>
      </c>
      <c r="F476" s="159" t="s">
        <v>479</v>
      </c>
      <c r="H476" s="160">
        <v>0.432</v>
      </c>
      <c r="I476" s="161"/>
      <c r="L476" s="157"/>
      <c r="M476" s="162"/>
      <c r="T476" s="163"/>
      <c r="AT476" s="158" t="s">
        <v>151</v>
      </c>
      <c r="AU476" s="158" t="s">
        <v>87</v>
      </c>
      <c r="AV476" s="13" t="s">
        <v>87</v>
      </c>
      <c r="AW476" s="13" t="s">
        <v>32</v>
      </c>
      <c r="AX476" s="13" t="s">
        <v>77</v>
      </c>
      <c r="AY476" s="158" t="s">
        <v>138</v>
      </c>
    </row>
    <row r="477" spans="2:65" s="13" customFormat="1">
      <c r="B477" s="157"/>
      <c r="D477" s="145" t="s">
        <v>151</v>
      </c>
      <c r="E477" s="158" t="s">
        <v>1</v>
      </c>
      <c r="F477" s="159" t="s">
        <v>480</v>
      </c>
      <c r="H477" s="160">
        <v>2.7250000000000001</v>
      </c>
      <c r="I477" s="161"/>
      <c r="L477" s="157"/>
      <c r="M477" s="162"/>
      <c r="T477" s="163"/>
      <c r="AT477" s="158" t="s">
        <v>151</v>
      </c>
      <c r="AU477" s="158" t="s">
        <v>87</v>
      </c>
      <c r="AV477" s="13" t="s">
        <v>87</v>
      </c>
      <c r="AW477" s="13" t="s">
        <v>32</v>
      </c>
      <c r="AX477" s="13" t="s">
        <v>77</v>
      </c>
      <c r="AY477" s="158" t="s">
        <v>138</v>
      </c>
    </row>
    <row r="478" spans="2:65" s="12" customFormat="1">
      <c r="B478" s="151"/>
      <c r="D478" s="145" t="s">
        <v>151</v>
      </c>
      <c r="E478" s="152" t="s">
        <v>1</v>
      </c>
      <c r="F478" s="153" t="s">
        <v>386</v>
      </c>
      <c r="H478" s="152" t="s">
        <v>1</v>
      </c>
      <c r="I478" s="154"/>
      <c r="L478" s="151"/>
      <c r="M478" s="155"/>
      <c r="T478" s="156"/>
      <c r="AT478" s="152" t="s">
        <v>151</v>
      </c>
      <c r="AU478" s="152" t="s">
        <v>87</v>
      </c>
      <c r="AV478" s="12" t="s">
        <v>85</v>
      </c>
      <c r="AW478" s="12" t="s">
        <v>32</v>
      </c>
      <c r="AX478" s="12" t="s">
        <v>77</v>
      </c>
      <c r="AY478" s="152" t="s">
        <v>138</v>
      </c>
    </row>
    <row r="479" spans="2:65" s="13" customFormat="1">
      <c r="B479" s="157"/>
      <c r="D479" s="145" t="s">
        <v>151</v>
      </c>
      <c r="E479" s="158" t="s">
        <v>1</v>
      </c>
      <c r="F479" s="159" t="s">
        <v>481</v>
      </c>
      <c r="H479" s="160">
        <v>1.38</v>
      </c>
      <c r="I479" s="161"/>
      <c r="L479" s="157"/>
      <c r="M479" s="162"/>
      <c r="T479" s="163"/>
      <c r="AT479" s="158" t="s">
        <v>151</v>
      </c>
      <c r="AU479" s="158" t="s">
        <v>87</v>
      </c>
      <c r="AV479" s="13" t="s">
        <v>87</v>
      </c>
      <c r="AW479" s="13" t="s">
        <v>32</v>
      </c>
      <c r="AX479" s="13" t="s">
        <v>77</v>
      </c>
      <c r="AY479" s="158" t="s">
        <v>138</v>
      </c>
    </row>
    <row r="480" spans="2:65" s="13" customFormat="1">
      <c r="B480" s="157"/>
      <c r="D480" s="145" t="s">
        <v>151</v>
      </c>
      <c r="E480" s="158" t="s">
        <v>1</v>
      </c>
      <c r="F480" s="159" t="s">
        <v>482</v>
      </c>
      <c r="H480" s="160">
        <v>3.1</v>
      </c>
      <c r="I480" s="161"/>
      <c r="L480" s="157"/>
      <c r="M480" s="162"/>
      <c r="T480" s="163"/>
      <c r="AT480" s="158" t="s">
        <v>151</v>
      </c>
      <c r="AU480" s="158" t="s">
        <v>87</v>
      </c>
      <c r="AV480" s="13" t="s">
        <v>87</v>
      </c>
      <c r="AW480" s="13" t="s">
        <v>32</v>
      </c>
      <c r="AX480" s="13" t="s">
        <v>77</v>
      </c>
      <c r="AY480" s="158" t="s">
        <v>138</v>
      </c>
    </row>
    <row r="481" spans="2:65" s="12" customFormat="1">
      <c r="B481" s="151"/>
      <c r="D481" s="145" t="s">
        <v>151</v>
      </c>
      <c r="E481" s="152" t="s">
        <v>1</v>
      </c>
      <c r="F481" s="153" t="s">
        <v>388</v>
      </c>
      <c r="H481" s="152" t="s">
        <v>1</v>
      </c>
      <c r="I481" s="154"/>
      <c r="L481" s="151"/>
      <c r="M481" s="155"/>
      <c r="T481" s="156"/>
      <c r="AT481" s="152" t="s">
        <v>151</v>
      </c>
      <c r="AU481" s="152" t="s">
        <v>87</v>
      </c>
      <c r="AV481" s="12" t="s">
        <v>85</v>
      </c>
      <c r="AW481" s="12" t="s">
        <v>32</v>
      </c>
      <c r="AX481" s="12" t="s">
        <v>77</v>
      </c>
      <c r="AY481" s="152" t="s">
        <v>138</v>
      </c>
    </row>
    <row r="482" spans="2:65" s="13" customFormat="1">
      <c r="B482" s="157"/>
      <c r="D482" s="145" t="s">
        <v>151</v>
      </c>
      <c r="E482" s="158" t="s">
        <v>1</v>
      </c>
      <c r="F482" s="159" t="s">
        <v>483</v>
      </c>
      <c r="H482" s="160">
        <v>1.284</v>
      </c>
      <c r="I482" s="161"/>
      <c r="L482" s="157"/>
      <c r="M482" s="162"/>
      <c r="T482" s="163"/>
      <c r="AT482" s="158" t="s">
        <v>151</v>
      </c>
      <c r="AU482" s="158" t="s">
        <v>87</v>
      </c>
      <c r="AV482" s="13" t="s">
        <v>87</v>
      </c>
      <c r="AW482" s="13" t="s">
        <v>32</v>
      </c>
      <c r="AX482" s="13" t="s">
        <v>77</v>
      </c>
      <c r="AY482" s="158" t="s">
        <v>138</v>
      </c>
    </row>
    <row r="483" spans="2:65" s="13" customFormat="1">
      <c r="B483" s="157"/>
      <c r="D483" s="145" t="s">
        <v>151</v>
      </c>
      <c r="E483" s="158" t="s">
        <v>1</v>
      </c>
      <c r="F483" s="159" t="s">
        <v>482</v>
      </c>
      <c r="H483" s="160">
        <v>3.1</v>
      </c>
      <c r="I483" s="161"/>
      <c r="L483" s="157"/>
      <c r="M483" s="162"/>
      <c r="T483" s="163"/>
      <c r="AT483" s="158" t="s">
        <v>151</v>
      </c>
      <c r="AU483" s="158" t="s">
        <v>87</v>
      </c>
      <c r="AV483" s="13" t="s">
        <v>87</v>
      </c>
      <c r="AW483" s="13" t="s">
        <v>32</v>
      </c>
      <c r="AX483" s="13" t="s">
        <v>77</v>
      </c>
      <c r="AY483" s="158" t="s">
        <v>138</v>
      </c>
    </row>
    <row r="484" spans="2:65" s="12" customFormat="1">
      <c r="B484" s="151"/>
      <c r="D484" s="145" t="s">
        <v>151</v>
      </c>
      <c r="E484" s="152" t="s">
        <v>1</v>
      </c>
      <c r="F484" s="153" t="s">
        <v>484</v>
      </c>
      <c r="H484" s="152" t="s">
        <v>1</v>
      </c>
      <c r="I484" s="154"/>
      <c r="L484" s="151"/>
      <c r="M484" s="155"/>
      <c r="T484" s="156"/>
      <c r="AT484" s="152" t="s">
        <v>151</v>
      </c>
      <c r="AU484" s="152" t="s">
        <v>87</v>
      </c>
      <c r="AV484" s="12" t="s">
        <v>85</v>
      </c>
      <c r="AW484" s="12" t="s">
        <v>32</v>
      </c>
      <c r="AX484" s="12" t="s">
        <v>77</v>
      </c>
      <c r="AY484" s="152" t="s">
        <v>138</v>
      </c>
    </row>
    <row r="485" spans="2:65" s="13" customFormat="1">
      <c r="B485" s="157"/>
      <c r="D485" s="145" t="s">
        <v>151</v>
      </c>
      <c r="E485" s="158" t="s">
        <v>1</v>
      </c>
      <c r="F485" s="159" t="s">
        <v>485</v>
      </c>
      <c r="H485" s="160">
        <v>19.719000000000001</v>
      </c>
      <c r="I485" s="161"/>
      <c r="L485" s="157"/>
      <c r="M485" s="162"/>
      <c r="T485" s="163"/>
      <c r="AT485" s="158" t="s">
        <v>151</v>
      </c>
      <c r="AU485" s="158" t="s">
        <v>87</v>
      </c>
      <c r="AV485" s="13" t="s">
        <v>87</v>
      </c>
      <c r="AW485" s="13" t="s">
        <v>32</v>
      </c>
      <c r="AX485" s="13" t="s">
        <v>77</v>
      </c>
      <c r="AY485" s="158" t="s">
        <v>138</v>
      </c>
    </row>
    <row r="486" spans="2:65" s="13" customFormat="1">
      <c r="B486" s="157"/>
      <c r="D486" s="145" t="s">
        <v>151</v>
      </c>
      <c r="E486" s="158" t="s">
        <v>1</v>
      </c>
      <c r="F486" s="159" t="s">
        <v>370</v>
      </c>
      <c r="H486" s="160">
        <v>-2.0699999999999998</v>
      </c>
      <c r="I486" s="161"/>
      <c r="L486" s="157"/>
      <c r="M486" s="162"/>
      <c r="T486" s="163"/>
      <c r="AT486" s="158" t="s">
        <v>151</v>
      </c>
      <c r="AU486" s="158" t="s">
        <v>87</v>
      </c>
      <c r="AV486" s="13" t="s">
        <v>87</v>
      </c>
      <c r="AW486" s="13" t="s">
        <v>32</v>
      </c>
      <c r="AX486" s="13" t="s">
        <v>77</v>
      </c>
      <c r="AY486" s="158" t="s">
        <v>138</v>
      </c>
    </row>
    <row r="487" spans="2:65" s="14" customFormat="1">
      <c r="B487" s="164"/>
      <c r="D487" s="145" t="s">
        <v>151</v>
      </c>
      <c r="E487" s="165" t="s">
        <v>1</v>
      </c>
      <c r="F487" s="166" t="s">
        <v>154</v>
      </c>
      <c r="H487" s="167">
        <v>29.67</v>
      </c>
      <c r="I487" s="168"/>
      <c r="L487" s="164"/>
      <c r="M487" s="169"/>
      <c r="T487" s="170"/>
      <c r="AT487" s="165" t="s">
        <v>151</v>
      </c>
      <c r="AU487" s="165" t="s">
        <v>87</v>
      </c>
      <c r="AV487" s="14" t="s">
        <v>145</v>
      </c>
      <c r="AW487" s="14" t="s">
        <v>32</v>
      </c>
      <c r="AX487" s="14" t="s">
        <v>85</v>
      </c>
      <c r="AY487" s="165" t="s">
        <v>138</v>
      </c>
    </row>
    <row r="488" spans="2:65" s="1" customFormat="1" ht="24.2" customHeight="1">
      <c r="B488" s="131"/>
      <c r="C488" s="132" t="s">
        <v>492</v>
      </c>
      <c r="D488" s="132" t="s">
        <v>140</v>
      </c>
      <c r="E488" s="133" t="s">
        <v>493</v>
      </c>
      <c r="F488" s="134" t="s">
        <v>494</v>
      </c>
      <c r="G488" s="135" t="s">
        <v>157</v>
      </c>
      <c r="H488" s="136">
        <v>6.9720000000000004</v>
      </c>
      <c r="I488" s="137"/>
      <c r="J488" s="138">
        <f>ROUND(I488*H488,2)</f>
        <v>0</v>
      </c>
      <c r="K488" s="134" t="s">
        <v>144</v>
      </c>
      <c r="L488" s="31"/>
      <c r="M488" s="139" t="s">
        <v>1</v>
      </c>
      <c r="N488" s="140" t="s">
        <v>42</v>
      </c>
      <c r="P488" s="141">
        <f>O488*H488</f>
        <v>0</v>
      </c>
      <c r="Q488" s="141">
        <v>3.3579999999999999E-2</v>
      </c>
      <c r="R488" s="141">
        <f>Q488*H488</f>
        <v>0.23411976000000001</v>
      </c>
      <c r="S488" s="141">
        <v>0</v>
      </c>
      <c r="T488" s="142">
        <f>S488*H488</f>
        <v>0</v>
      </c>
      <c r="AR488" s="143" t="s">
        <v>145</v>
      </c>
      <c r="AT488" s="143" t="s">
        <v>140</v>
      </c>
      <c r="AU488" s="143" t="s">
        <v>87</v>
      </c>
      <c r="AY488" s="16" t="s">
        <v>138</v>
      </c>
      <c r="BE488" s="144">
        <f>IF(N488="základní",J488,0)</f>
        <v>0</v>
      </c>
      <c r="BF488" s="144">
        <f>IF(N488="snížená",J488,0)</f>
        <v>0</v>
      </c>
      <c r="BG488" s="144">
        <f>IF(N488="zákl. přenesená",J488,0)</f>
        <v>0</v>
      </c>
      <c r="BH488" s="144">
        <f>IF(N488="sníž. přenesená",J488,0)</f>
        <v>0</v>
      </c>
      <c r="BI488" s="144">
        <f>IF(N488="nulová",J488,0)</f>
        <v>0</v>
      </c>
      <c r="BJ488" s="16" t="s">
        <v>85</v>
      </c>
      <c r="BK488" s="144">
        <f>ROUND(I488*H488,2)</f>
        <v>0</v>
      </c>
      <c r="BL488" s="16" t="s">
        <v>145</v>
      </c>
      <c r="BM488" s="143" t="s">
        <v>495</v>
      </c>
    </row>
    <row r="489" spans="2:65" s="1" customFormat="1">
      <c r="B489" s="31"/>
      <c r="D489" s="145" t="s">
        <v>147</v>
      </c>
      <c r="F489" s="146" t="s">
        <v>496</v>
      </c>
      <c r="I489" s="147"/>
      <c r="L489" s="31"/>
      <c r="M489" s="148"/>
      <c r="T489" s="54"/>
      <c r="AT489" s="16" t="s">
        <v>147</v>
      </c>
      <c r="AU489" s="16" t="s">
        <v>87</v>
      </c>
    </row>
    <row r="490" spans="2:65" s="1" customFormat="1">
      <c r="B490" s="31"/>
      <c r="D490" s="149" t="s">
        <v>149</v>
      </c>
      <c r="F490" s="150" t="s">
        <v>497</v>
      </c>
      <c r="I490" s="147"/>
      <c r="L490" s="31"/>
      <c r="M490" s="148"/>
      <c r="T490" s="54"/>
      <c r="AT490" s="16" t="s">
        <v>149</v>
      </c>
      <c r="AU490" s="16" t="s">
        <v>87</v>
      </c>
    </row>
    <row r="491" spans="2:65" s="12" customFormat="1">
      <c r="B491" s="151"/>
      <c r="D491" s="145" t="s">
        <v>151</v>
      </c>
      <c r="E491" s="152" t="s">
        <v>1</v>
      </c>
      <c r="F491" s="153" t="s">
        <v>296</v>
      </c>
      <c r="H491" s="152" t="s">
        <v>1</v>
      </c>
      <c r="I491" s="154"/>
      <c r="L491" s="151"/>
      <c r="M491" s="155"/>
      <c r="T491" s="156"/>
      <c r="AT491" s="152" t="s">
        <v>151</v>
      </c>
      <c r="AU491" s="152" t="s">
        <v>87</v>
      </c>
      <c r="AV491" s="12" t="s">
        <v>85</v>
      </c>
      <c r="AW491" s="12" t="s">
        <v>32</v>
      </c>
      <c r="AX491" s="12" t="s">
        <v>77</v>
      </c>
      <c r="AY491" s="152" t="s">
        <v>138</v>
      </c>
    </row>
    <row r="492" spans="2:65" s="13" customFormat="1">
      <c r="B492" s="157"/>
      <c r="D492" s="145" t="s">
        <v>151</v>
      </c>
      <c r="E492" s="158" t="s">
        <v>1</v>
      </c>
      <c r="F492" s="159" t="s">
        <v>498</v>
      </c>
      <c r="H492" s="160">
        <v>2.2959999999999998</v>
      </c>
      <c r="I492" s="161"/>
      <c r="L492" s="157"/>
      <c r="M492" s="162"/>
      <c r="T492" s="163"/>
      <c r="AT492" s="158" t="s">
        <v>151</v>
      </c>
      <c r="AU492" s="158" t="s">
        <v>87</v>
      </c>
      <c r="AV492" s="13" t="s">
        <v>87</v>
      </c>
      <c r="AW492" s="13" t="s">
        <v>32</v>
      </c>
      <c r="AX492" s="13" t="s">
        <v>77</v>
      </c>
      <c r="AY492" s="158" t="s">
        <v>138</v>
      </c>
    </row>
    <row r="493" spans="2:65" s="12" customFormat="1">
      <c r="B493" s="151"/>
      <c r="D493" s="145" t="s">
        <v>151</v>
      </c>
      <c r="E493" s="152" t="s">
        <v>1</v>
      </c>
      <c r="F493" s="153" t="s">
        <v>386</v>
      </c>
      <c r="H493" s="152" t="s">
        <v>1</v>
      </c>
      <c r="I493" s="154"/>
      <c r="L493" s="151"/>
      <c r="M493" s="155"/>
      <c r="T493" s="156"/>
      <c r="AT493" s="152" t="s">
        <v>151</v>
      </c>
      <c r="AU493" s="152" t="s">
        <v>87</v>
      </c>
      <c r="AV493" s="12" t="s">
        <v>85</v>
      </c>
      <c r="AW493" s="12" t="s">
        <v>32</v>
      </c>
      <c r="AX493" s="12" t="s">
        <v>77</v>
      </c>
      <c r="AY493" s="152" t="s">
        <v>138</v>
      </c>
    </row>
    <row r="494" spans="2:65" s="13" customFormat="1">
      <c r="B494" s="157"/>
      <c r="D494" s="145" t="s">
        <v>151</v>
      </c>
      <c r="E494" s="158" t="s">
        <v>1</v>
      </c>
      <c r="F494" s="159" t="s">
        <v>498</v>
      </c>
      <c r="H494" s="160">
        <v>2.2959999999999998</v>
      </c>
      <c r="I494" s="161"/>
      <c r="L494" s="157"/>
      <c r="M494" s="162"/>
      <c r="T494" s="163"/>
      <c r="AT494" s="158" t="s">
        <v>151</v>
      </c>
      <c r="AU494" s="158" t="s">
        <v>87</v>
      </c>
      <c r="AV494" s="13" t="s">
        <v>87</v>
      </c>
      <c r="AW494" s="13" t="s">
        <v>32</v>
      </c>
      <c r="AX494" s="13" t="s">
        <v>77</v>
      </c>
      <c r="AY494" s="158" t="s">
        <v>138</v>
      </c>
    </row>
    <row r="495" spans="2:65" s="12" customFormat="1">
      <c r="B495" s="151"/>
      <c r="D495" s="145" t="s">
        <v>151</v>
      </c>
      <c r="E495" s="152" t="s">
        <v>1</v>
      </c>
      <c r="F495" s="153" t="s">
        <v>388</v>
      </c>
      <c r="H495" s="152" t="s">
        <v>1</v>
      </c>
      <c r="I495" s="154"/>
      <c r="L495" s="151"/>
      <c r="M495" s="155"/>
      <c r="T495" s="156"/>
      <c r="AT495" s="152" t="s">
        <v>151</v>
      </c>
      <c r="AU495" s="152" t="s">
        <v>87</v>
      </c>
      <c r="AV495" s="12" t="s">
        <v>85</v>
      </c>
      <c r="AW495" s="12" t="s">
        <v>32</v>
      </c>
      <c r="AX495" s="12" t="s">
        <v>77</v>
      </c>
      <c r="AY495" s="152" t="s">
        <v>138</v>
      </c>
    </row>
    <row r="496" spans="2:65" s="13" customFormat="1">
      <c r="B496" s="157"/>
      <c r="D496" s="145" t="s">
        <v>151</v>
      </c>
      <c r="E496" s="158" t="s">
        <v>1</v>
      </c>
      <c r="F496" s="159" t="s">
        <v>499</v>
      </c>
      <c r="H496" s="160">
        <v>2.38</v>
      </c>
      <c r="I496" s="161"/>
      <c r="L496" s="157"/>
      <c r="M496" s="162"/>
      <c r="T496" s="163"/>
      <c r="AT496" s="158" t="s">
        <v>151</v>
      </c>
      <c r="AU496" s="158" t="s">
        <v>87</v>
      </c>
      <c r="AV496" s="13" t="s">
        <v>87</v>
      </c>
      <c r="AW496" s="13" t="s">
        <v>32</v>
      </c>
      <c r="AX496" s="13" t="s">
        <v>77</v>
      </c>
      <c r="AY496" s="158" t="s">
        <v>138</v>
      </c>
    </row>
    <row r="497" spans="2:65" s="14" customFormat="1">
      <c r="B497" s="164"/>
      <c r="D497" s="145" t="s">
        <v>151</v>
      </c>
      <c r="E497" s="165" t="s">
        <v>1</v>
      </c>
      <c r="F497" s="166" t="s">
        <v>154</v>
      </c>
      <c r="H497" s="167">
        <v>6.9720000000000004</v>
      </c>
      <c r="I497" s="168"/>
      <c r="L497" s="164"/>
      <c r="M497" s="169"/>
      <c r="T497" s="170"/>
      <c r="AT497" s="165" t="s">
        <v>151</v>
      </c>
      <c r="AU497" s="165" t="s">
        <v>87</v>
      </c>
      <c r="AV497" s="14" t="s">
        <v>145</v>
      </c>
      <c r="AW497" s="14" t="s">
        <v>32</v>
      </c>
      <c r="AX497" s="14" t="s">
        <v>85</v>
      </c>
      <c r="AY497" s="165" t="s">
        <v>138</v>
      </c>
    </row>
    <row r="498" spans="2:65" s="1" customFormat="1" ht="16.5" customHeight="1">
      <c r="B498" s="131"/>
      <c r="C498" s="132" t="s">
        <v>500</v>
      </c>
      <c r="D498" s="132" t="s">
        <v>140</v>
      </c>
      <c r="E498" s="133" t="s">
        <v>501</v>
      </c>
      <c r="F498" s="134" t="s">
        <v>502</v>
      </c>
      <c r="G498" s="135" t="s">
        <v>157</v>
      </c>
      <c r="H498" s="136">
        <v>23.92</v>
      </c>
      <c r="I498" s="137"/>
      <c r="J498" s="138">
        <f>ROUND(I498*H498,2)</f>
        <v>0</v>
      </c>
      <c r="K498" s="134" t="s">
        <v>144</v>
      </c>
      <c r="L498" s="31"/>
      <c r="M498" s="139" t="s">
        <v>1</v>
      </c>
      <c r="N498" s="140" t="s">
        <v>42</v>
      </c>
      <c r="P498" s="141">
        <f>O498*H498</f>
        <v>0</v>
      </c>
      <c r="Q498" s="141">
        <v>2.6440000000000002E-2</v>
      </c>
      <c r="R498" s="141">
        <f>Q498*H498</f>
        <v>0.63244480000000014</v>
      </c>
      <c r="S498" s="141">
        <v>2.5999999999999999E-2</v>
      </c>
      <c r="T498" s="142">
        <f>S498*H498</f>
        <v>0.62192000000000003</v>
      </c>
      <c r="AR498" s="143" t="s">
        <v>145</v>
      </c>
      <c r="AT498" s="143" t="s">
        <v>140</v>
      </c>
      <c r="AU498" s="143" t="s">
        <v>87</v>
      </c>
      <c r="AY498" s="16" t="s">
        <v>138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6" t="s">
        <v>85</v>
      </c>
      <c r="BK498" s="144">
        <f>ROUND(I498*H498,2)</f>
        <v>0</v>
      </c>
      <c r="BL498" s="16" t="s">
        <v>145</v>
      </c>
      <c r="BM498" s="143" t="s">
        <v>503</v>
      </c>
    </row>
    <row r="499" spans="2:65" s="1" customFormat="1" ht="19.5">
      <c r="B499" s="31"/>
      <c r="D499" s="145" t="s">
        <v>147</v>
      </c>
      <c r="F499" s="146" t="s">
        <v>504</v>
      </c>
      <c r="I499" s="147"/>
      <c r="L499" s="31"/>
      <c r="M499" s="148"/>
      <c r="T499" s="54"/>
      <c r="AT499" s="16" t="s">
        <v>147</v>
      </c>
      <c r="AU499" s="16" t="s">
        <v>87</v>
      </c>
    </row>
    <row r="500" spans="2:65" s="1" customFormat="1">
      <c r="B500" s="31"/>
      <c r="D500" s="149" t="s">
        <v>149</v>
      </c>
      <c r="F500" s="150" t="s">
        <v>505</v>
      </c>
      <c r="I500" s="147"/>
      <c r="L500" s="31"/>
      <c r="M500" s="148"/>
      <c r="T500" s="54"/>
      <c r="AT500" s="16" t="s">
        <v>149</v>
      </c>
      <c r="AU500" s="16" t="s">
        <v>87</v>
      </c>
    </row>
    <row r="501" spans="2:65" s="12" customFormat="1">
      <c r="B501" s="151"/>
      <c r="D501" s="145" t="s">
        <v>151</v>
      </c>
      <c r="E501" s="152" t="s">
        <v>1</v>
      </c>
      <c r="F501" s="153" t="s">
        <v>506</v>
      </c>
      <c r="H501" s="152" t="s">
        <v>1</v>
      </c>
      <c r="I501" s="154"/>
      <c r="L501" s="151"/>
      <c r="M501" s="155"/>
      <c r="T501" s="156"/>
      <c r="AT501" s="152" t="s">
        <v>151</v>
      </c>
      <c r="AU501" s="152" t="s">
        <v>87</v>
      </c>
      <c r="AV501" s="12" t="s">
        <v>85</v>
      </c>
      <c r="AW501" s="12" t="s">
        <v>32</v>
      </c>
      <c r="AX501" s="12" t="s">
        <v>77</v>
      </c>
      <c r="AY501" s="152" t="s">
        <v>138</v>
      </c>
    </row>
    <row r="502" spans="2:65" s="13" customFormat="1">
      <c r="B502" s="157"/>
      <c r="D502" s="145" t="s">
        <v>151</v>
      </c>
      <c r="E502" s="158" t="s">
        <v>1</v>
      </c>
      <c r="F502" s="159" t="s">
        <v>507</v>
      </c>
      <c r="H502" s="160">
        <v>23.92</v>
      </c>
      <c r="I502" s="161"/>
      <c r="L502" s="157"/>
      <c r="M502" s="162"/>
      <c r="T502" s="163"/>
      <c r="AT502" s="158" t="s">
        <v>151</v>
      </c>
      <c r="AU502" s="158" t="s">
        <v>87</v>
      </c>
      <c r="AV502" s="13" t="s">
        <v>87</v>
      </c>
      <c r="AW502" s="13" t="s">
        <v>32</v>
      </c>
      <c r="AX502" s="13" t="s">
        <v>77</v>
      </c>
      <c r="AY502" s="158" t="s">
        <v>138</v>
      </c>
    </row>
    <row r="503" spans="2:65" s="14" customFormat="1">
      <c r="B503" s="164"/>
      <c r="D503" s="145" t="s">
        <v>151</v>
      </c>
      <c r="E503" s="165" t="s">
        <v>1</v>
      </c>
      <c r="F503" s="166" t="s">
        <v>154</v>
      </c>
      <c r="H503" s="167">
        <v>23.92</v>
      </c>
      <c r="I503" s="168"/>
      <c r="L503" s="164"/>
      <c r="M503" s="169"/>
      <c r="T503" s="170"/>
      <c r="AT503" s="165" t="s">
        <v>151</v>
      </c>
      <c r="AU503" s="165" t="s">
        <v>87</v>
      </c>
      <c r="AV503" s="14" t="s">
        <v>145</v>
      </c>
      <c r="AW503" s="14" t="s">
        <v>32</v>
      </c>
      <c r="AX503" s="14" t="s">
        <v>85</v>
      </c>
      <c r="AY503" s="165" t="s">
        <v>138</v>
      </c>
    </row>
    <row r="504" spans="2:65" s="1" customFormat="1" ht="24.2" customHeight="1">
      <c r="B504" s="131"/>
      <c r="C504" s="132" t="s">
        <v>508</v>
      </c>
      <c r="D504" s="132" t="s">
        <v>140</v>
      </c>
      <c r="E504" s="133" t="s">
        <v>509</v>
      </c>
      <c r="F504" s="134" t="s">
        <v>510</v>
      </c>
      <c r="G504" s="135" t="s">
        <v>157</v>
      </c>
      <c r="H504" s="136">
        <v>3.13</v>
      </c>
      <c r="I504" s="137"/>
      <c r="J504" s="138">
        <f>ROUND(I504*H504,2)</f>
        <v>0</v>
      </c>
      <c r="K504" s="134" t="s">
        <v>144</v>
      </c>
      <c r="L504" s="31"/>
      <c r="M504" s="139" t="s">
        <v>1</v>
      </c>
      <c r="N504" s="140" t="s">
        <v>42</v>
      </c>
      <c r="P504" s="141">
        <f>O504*H504</f>
        <v>0</v>
      </c>
      <c r="Q504" s="141">
        <v>7.3499999999999998E-3</v>
      </c>
      <c r="R504" s="141">
        <f>Q504*H504</f>
        <v>2.3005499999999998E-2</v>
      </c>
      <c r="S504" s="141">
        <v>0</v>
      </c>
      <c r="T504" s="142">
        <f>S504*H504</f>
        <v>0</v>
      </c>
      <c r="AR504" s="143" t="s">
        <v>145</v>
      </c>
      <c r="AT504" s="143" t="s">
        <v>140</v>
      </c>
      <c r="AU504" s="143" t="s">
        <v>87</v>
      </c>
      <c r="AY504" s="16" t="s">
        <v>138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6" t="s">
        <v>85</v>
      </c>
      <c r="BK504" s="144">
        <f>ROUND(I504*H504,2)</f>
        <v>0</v>
      </c>
      <c r="BL504" s="16" t="s">
        <v>145</v>
      </c>
      <c r="BM504" s="143" t="s">
        <v>511</v>
      </c>
    </row>
    <row r="505" spans="2:65" s="1" customFormat="1" ht="19.5">
      <c r="B505" s="31"/>
      <c r="D505" s="145" t="s">
        <v>147</v>
      </c>
      <c r="F505" s="146" t="s">
        <v>512</v>
      </c>
      <c r="I505" s="147"/>
      <c r="L505" s="31"/>
      <c r="M505" s="148"/>
      <c r="T505" s="54"/>
      <c r="AT505" s="16" t="s">
        <v>147</v>
      </c>
      <c r="AU505" s="16" t="s">
        <v>87</v>
      </c>
    </row>
    <row r="506" spans="2:65" s="1" customFormat="1">
      <c r="B506" s="31"/>
      <c r="D506" s="149" t="s">
        <v>149</v>
      </c>
      <c r="F506" s="150" t="s">
        <v>513</v>
      </c>
      <c r="I506" s="147"/>
      <c r="L506" s="31"/>
      <c r="M506" s="148"/>
      <c r="T506" s="54"/>
      <c r="AT506" s="16" t="s">
        <v>149</v>
      </c>
      <c r="AU506" s="16" t="s">
        <v>87</v>
      </c>
    </row>
    <row r="507" spans="2:65" s="12" customFormat="1">
      <c r="B507" s="151"/>
      <c r="D507" s="145" t="s">
        <v>151</v>
      </c>
      <c r="E507" s="152" t="s">
        <v>1</v>
      </c>
      <c r="F507" s="153" t="s">
        <v>484</v>
      </c>
      <c r="H507" s="152" t="s">
        <v>1</v>
      </c>
      <c r="I507" s="154"/>
      <c r="L507" s="151"/>
      <c r="M507" s="155"/>
      <c r="T507" s="156"/>
      <c r="AT507" s="152" t="s">
        <v>151</v>
      </c>
      <c r="AU507" s="152" t="s">
        <v>87</v>
      </c>
      <c r="AV507" s="12" t="s">
        <v>85</v>
      </c>
      <c r="AW507" s="12" t="s">
        <v>32</v>
      </c>
      <c r="AX507" s="12" t="s">
        <v>77</v>
      </c>
      <c r="AY507" s="152" t="s">
        <v>138</v>
      </c>
    </row>
    <row r="508" spans="2:65" s="13" customFormat="1">
      <c r="B508" s="157"/>
      <c r="D508" s="145" t="s">
        <v>151</v>
      </c>
      <c r="E508" s="158" t="s">
        <v>1</v>
      </c>
      <c r="F508" s="159" t="s">
        <v>514</v>
      </c>
      <c r="H508" s="160">
        <v>3.13</v>
      </c>
      <c r="I508" s="161"/>
      <c r="L508" s="157"/>
      <c r="M508" s="162"/>
      <c r="T508" s="163"/>
      <c r="AT508" s="158" t="s">
        <v>151</v>
      </c>
      <c r="AU508" s="158" t="s">
        <v>87</v>
      </c>
      <c r="AV508" s="13" t="s">
        <v>87</v>
      </c>
      <c r="AW508" s="13" t="s">
        <v>32</v>
      </c>
      <c r="AX508" s="13" t="s">
        <v>77</v>
      </c>
      <c r="AY508" s="158" t="s">
        <v>138</v>
      </c>
    </row>
    <row r="509" spans="2:65" s="14" customFormat="1">
      <c r="B509" s="164"/>
      <c r="D509" s="145" t="s">
        <v>151</v>
      </c>
      <c r="E509" s="165" t="s">
        <v>1</v>
      </c>
      <c r="F509" s="166" t="s">
        <v>154</v>
      </c>
      <c r="H509" s="167">
        <v>3.13</v>
      </c>
      <c r="I509" s="168"/>
      <c r="L509" s="164"/>
      <c r="M509" s="169"/>
      <c r="T509" s="170"/>
      <c r="AT509" s="165" t="s">
        <v>151</v>
      </c>
      <c r="AU509" s="165" t="s">
        <v>87</v>
      </c>
      <c r="AV509" s="14" t="s">
        <v>145</v>
      </c>
      <c r="AW509" s="14" t="s">
        <v>32</v>
      </c>
      <c r="AX509" s="14" t="s">
        <v>85</v>
      </c>
      <c r="AY509" s="165" t="s">
        <v>138</v>
      </c>
    </row>
    <row r="510" spans="2:65" s="1" customFormat="1" ht="16.5" customHeight="1">
      <c r="B510" s="131"/>
      <c r="C510" s="132" t="s">
        <v>515</v>
      </c>
      <c r="D510" s="132" t="s">
        <v>140</v>
      </c>
      <c r="E510" s="133" t="s">
        <v>516</v>
      </c>
      <c r="F510" s="134" t="s">
        <v>517</v>
      </c>
      <c r="G510" s="135" t="s">
        <v>157</v>
      </c>
      <c r="H510" s="136">
        <v>8.8640000000000008</v>
      </c>
      <c r="I510" s="137"/>
      <c r="J510" s="138">
        <f>ROUND(I510*H510,2)</f>
        <v>0</v>
      </c>
      <c r="K510" s="134" t="s">
        <v>144</v>
      </c>
      <c r="L510" s="31"/>
      <c r="M510" s="139" t="s">
        <v>1</v>
      </c>
      <c r="N510" s="140" t="s">
        <v>42</v>
      </c>
      <c r="P510" s="141">
        <f>O510*H510</f>
        <v>0</v>
      </c>
      <c r="Q510" s="141">
        <v>2.5999999999999998E-4</v>
      </c>
      <c r="R510" s="141">
        <f>Q510*H510</f>
        <v>2.3046400000000002E-3</v>
      </c>
      <c r="S510" s="141">
        <v>0</v>
      </c>
      <c r="T510" s="142">
        <f>S510*H510</f>
        <v>0</v>
      </c>
      <c r="AR510" s="143" t="s">
        <v>145</v>
      </c>
      <c r="AT510" s="143" t="s">
        <v>140</v>
      </c>
      <c r="AU510" s="143" t="s">
        <v>87</v>
      </c>
      <c r="AY510" s="16" t="s">
        <v>138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6" t="s">
        <v>85</v>
      </c>
      <c r="BK510" s="144">
        <f>ROUND(I510*H510,2)</f>
        <v>0</v>
      </c>
      <c r="BL510" s="16" t="s">
        <v>145</v>
      </c>
      <c r="BM510" s="143" t="s">
        <v>518</v>
      </c>
    </row>
    <row r="511" spans="2:65" s="1" customFormat="1" ht="19.5">
      <c r="B511" s="31"/>
      <c r="D511" s="145" t="s">
        <v>147</v>
      </c>
      <c r="F511" s="146" t="s">
        <v>519</v>
      </c>
      <c r="I511" s="147"/>
      <c r="L511" s="31"/>
      <c r="M511" s="148"/>
      <c r="T511" s="54"/>
      <c r="AT511" s="16" t="s">
        <v>147</v>
      </c>
      <c r="AU511" s="16" t="s">
        <v>87</v>
      </c>
    </row>
    <row r="512" spans="2:65" s="1" customFormat="1">
      <c r="B512" s="31"/>
      <c r="D512" s="149" t="s">
        <v>149</v>
      </c>
      <c r="F512" s="150" t="s">
        <v>520</v>
      </c>
      <c r="I512" s="147"/>
      <c r="L512" s="31"/>
      <c r="M512" s="148"/>
      <c r="T512" s="54"/>
      <c r="AT512" s="16" t="s">
        <v>149</v>
      </c>
      <c r="AU512" s="16" t="s">
        <v>87</v>
      </c>
    </row>
    <row r="513" spans="2:65" s="12" customFormat="1">
      <c r="B513" s="151"/>
      <c r="D513" s="145" t="s">
        <v>151</v>
      </c>
      <c r="E513" s="152" t="s">
        <v>1</v>
      </c>
      <c r="F513" s="153" t="s">
        <v>478</v>
      </c>
      <c r="H513" s="152" t="s">
        <v>1</v>
      </c>
      <c r="I513" s="154"/>
      <c r="L513" s="151"/>
      <c r="M513" s="155"/>
      <c r="T513" s="156"/>
      <c r="AT513" s="152" t="s">
        <v>151</v>
      </c>
      <c r="AU513" s="152" t="s">
        <v>87</v>
      </c>
      <c r="AV513" s="12" t="s">
        <v>85</v>
      </c>
      <c r="AW513" s="12" t="s">
        <v>32</v>
      </c>
      <c r="AX513" s="12" t="s">
        <v>77</v>
      </c>
      <c r="AY513" s="152" t="s">
        <v>138</v>
      </c>
    </row>
    <row r="514" spans="2:65" s="12" customFormat="1">
      <c r="B514" s="151"/>
      <c r="D514" s="145" t="s">
        <v>151</v>
      </c>
      <c r="E514" s="152" t="s">
        <v>1</v>
      </c>
      <c r="F514" s="153" t="s">
        <v>386</v>
      </c>
      <c r="H514" s="152" t="s">
        <v>1</v>
      </c>
      <c r="I514" s="154"/>
      <c r="L514" s="151"/>
      <c r="M514" s="155"/>
      <c r="T514" s="156"/>
      <c r="AT514" s="152" t="s">
        <v>151</v>
      </c>
      <c r="AU514" s="152" t="s">
        <v>87</v>
      </c>
      <c r="AV514" s="12" t="s">
        <v>85</v>
      </c>
      <c r="AW514" s="12" t="s">
        <v>32</v>
      </c>
      <c r="AX514" s="12" t="s">
        <v>77</v>
      </c>
      <c r="AY514" s="152" t="s">
        <v>138</v>
      </c>
    </row>
    <row r="515" spans="2:65" s="13" customFormat="1">
      <c r="B515" s="157"/>
      <c r="D515" s="145" t="s">
        <v>151</v>
      </c>
      <c r="E515" s="158" t="s">
        <v>1</v>
      </c>
      <c r="F515" s="159" t="s">
        <v>481</v>
      </c>
      <c r="H515" s="160">
        <v>1.38</v>
      </c>
      <c r="I515" s="161"/>
      <c r="L515" s="157"/>
      <c r="M515" s="162"/>
      <c r="T515" s="163"/>
      <c r="AT515" s="158" t="s">
        <v>151</v>
      </c>
      <c r="AU515" s="158" t="s">
        <v>87</v>
      </c>
      <c r="AV515" s="13" t="s">
        <v>87</v>
      </c>
      <c r="AW515" s="13" t="s">
        <v>32</v>
      </c>
      <c r="AX515" s="13" t="s">
        <v>77</v>
      </c>
      <c r="AY515" s="158" t="s">
        <v>138</v>
      </c>
    </row>
    <row r="516" spans="2:65" s="13" customFormat="1">
      <c r="B516" s="157"/>
      <c r="D516" s="145" t="s">
        <v>151</v>
      </c>
      <c r="E516" s="158" t="s">
        <v>1</v>
      </c>
      <c r="F516" s="159" t="s">
        <v>482</v>
      </c>
      <c r="H516" s="160">
        <v>3.1</v>
      </c>
      <c r="I516" s="161"/>
      <c r="L516" s="157"/>
      <c r="M516" s="162"/>
      <c r="T516" s="163"/>
      <c r="AT516" s="158" t="s">
        <v>151</v>
      </c>
      <c r="AU516" s="158" t="s">
        <v>87</v>
      </c>
      <c r="AV516" s="13" t="s">
        <v>87</v>
      </c>
      <c r="AW516" s="13" t="s">
        <v>32</v>
      </c>
      <c r="AX516" s="13" t="s">
        <v>77</v>
      </c>
      <c r="AY516" s="158" t="s">
        <v>138</v>
      </c>
    </row>
    <row r="517" spans="2:65" s="12" customFormat="1">
      <c r="B517" s="151"/>
      <c r="D517" s="145" t="s">
        <v>151</v>
      </c>
      <c r="E517" s="152" t="s">
        <v>1</v>
      </c>
      <c r="F517" s="153" t="s">
        <v>388</v>
      </c>
      <c r="H517" s="152" t="s">
        <v>1</v>
      </c>
      <c r="I517" s="154"/>
      <c r="L517" s="151"/>
      <c r="M517" s="155"/>
      <c r="T517" s="156"/>
      <c r="AT517" s="152" t="s">
        <v>151</v>
      </c>
      <c r="AU517" s="152" t="s">
        <v>87</v>
      </c>
      <c r="AV517" s="12" t="s">
        <v>85</v>
      </c>
      <c r="AW517" s="12" t="s">
        <v>32</v>
      </c>
      <c r="AX517" s="12" t="s">
        <v>77</v>
      </c>
      <c r="AY517" s="152" t="s">
        <v>138</v>
      </c>
    </row>
    <row r="518" spans="2:65" s="13" customFormat="1">
      <c r="B518" s="157"/>
      <c r="D518" s="145" t="s">
        <v>151</v>
      </c>
      <c r="E518" s="158" t="s">
        <v>1</v>
      </c>
      <c r="F518" s="159" t="s">
        <v>483</v>
      </c>
      <c r="H518" s="160">
        <v>1.284</v>
      </c>
      <c r="I518" s="161"/>
      <c r="L518" s="157"/>
      <c r="M518" s="162"/>
      <c r="T518" s="163"/>
      <c r="AT518" s="158" t="s">
        <v>151</v>
      </c>
      <c r="AU518" s="158" t="s">
        <v>87</v>
      </c>
      <c r="AV518" s="13" t="s">
        <v>87</v>
      </c>
      <c r="AW518" s="13" t="s">
        <v>32</v>
      </c>
      <c r="AX518" s="13" t="s">
        <v>77</v>
      </c>
      <c r="AY518" s="158" t="s">
        <v>138</v>
      </c>
    </row>
    <row r="519" spans="2:65" s="13" customFormat="1">
      <c r="B519" s="157"/>
      <c r="D519" s="145" t="s">
        <v>151</v>
      </c>
      <c r="E519" s="158" t="s">
        <v>1</v>
      </c>
      <c r="F519" s="159" t="s">
        <v>482</v>
      </c>
      <c r="H519" s="160">
        <v>3.1</v>
      </c>
      <c r="I519" s="161"/>
      <c r="L519" s="157"/>
      <c r="M519" s="162"/>
      <c r="T519" s="163"/>
      <c r="AT519" s="158" t="s">
        <v>151</v>
      </c>
      <c r="AU519" s="158" t="s">
        <v>87</v>
      </c>
      <c r="AV519" s="13" t="s">
        <v>87</v>
      </c>
      <c r="AW519" s="13" t="s">
        <v>32</v>
      </c>
      <c r="AX519" s="13" t="s">
        <v>77</v>
      </c>
      <c r="AY519" s="158" t="s">
        <v>138</v>
      </c>
    </row>
    <row r="520" spans="2:65" s="14" customFormat="1">
      <c r="B520" s="164"/>
      <c r="D520" s="145" t="s">
        <v>151</v>
      </c>
      <c r="E520" s="165" t="s">
        <v>1</v>
      </c>
      <c r="F520" s="166" t="s">
        <v>154</v>
      </c>
      <c r="H520" s="167">
        <v>8.8640000000000008</v>
      </c>
      <c r="I520" s="168"/>
      <c r="L520" s="164"/>
      <c r="M520" s="169"/>
      <c r="T520" s="170"/>
      <c r="AT520" s="165" t="s">
        <v>151</v>
      </c>
      <c r="AU520" s="165" t="s">
        <v>87</v>
      </c>
      <c r="AV520" s="14" t="s">
        <v>145</v>
      </c>
      <c r="AW520" s="14" t="s">
        <v>32</v>
      </c>
      <c r="AX520" s="14" t="s">
        <v>85</v>
      </c>
      <c r="AY520" s="165" t="s">
        <v>138</v>
      </c>
    </row>
    <row r="521" spans="2:65" s="1" customFormat="1" ht="21.75" customHeight="1">
      <c r="B521" s="131"/>
      <c r="C521" s="132" t="s">
        <v>521</v>
      </c>
      <c r="D521" s="132" t="s">
        <v>140</v>
      </c>
      <c r="E521" s="133" t="s">
        <v>522</v>
      </c>
      <c r="F521" s="134" t="s">
        <v>523</v>
      </c>
      <c r="G521" s="135" t="s">
        <v>157</v>
      </c>
      <c r="H521" s="136">
        <v>11.994</v>
      </c>
      <c r="I521" s="137"/>
      <c r="J521" s="138">
        <f>ROUND(I521*H521,2)</f>
        <v>0</v>
      </c>
      <c r="K521" s="134" t="s">
        <v>144</v>
      </c>
      <c r="L521" s="31"/>
      <c r="M521" s="139" t="s">
        <v>1</v>
      </c>
      <c r="N521" s="140" t="s">
        <v>42</v>
      </c>
      <c r="P521" s="141">
        <f>O521*H521</f>
        <v>0</v>
      </c>
      <c r="Q521" s="141">
        <v>4.3800000000000002E-3</v>
      </c>
      <c r="R521" s="141">
        <f>Q521*H521</f>
        <v>5.2533719999999999E-2</v>
      </c>
      <c r="S521" s="141">
        <v>0</v>
      </c>
      <c r="T521" s="142">
        <f>S521*H521</f>
        <v>0</v>
      </c>
      <c r="AR521" s="143" t="s">
        <v>145</v>
      </c>
      <c r="AT521" s="143" t="s">
        <v>140</v>
      </c>
      <c r="AU521" s="143" t="s">
        <v>87</v>
      </c>
      <c r="AY521" s="16" t="s">
        <v>138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6" t="s">
        <v>85</v>
      </c>
      <c r="BK521" s="144">
        <f>ROUND(I521*H521,2)</f>
        <v>0</v>
      </c>
      <c r="BL521" s="16" t="s">
        <v>145</v>
      </c>
      <c r="BM521" s="143" t="s">
        <v>524</v>
      </c>
    </row>
    <row r="522" spans="2:65" s="1" customFormat="1" ht="19.5">
      <c r="B522" s="31"/>
      <c r="D522" s="145" t="s">
        <v>147</v>
      </c>
      <c r="F522" s="146" t="s">
        <v>525</v>
      </c>
      <c r="I522" s="147"/>
      <c r="L522" s="31"/>
      <c r="M522" s="148"/>
      <c r="T522" s="54"/>
      <c r="AT522" s="16" t="s">
        <v>147</v>
      </c>
      <c r="AU522" s="16" t="s">
        <v>87</v>
      </c>
    </row>
    <row r="523" spans="2:65" s="1" customFormat="1">
      <c r="B523" s="31"/>
      <c r="D523" s="149" t="s">
        <v>149</v>
      </c>
      <c r="F523" s="150" t="s">
        <v>526</v>
      </c>
      <c r="I523" s="147"/>
      <c r="L523" s="31"/>
      <c r="M523" s="148"/>
      <c r="T523" s="54"/>
      <c r="AT523" s="16" t="s">
        <v>149</v>
      </c>
      <c r="AU523" s="16" t="s">
        <v>87</v>
      </c>
    </row>
    <row r="524" spans="2:65" s="12" customFormat="1">
      <c r="B524" s="151"/>
      <c r="D524" s="145" t="s">
        <v>151</v>
      </c>
      <c r="E524" s="152" t="s">
        <v>1</v>
      </c>
      <c r="F524" s="153" t="s">
        <v>484</v>
      </c>
      <c r="H524" s="152" t="s">
        <v>1</v>
      </c>
      <c r="I524" s="154"/>
      <c r="L524" s="151"/>
      <c r="M524" s="155"/>
      <c r="T524" s="156"/>
      <c r="AT524" s="152" t="s">
        <v>151</v>
      </c>
      <c r="AU524" s="152" t="s">
        <v>87</v>
      </c>
      <c r="AV524" s="12" t="s">
        <v>85</v>
      </c>
      <c r="AW524" s="12" t="s">
        <v>32</v>
      </c>
      <c r="AX524" s="12" t="s">
        <v>77</v>
      </c>
      <c r="AY524" s="152" t="s">
        <v>138</v>
      </c>
    </row>
    <row r="525" spans="2:65" s="13" customFormat="1">
      <c r="B525" s="157"/>
      <c r="D525" s="145" t="s">
        <v>151</v>
      </c>
      <c r="E525" s="158" t="s">
        <v>1</v>
      </c>
      <c r="F525" s="159" t="s">
        <v>514</v>
      </c>
      <c r="H525" s="160">
        <v>3.13</v>
      </c>
      <c r="I525" s="161"/>
      <c r="L525" s="157"/>
      <c r="M525" s="162"/>
      <c r="T525" s="163"/>
      <c r="AT525" s="158" t="s">
        <v>151</v>
      </c>
      <c r="AU525" s="158" t="s">
        <v>87</v>
      </c>
      <c r="AV525" s="13" t="s">
        <v>87</v>
      </c>
      <c r="AW525" s="13" t="s">
        <v>32</v>
      </c>
      <c r="AX525" s="13" t="s">
        <v>77</v>
      </c>
      <c r="AY525" s="158" t="s">
        <v>138</v>
      </c>
    </row>
    <row r="526" spans="2:65" s="12" customFormat="1">
      <c r="B526" s="151"/>
      <c r="D526" s="145" t="s">
        <v>151</v>
      </c>
      <c r="E526" s="152" t="s">
        <v>1</v>
      </c>
      <c r="F526" s="153" t="s">
        <v>478</v>
      </c>
      <c r="H526" s="152" t="s">
        <v>1</v>
      </c>
      <c r="I526" s="154"/>
      <c r="L526" s="151"/>
      <c r="M526" s="155"/>
      <c r="T526" s="156"/>
      <c r="AT526" s="152" t="s">
        <v>151</v>
      </c>
      <c r="AU526" s="152" t="s">
        <v>87</v>
      </c>
      <c r="AV526" s="12" t="s">
        <v>85</v>
      </c>
      <c r="AW526" s="12" t="s">
        <v>32</v>
      </c>
      <c r="AX526" s="12" t="s">
        <v>77</v>
      </c>
      <c r="AY526" s="152" t="s">
        <v>138</v>
      </c>
    </row>
    <row r="527" spans="2:65" s="12" customFormat="1">
      <c r="B527" s="151"/>
      <c r="D527" s="145" t="s">
        <v>151</v>
      </c>
      <c r="E527" s="152" t="s">
        <v>1</v>
      </c>
      <c r="F527" s="153" t="s">
        <v>386</v>
      </c>
      <c r="H527" s="152" t="s">
        <v>1</v>
      </c>
      <c r="I527" s="154"/>
      <c r="L527" s="151"/>
      <c r="M527" s="155"/>
      <c r="T527" s="156"/>
      <c r="AT527" s="152" t="s">
        <v>151</v>
      </c>
      <c r="AU527" s="152" t="s">
        <v>87</v>
      </c>
      <c r="AV527" s="12" t="s">
        <v>85</v>
      </c>
      <c r="AW527" s="12" t="s">
        <v>32</v>
      </c>
      <c r="AX527" s="12" t="s">
        <v>77</v>
      </c>
      <c r="AY527" s="152" t="s">
        <v>138</v>
      </c>
    </row>
    <row r="528" spans="2:65" s="13" customFormat="1">
      <c r="B528" s="157"/>
      <c r="D528" s="145" t="s">
        <v>151</v>
      </c>
      <c r="E528" s="158" t="s">
        <v>1</v>
      </c>
      <c r="F528" s="159" t="s">
        <v>481</v>
      </c>
      <c r="H528" s="160">
        <v>1.38</v>
      </c>
      <c r="I528" s="161"/>
      <c r="L528" s="157"/>
      <c r="M528" s="162"/>
      <c r="T528" s="163"/>
      <c r="AT528" s="158" t="s">
        <v>151</v>
      </c>
      <c r="AU528" s="158" t="s">
        <v>87</v>
      </c>
      <c r="AV528" s="13" t="s">
        <v>87</v>
      </c>
      <c r="AW528" s="13" t="s">
        <v>32</v>
      </c>
      <c r="AX528" s="13" t="s">
        <v>77</v>
      </c>
      <c r="AY528" s="158" t="s">
        <v>138</v>
      </c>
    </row>
    <row r="529" spans="2:65" s="13" customFormat="1">
      <c r="B529" s="157"/>
      <c r="D529" s="145" t="s">
        <v>151</v>
      </c>
      <c r="E529" s="158" t="s">
        <v>1</v>
      </c>
      <c r="F529" s="159" t="s">
        <v>482</v>
      </c>
      <c r="H529" s="160">
        <v>3.1</v>
      </c>
      <c r="I529" s="161"/>
      <c r="L529" s="157"/>
      <c r="M529" s="162"/>
      <c r="T529" s="163"/>
      <c r="AT529" s="158" t="s">
        <v>151</v>
      </c>
      <c r="AU529" s="158" t="s">
        <v>87</v>
      </c>
      <c r="AV529" s="13" t="s">
        <v>87</v>
      </c>
      <c r="AW529" s="13" t="s">
        <v>32</v>
      </c>
      <c r="AX529" s="13" t="s">
        <v>77</v>
      </c>
      <c r="AY529" s="158" t="s">
        <v>138</v>
      </c>
    </row>
    <row r="530" spans="2:65" s="12" customFormat="1">
      <c r="B530" s="151"/>
      <c r="D530" s="145" t="s">
        <v>151</v>
      </c>
      <c r="E530" s="152" t="s">
        <v>1</v>
      </c>
      <c r="F530" s="153" t="s">
        <v>388</v>
      </c>
      <c r="H530" s="152" t="s">
        <v>1</v>
      </c>
      <c r="I530" s="154"/>
      <c r="L530" s="151"/>
      <c r="M530" s="155"/>
      <c r="T530" s="156"/>
      <c r="AT530" s="152" t="s">
        <v>151</v>
      </c>
      <c r="AU530" s="152" t="s">
        <v>87</v>
      </c>
      <c r="AV530" s="12" t="s">
        <v>85</v>
      </c>
      <c r="AW530" s="12" t="s">
        <v>32</v>
      </c>
      <c r="AX530" s="12" t="s">
        <v>77</v>
      </c>
      <c r="AY530" s="152" t="s">
        <v>138</v>
      </c>
    </row>
    <row r="531" spans="2:65" s="13" customFormat="1">
      <c r="B531" s="157"/>
      <c r="D531" s="145" t="s">
        <v>151</v>
      </c>
      <c r="E531" s="158" t="s">
        <v>1</v>
      </c>
      <c r="F531" s="159" t="s">
        <v>483</v>
      </c>
      <c r="H531" s="160">
        <v>1.284</v>
      </c>
      <c r="I531" s="161"/>
      <c r="L531" s="157"/>
      <c r="M531" s="162"/>
      <c r="T531" s="163"/>
      <c r="AT531" s="158" t="s">
        <v>151</v>
      </c>
      <c r="AU531" s="158" t="s">
        <v>87</v>
      </c>
      <c r="AV531" s="13" t="s">
        <v>87</v>
      </c>
      <c r="AW531" s="13" t="s">
        <v>32</v>
      </c>
      <c r="AX531" s="13" t="s">
        <v>77</v>
      </c>
      <c r="AY531" s="158" t="s">
        <v>138</v>
      </c>
    </row>
    <row r="532" spans="2:65" s="13" customFormat="1">
      <c r="B532" s="157"/>
      <c r="D532" s="145" t="s">
        <v>151</v>
      </c>
      <c r="E532" s="158" t="s">
        <v>1</v>
      </c>
      <c r="F532" s="159" t="s">
        <v>482</v>
      </c>
      <c r="H532" s="160">
        <v>3.1</v>
      </c>
      <c r="I532" s="161"/>
      <c r="L532" s="157"/>
      <c r="M532" s="162"/>
      <c r="T532" s="163"/>
      <c r="AT532" s="158" t="s">
        <v>151</v>
      </c>
      <c r="AU532" s="158" t="s">
        <v>87</v>
      </c>
      <c r="AV532" s="13" t="s">
        <v>87</v>
      </c>
      <c r="AW532" s="13" t="s">
        <v>32</v>
      </c>
      <c r="AX532" s="13" t="s">
        <v>77</v>
      </c>
      <c r="AY532" s="158" t="s">
        <v>138</v>
      </c>
    </row>
    <row r="533" spans="2:65" s="14" customFormat="1">
      <c r="B533" s="164"/>
      <c r="D533" s="145" t="s">
        <v>151</v>
      </c>
      <c r="E533" s="165" t="s">
        <v>1</v>
      </c>
      <c r="F533" s="166" t="s">
        <v>154</v>
      </c>
      <c r="H533" s="167">
        <v>11.994</v>
      </c>
      <c r="I533" s="168"/>
      <c r="L533" s="164"/>
      <c r="M533" s="169"/>
      <c r="T533" s="170"/>
      <c r="AT533" s="165" t="s">
        <v>151</v>
      </c>
      <c r="AU533" s="165" t="s">
        <v>87</v>
      </c>
      <c r="AV533" s="14" t="s">
        <v>145</v>
      </c>
      <c r="AW533" s="14" t="s">
        <v>32</v>
      </c>
      <c r="AX533" s="14" t="s">
        <v>85</v>
      </c>
      <c r="AY533" s="165" t="s">
        <v>138</v>
      </c>
    </row>
    <row r="534" spans="2:65" s="1" customFormat="1" ht="24.2" customHeight="1">
      <c r="B534" s="131"/>
      <c r="C534" s="132" t="s">
        <v>527</v>
      </c>
      <c r="D534" s="132" t="s">
        <v>140</v>
      </c>
      <c r="E534" s="133" t="s">
        <v>528</v>
      </c>
      <c r="F534" s="134" t="s">
        <v>529</v>
      </c>
      <c r="G534" s="135" t="s">
        <v>157</v>
      </c>
      <c r="H534" s="136">
        <v>11.994</v>
      </c>
      <c r="I534" s="137"/>
      <c r="J534" s="138">
        <f>ROUND(I534*H534,2)</f>
        <v>0</v>
      </c>
      <c r="K534" s="134" t="s">
        <v>144</v>
      </c>
      <c r="L534" s="31"/>
      <c r="M534" s="139" t="s">
        <v>1</v>
      </c>
      <c r="N534" s="140" t="s">
        <v>42</v>
      </c>
      <c r="P534" s="141">
        <f>O534*H534</f>
        <v>0</v>
      </c>
      <c r="Q534" s="141">
        <v>1.3999999999999999E-4</v>
      </c>
      <c r="R534" s="141">
        <f>Q534*H534</f>
        <v>1.6791599999999999E-3</v>
      </c>
      <c r="S534" s="141">
        <v>0</v>
      </c>
      <c r="T534" s="142">
        <f>S534*H534</f>
        <v>0</v>
      </c>
      <c r="AR534" s="143" t="s">
        <v>145</v>
      </c>
      <c r="AT534" s="143" t="s">
        <v>140</v>
      </c>
      <c r="AU534" s="143" t="s">
        <v>87</v>
      </c>
      <c r="AY534" s="16" t="s">
        <v>138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6" t="s">
        <v>85</v>
      </c>
      <c r="BK534" s="144">
        <f>ROUND(I534*H534,2)</f>
        <v>0</v>
      </c>
      <c r="BL534" s="16" t="s">
        <v>145</v>
      </c>
      <c r="BM534" s="143" t="s">
        <v>530</v>
      </c>
    </row>
    <row r="535" spans="2:65" s="1" customFormat="1" ht="19.5">
      <c r="B535" s="31"/>
      <c r="D535" s="145" t="s">
        <v>147</v>
      </c>
      <c r="F535" s="146" t="s">
        <v>531</v>
      </c>
      <c r="I535" s="147"/>
      <c r="L535" s="31"/>
      <c r="M535" s="148"/>
      <c r="T535" s="54"/>
      <c r="AT535" s="16" t="s">
        <v>147</v>
      </c>
      <c r="AU535" s="16" t="s">
        <v>87</v>
      </c>
    </row>
    <row r="536" spans="2:65" s="1" customFormat="1">
      <c r="B536" s="31"/>
      <c r="D536" s="149" t="s">
        <v>149</v>
      </c>
      <c r="F536" s="150" t="s">
        <v>532</v>
      </c>
      <c r="I536" s="147"/>
      <c r="L536" s="31"/>
      <c r="M536" s="148"/>
      <c r="T536" s="54"/>
      <c r="AT536" s="16" t="s">
        <v>149</v>
      </c>
      <c r="AU536" s="16" t="s">
        <v>87</v>
      </c>
    </row>
    <row r="537" spans="2:65" s="12" customFormat="1">
      <c r="B537" s="151"/>
      <c r="D537" s="145" t="s">
        <v>151</v>
      </c>
      <c r="E537" s="152" t="s">
        <v>1</v>
      </c>
      <c r="F537" s="153" t="s">
        <v>484</v>
      </c>
      <c r="H537" s="152" t="s">
        <v>1</v>
      </c>
      <c r="I537" s="154"/>
      <c r="L537" s="151"/>
      <c r="M537" s="155"/>
      <c r="T537" s="156"/>
      <c r="AT537" s="152" t="s">
        <v>151</v>
      </c>
      <c r="AU537" s="152" t="s">
        <v>87</v>
      </c>
      <c r="AV537" s="12" t="s">
        <v>85</v>
      </c>
      <c r="AW537" s="12" t="s">
        <v>32</v>
      </c>
      <c r="AX537" s="12" t="s">
        <v>77</v>
      </c>
      <c r="AY537" s="152" t="s">
        <v>138</v>
      </c>
    </row>
    <row r="538" spans="2:65" s="13" customFormat="1">
      <c r="B538" s="157"/>
      <c r="D538" s="145" t="s">
        <v>151</v>
      </c>
      <c r="E538" s="158" t="s">
        <v>1</v>
      </c>
      <c r="F538" s="159" t="s">
        <v>514</v>
      </c>
      <c r="H538" s="160">
        <v>3.13</v>
      </c>
      <c r="I538" s="161"/>
      <c r="L538" s="157"/>
      <c r="M538" s="162"/>
      <c r="T538" s="163"/>
      <c r="AT538" s="158" t="s">
        <v>151</v>
      </c>
      <c r="AU538" s="158" t="s">
        <v>87</v>
      </c>
      <c r="AV538" s="13" t="s">
        <v>87</v>
      </c>
      <c r="AW538" s="13" t="s">
        <v>32</v>
      </c>
      <c r="AX538" s="13" t="s">
        <v>77</v>
      </c>
      <c r="AY538" s="158" t="s">
        <v>138</v>
      </c>
    </row>
    <row r="539" spans="2:65" s="12" customFormat="1">
      <c r="B539" s="151"/>
      <c r="D539" s="145" t="s">
        <v>151</v>
      </c>
      <c r="E539" s="152" t="s">
        <v>1</v>
      </c>
      <c r="F539" s="153" t="s">
        <v>478</v>
      </c>
      <c r="H539" s="152" t="s">
        <v>1</v>
      </c>
      <c r="I539" s="154"/>
      <c r="L539" s="151"/>
      <c r="M539" s="155"/>
      <c r="T539" s="156"/>
      <c r="AT539" s="152" t="s">
        <v>151</v>
      </c>
      <c r="AU539" s="152" t="s">
        <v>87</v>
      </c>
      <c r="AV539" s="12" t="s">
        <v>85</v>
      </c>
      <c r="AW539" s="12" t="s">
        <v>32</v>
      </c>
      <c r="AX539" s="12" t="s">
        <v>77</v>
      </c>
      <c r="AY539" s="152" t="s">
        <v>138</v>
      </c>
    </row>
    <row r="540" spans="2:65" s="12" customFormat="1">
      <c r="B540" s="151"/>
      <c r="D540" s="145" t="s">
        <v>151</v>
      </c>
      <c r="E540" s="152" t="s">
        <v>1</v>
      </c>
      <c r="F540" s="153" t="s">
        <v>386</v>
      </c>
      <c r="H540" s="152" t="s">
        <v>1</v>
      </c>
      <c r="I540" s="154"/>
      <c r="L540" s="151"/>
      <c r="M540" s="155"/>
      <c r="T540" s="156"/>
      <c r="AT540" s="152" t="s">
        <v>151</v>
      </c>
      <c r="AU540" s="152" t="s">
        <v>87</v>
      </c>
      <c r="AV540" s="12" t="s">
        <v>85</v>
      </c>
      <c r="AW540" s="12" t="s">
        <v>32</v>
      </c>
      <c r="AX540" s="12" t="s">
        <v>77</v>
      </c>
      <c r="AY540" s="152" t="s">
        <v>138</v>
      </c>
    </row>
    <row r="541" spans="2:65" s="13" customFormat="1">
      <c r="B541" s="157"/>
      <c r="D541" s="145" t="s">
        <v>151</v>
      </c>
      <c r="E541" s="158" t="s">
        <v>1</v>
      </c>
      <c r="F541" s="159" t="s">
        <v>481</v>
      </c>
      <c r="H541" s="160">
        <v>1.38</v>
      </c>
      <c r="I541" s="161"/>
      <c r="L541" s="157"/>
      <c r="M541" s="162"/>
      <c r="T541" s="163"/>
      <c r="AT541" s="158" t="s">
        <v>151</v>
      </c>
      <c r="AU541" s="158" t="s">
        <v>87</v>
      </c>
      <c r="AV541" s="13" t="s">
        <v>87</v>
      </c>
      <c r="AW541" s="13" t="s">
        <v>32</v>
      </c>
      <c r="AX541" s="13" t="s">
        <v>77</v>
      </c>
      <c r="AY541" s="158" t="s">
        <v>138</v>
      </c>
    </row>
    <row r="542" spans="2:65" s="13" customFormat="1">
      <c r="B542" s="157"/>
      <c r="D542" s="145" t="s">
        <v>151</v>
      </c>
      <c r="E542" s="158" t="s">
        <v>1</v>
      </c>
      <c r="F542" s="159" t="s">
        <v>482</v>
      </c>
      <c r="H542" s="160">
        <v>3.1</v>
      </c>
      <c r="I542" s="161"/>
      <c r="L542" s="157"/>
      <c r="M542" s="162"/>
      <c r="T542" s="163"/>
      <c r="AT542" s="158" t="s">
        <v>151</v>
      </c>
      <c r="AU542" s="158" t="s">
        <v>87</v>
      </c>
      <c r="AV542" s="13" t="s">
        <v>87</v>
      </c>
      <c r="AW542" s="13" t="s">
        <v>32</v>
      </c>
      <c r="AX542" s="13" t="s">
        <v>77</v>
      </c>
      <c r="AY542" s="158" t="s">
        <v>138</v>
      </c>
    </row>
    <row r="543" spans="2:65" s="12" customFormat="1">
      <c r="B543" s="151"/>
      <c r="D543" s="145" t="s">
        <v>151</v>
      </c>
      <c r="E543" s="152" t="s">
        <v>1</v>
      </c>
      <c r="F543" s="153" t="s">
        <v>388</v>
      </c>
      <c r="H543" s="152" t="s">
        <v>1</v>
      </c>
      <c r="I543" s="154"/>
      <c r="L543" s="151"/>
      <c r="M543" s="155"/>
      <c r="T543" s="156"/>
      <c r="AT543" s="152" t="s">
        <v>151</v>
      </c>
      <c r="AU543" s="152" t="s">
        <v>87</v>
      </c>
      <c r="AV543" s="12" t="s">
        <v>85</v>
      </c>
      <c r="AW543" s="12" t="s">
        <v>32</v>
      </c>
      <c r="AX543" s="12" t="s">
        <v>77</v>
      </c>
      <c r="AY543" s="152" t="s">
        <v>138</v>
      </c>
    </row>
    <row r="544" spans="2:65" s="13" customFormat="1">
      <c r="B544" s="157"/>
      <c r="D544" s="145" t="s">
        <v>151</v>
      </c>
      <c r="E544" s="158" t="s">
        <v>1</v>
      </c>
      <c r="F544" s="159" t="s">
        <v>483</v>
      </c>
      <c r="H544" s="160">
        <v>1.284</v>
      </c>
      <c r="I544" s="161"/>
      <c r="L544" s="157"/>
      <c r="M544" s="162"/>
      <c r="T544" s="163"/>
      <c r="AT544" s="158" t="s">
        <v>151</v>
      </c>
      <c r="AU544" s="158" t="s">
        <v>87</v>
      </c>
      <c r="AV544" s="13" t="s">
        <v>87</v>
      </c>
      <c r="AW544" s="13" t="s">
        <v>32</v>
      </c>
      <c r="AX544" s="13" t="s">
        <v>77</v>
      </c>
      <c r="AY544" s="158" t="s">
        <v>138</v>
      </c>
    </row>
    <row r="545" spans="2:65" s="13" customFormat="1">
      <c r="B545" s="157"/>
      <c r="D545" s="145" t="s">
        <v>151</v>
      </c>
      <c r="E545" s="158" t="s">
        <v>1</v>
      </c>
      <c r="F545" s="159" t="s">
        <v>482</v>
      </c>
      <c r="H545" s="160">
        <v>3.1</v>
      </c>
      <c r="I545" s="161"/>
      <c r="L545" s="157"/>
      <c r="M545" s="162"/>
      <c r="T545" s="163"/>
      <c r="AT545" s="158" t="s">
        <v>151</v>
      </c>
      <c r="AU545" s="158" t="s">
        <v>87</v>
      </c>
      <c r="AV545" s="13" t="s">
        <v>87</v>
      </c>
      <c r="AW545" s="13" t="s">
        <v>32</v>
      </c>
      <c r="AX545" s="13" t="s">
        <v>77</v>
      </c>
      <c r="AY545" s="158" t="s">
        <v>138</v>
      </c>
    </row>
    <row r="546" spans="2:65" s="14" customFormat="1">
      <c r="B546" s="164"/>
      <c r="D546" s="145" t="s">
        <v>151</v>
      </c>
      <c r="E546" s="165" t="s">
        <v>1</v>
      </c>
      <c r="F546" s="166" t="s">
        <v>154</v>
      </c>
      <c r="H546" s="167">
        <v>11.994</v>
      </c>
      <c r="I546" s="168"/>
      <c r="L546" s="164"/>
      <c r="M546" s="169"/>
      <c r="T546" s="170"/>
      <c r="AT546" s="165" t="s">
        <v>151</v>
      </c>
      <c r="AU546" s="165" t="s">
        <v>87</v>
      </c>
      <c r="AV546" s="14" t="s">
        <v>145</v>
      </c>
      <c r="AW546" s="14" t="s">
        <v>32</v>
      </c>
      <c r="AX546" s="14" t="s">
        <v>85</v>
      </c>
      <c r="AY546" s="165" t="s">
        <v>138</v>
      </c>
    </row>
    <row r="547" spans="2:65" s="1" customFormat="1" ht="24.2" customHeight="1">
      <c r="B547" s="131"/>
      <c r="C547" s="132" t="s">
        <v>533</v>
      </c>
      <c r="D547" s="132" t="s">
        <v>140</v>
      </c>
      <c r="E547" s="133" t="s">
        <v>534</v>
      </c>
      <c r="F547" s="134" t="s">
        <v>535</v>
      </c>
      <c r="G547" s="135" t="s">
        <v>157</v>
      </c>
      <c r="H547" s="136">
        <v>3.13</v>
      </c>
      <c r="I547" s="137"/>
      <c r="J547" s="138">
        <f>ROUND(I547*H547,2)</f>
        <v>0</v>
      </c>
      <c r="K547" s="134" t="s">
        <v>144</v>
      </c>
      <c r="L547" s="31"/>
      <c r="M547" s="139" t="s">
        <v>1</v>
      </c>
      <c r="N547" s="140" t="s">
        <v>42</v>
      </c>
      <c r="P547" s="141">
        <f>O547*H547</f>
        <v>0</v>
      </c>
      <c r="Q547" s="141">
        <v>2.3099999999999999E-2</v>
      </c>
      <c r="R547" s="141">
        <f>Q547*H547</f>
        <v>7.2302999999999992E-2</v>
      </c>
      <c r="S547" s="141">
        <v>0</v>
      </c>
      <c r="T547" s="142">
        <f>S547*H547</f>
        <v>0</v>
      </c>
      <c r="AR547" s="143" t="s">
        <v>145</v>
      </c>
      <c r="AT547" s="143" t="s">
        <v>140</v>
      </c>
      <c r="AU547" s="143" t="s">
        <v>87</v>
      </c>
      <c r="AY547" s="16" t="s">
        <v>138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6" t="s">
        <v>85</v>
      </c>
      <c r="BK547" s="144">
        <f>ROUND(I547*H547,2)</f>
        <v>0</v>
      </c>
      <c r="BL547" s="16" t="s">
        <v>145</v>
      </c>
      <c r="BM547" s="143" t="s">
        <v>536</v>
      </c>
    </row>
    <row r="548" spans="2:65" s="1" customFormat="1" ht="19.5">
      <c r="B548" s="31"/>
      <c r="D548" s="145" t="s">
        <v>147</v>
      </c>
      <c r="F548" s="146" t="s">
        <v>537</v>
      </c>
      <c r="I548" s="147"/>
      <c r="L548" s="31"/>
      <c r="M548" s="148"/>
      <c r="T548" s="54"/>
      <c r="AT548" s="16" t="s">
        <v>147</v>
      </c>
      <c r="AU548" s="16" t="s">
        <v>87</v>
      </c>
    </row>
    <row r="549" spans="2:65" s="1" customFormat="1">
      <c r="B549" s="31"/>
      <c r="D549" s="149" t="s">
        <v>149</v>
      </c>
      <c r="F549" s="150" t="s">
        <v>538</v>
      </c>
      <c r="I549" s="147"/>
      <c r="L549" s="31"/>
      <c r="M549" s="148"/>
      <c r="T549" s="54"/>
      <c r="AT549" s="16" t="s">
        <v>149</v>
      </c>
      <c r="AU549" s="16" t="s">
        <v>87</v>
      </c>
    </row>
    <row r="550" spans="2:65" s="12" customFormat="1">
      <c r="B550" s="151"/>
      <c r="D550" s="145" t="s">
        <v>151</v>
      </c>
      <c r="E550" s="152" t="s">
        <v>1</v>
      </c>
      <c r="F550" s="153" t="s">
        <v>484</v>
      </c>
      <c r="H550" s="152" t="s">
        <v>1</v>
      </c>
      <c r="I550" s="154"/>
      <c r="L550" s="151"/>
      <c r="M550" s="155"/>
      <c r="T550" s="156"/>
      <c r="AT550" s="152" t="s">
        <v>151</v>
      </c>
      <c r="AU550" s="152" t="s">
        <v>87</v>
      </c>
      <c r="AV550" s="12" t="s">
        <v>85</v>
      </c>
      <c r="AW550" s="12" t="s">
        <v>32</v>
      </c>
      <c r="AX550" s="12" t="s">
        <v>77</v>
      </c>
      <c r="AY550" s="152" t="s">
        <v>138</v>
      </c>
    </row>
    <row r="551" spans="2:65" s="13" customFormat="1">
      <c r="B551" s="157"/>
      <c r="D551" s="145" t="s">
        <v>151</v>
      </c>
      <c r="E551" s="158" t="s">
        <v>1</v>
      </c>
      <c r="F551" s="159" t="s">
        <v>514</v>
      </c>
      <c r="H551" s="160">
        <v>3.13</v>
      </c>
      <c r="I551" s="161"/>
      <c r="L551" s="157"/>
      <c r="M551" s="162"/>
      <c r="T551" s="163"/>
      <c r="AT551" s="158" t="s">
        <v>151</v>
      </c>
      <c r="AU551" s="158" t="s">
        <v>87</v>
      </c>
      <c r="AV551" s="13" t="s">
        <v>87</v>
      </c>
      <c r="AW551" s="13" t="s">
        <v>32</v>
      </c>
      <c r="AX551" s="13" t="s">
        <v>77</v>
      </c>
      <c r="AY551" s="158" t="s">
        <v>138</v>
      </c>
    </row>
    <row r="552" spans="2:65" s="14" customFormat="1">
      <c r="B552" s="164"/>
      <c r="D552" s="145" t="s">
        <v>151</v>
      </c>
      <c r="E552" s="165" t="s">
        <v>1</v>
      </c>
      <c r="F552" s="166" t="s">
        <v>154</v>
      </c>
      <c r="H552" s="167">
        <v>3.13</v>
      </c>
      <c r="I552" s="168"/>
      <c r="L552" s="164"/>
      <c r="M552" s="169"/>
      <c r="T552" s="170"/>
      <c r="AT552" s="165" t="s">
        <v>151</v>
      </c>
      <c r="AU552" s="165" t="s">
        <v>87</v>
      </c>
      <c r="AV552" s="14" t="s">
        <v>145</v>
      </c>
      <c r="AW552" s="14" t="s">
        <v>32</v>
      </c>
      <c r="AX552" s="14" t="s">
        <v>85</v>
      </c>
      <c r="AY552" s="165" t="s">
        <v>138</v>
      </c>
    </row>
    <row r="553" spans="2:65" s="1" customFormat="1" ht="24.2" customHeight="1">
      <c r="B553" s="131"/>
      <c r="C553" s="132" t="s">
        <v>539</v>
      </c>
      <c r="D553" s="132" t="s">
        <v>140</v>
      </c>
      <c r="E553" s="133" t="s">
        <v>540</v>
      </c>
      <c r="F553" s="134" t="s">
        <v>541</v>
      </c>
      <c r="G553" s="135" t="s">
        <v>157</v>
      </c>
      <c r="H553" s="136">
        <v>11.994</v>
      </c>
      <c r="I553" s="137"/>
      <c r="J553" s="138">
        <f>ROUND(I553*H553,2)</f>
        <v>0</v>
      </c>
      <c r="K553" s="134" t="s">
        <v>144</v>
      </c>
      <c r="L553" s="31"/>
      <c r="M553" s="139" t="s">
        <v>1</v>
      </c>
      <c r="N553" s="140" t="s">
        <v>42</v>
      </c>
      <c r="P553" s="141">
        <f>O553*H553</f>
        <v>0</v>
      </c>
      <c r="Q553" s="141">
        <v>3.3E-3</v>
      </c>
      <c r="R553" s="141">
        <f>Q553*H553</f>
        <v>3.9580199999999996E-2</v>
      </c>
      <c r="S553" s="141">
        <v>0</v>
      </c>
      <c r="T553" s="142">
        <f>S553*H553</f>
        <v>0</v>
      </c>
      <c r="AR553" s="143" t="s">
        <v>145</v>
      </c>
      <c r="AT553" s="143" t="s">
        <v>140</v>
      </c>
      <c r="AU553" s="143" t="s">
        <v>87</v>
      </c>
      <c r="AY553" s="16" t="s">
        <v>138</v>
      </c>
      <c r="BE553" s="144">
        <f>IF(N553="základní",J553,0)</f>
        <v>0</v>
      </c>
      <c r="BF553" s="144">
        <f>IF(N553="snížená",J553,0)</f>
        <v>0</v>
      </c>
      <c r="BG553" s="144">
        <f>IF(N553="zákl. přenesená",J553,0)</f>
        <v>0</v>
      </c>
      <c r="BH553" s="144">
        <f>IF(N553="sníž. přenesená",J553,0)</f>
        <v>0</v>
      </c>
      <c r="BI553" s="144">
        <f>IF(N553="nulová",J553,0)</f>
        <v>0</v>
      </c>
      <c r="BJ553" s="16" t="s">
        <v>85</v>
      </c>
      <c r="BK553" s="144">
        <f>ROUND(I553*H553,2)</f>
        <v>0</v>
      </c>
      <c r="BL553" s="16" t="s">
        <v>145</v>
      </c>
      <c r="BM553" s="143" t="s">
        <v>542</v>
      </c>
    </row>
    <row r="554" spans="2:65" s="1" customFormat="1" ht="19.5">
      <c r="B554" s="31"/>
      <c r="D554" s="145" t="s">
        <v>147</v>
      </c>
      <c r="F554" s="146" t="s">
        <v>543</v>
      </c>
      <c r="I554" s="147"/>
      <c r="L554" s="31"/>
      <c r="M554" s="148"/>
      <c r="T554" s="54"/>
      <c r="AT554" s="16" t="s">
        <v>147</v>
      </c>
      <c r="AU554" s="16" t="s">
        <v>87</v>
      </c>
    </row>
    <row r="555" spans="2:65" s="1" customFormat="1">
      <c r="B555" s="31"/>
      <c r="D555" s="149" t="s">
        <v>149</v>
      </c>
      <c r="F555" s="150" t="s">
        <v>544</v>
      </c>
      <c r="I555" s="147"/>
      <c r="L555" s="31"/>
      <c r="M555" s="148"/>
      <c r="T555" s="54"/>
      <c r="AT555" s="16" t="s">
        <v>149</v>
      </c>
      <c r="AU555" s="16" t="s">
        <v>87</v>
      </c>
    </row>
    <row r="556" spans="2:65" s="12" customFormat="1">
      <c r="B556" s="151"/>
      <c r="D556" s="145" t="s">
        <v>151</v>
      </c>
      <c r="E556" s="152" t="s">
        <v>1</v>
      </c>
      <c r="F556" s="153" t="s">
        <v>484</v>
      </c>
      <c r="H556" s="152" t="s">
        <v>1</v>
      </c>
      <c r="I556" s="154"/>
      <c r="L556" s="151"/>
      <c r="M556" s="155"/>
      <c r="T556" s="156"/>
      <c r="AT556" s="152" t="s">
        <v>151</v>
      </c>
      <c r="AU556" s="152" t="s">
        <v>87</v>
      </c>
      <c r="AV556" s="12" t="s">
        <v>85</v>
      </c>
      <c r="AW556" s="12" t="s">
        <v>32</v>
      </c>
      <c r="AX556" s="12" t="s">
        <v>77</v>
      </c>
      <c r="AY556" s="152" t="s">
        <v>138</v>
      </c>
    </row>
    <row r="557" spans="2:65" s="13" customFormat="1">
      <c r="B557" s="157"/>
      <c r="D557" s="145" t="s">
        <v>151</v>
      </c>
      <c r="E557" s="158" t="s">
        <v>1</v>
      </c>
      <c r="F557" s="159" t="s">
        <v>514</v>
      </c>
      <c r="H557" s="160">
        <v>3.13</v>
      </c>
      <c r="I557" s="161"/>
      <c r="L557" s="157"/>
      <c r="M557" s="162"/>
      <c r="T557" s="163"/>
      <c r="AT557" s="158" t="s">
        <v>151</v>
      </c>
      <c r="AU557" s="158" t="s">
        <v>87</v>
      </c>
      <c r="AV557" s="13" t="s">
        <v>87</v>
      </c>
      <c r="AW557" s="13" t="s">
        <v>32</v>
      </c>
      <c r="AX557" s="13" t="s">
        <v>77</v>
      </c>
      <c r="AY557" s="158" t="s">
        <v>138</v>
      </c>
    </row>
    <row r="558" spans="2:65" s="12" customFormat="1">
      <c r="B558" s="151"/>
      <c r="D558" s="145" t="s">
        <v>151</v>
      </c>
      <c r="E558" s="152" t="s">
        <v>1</v>
      </c>
      <c r="F558" s="153" t="s">
        <v>478</v>
      </c>
      <c r="H558" s="152" t="s">
        <v>1</v>
      </c>
      <c r="I558" s="154"/>
      <c r="L558" s="151"/>
      <c r="M558" s="155"/>
      <c r="T558" s="156"/>
      <c r="AT558" s="152" t="s">
        <v>151</v>
      </c>
      <c r="AU558" s="152" t="s">
        <v>87</v>
      </c>
      <c r="AV558" s="12" t="s">
        <v>85</v>
      </c>
      <c r="AW558" s="12" t="s">
        <v>32</v>
      </c>
      <c r="AX558" s="12" t="s">
        <v>77</v>
      </c>
      <c r="AY558" s="152" t="s">
        <v>138</v>
      </c>
    </row>
    <row r="559" spans="2:65" s="12" customFormat="1">
      <c r="B559" s="151"/>
      <c r="D559" s="145" t="s">
        <v>151</v>
      </c>
      <c r="E559" s="152" t="s">
        <v>1</v>
      </c>
      <c r="F559" s="153" t="s">
        <v>386</v>
      </c>
      <c r="H559" s="152" t="s">
        <v>1</v>
      </c>
      <c r="I559" s="154"/>
      <c r="L559" s="151"/>
      <c r="M559" s="155"/>
      <c r="T559" s="156"/>
      <c r="AT559" s="152" t="s">
        <v>151</v>
      </c>
      <c r="AU559" s="152" t="s">
        <v>87</v>
      </c>
      <c r="AV559" s="12" t="s">
        <v>85</v>
      </c>
      <c r="AW559" s="12" t="s">
        <v>32</v>
      </c>
      <c r="AX559" s="12" t="s">
        <v>77</v>
      </c>
      <c r="AY559" s="152" t="s">
        <v>138</v>
      </c>
    </row>
    <row r="560" spans="2:65" s="13" customFormat="1">
      <c r="B560" s="157"/>
      <c r="D560" s="145" t="s">
        <v>151</v>
      </c>
      <c r="E560" s="158" t="s">
        <v>1</v>
      </c>
      <c r="F560" s="159" t="s">
        <v>481</v>
      </c>
      <c r="H560" s="160">
        <v>1.38</v>
      </c>
      <c r="I560" s="161"/>
      <c r="L560" s="157"/>
      <c r="M560" s="162"/>
      <c r="T560" s="163"/>
      <c r="AT560" s="158" t="s">
        <v>151</v>
      </c>
      <c r="AU560" s="158" t="s">
        <v>87</v>
      </c>
      <c r="AV560" s="13" t="s">
        <v>87</v>
      </c>
      <c r="AW560" s="13" t="s">
        <v>32</v>
      </c>
      <c r="AX560" s="13" t="s">
        <v>77</v>
      </c>
      <c r="AY560" s="158" t="s">
        <v>138</v>
      </c>
    </row>
    <row r="561" spans="2:65" s="13" customFormat="1">
      <c r="B561" s="157"/>
      <c r="D561" s="145" t="s">
        <v>151</v>
      </c>
      <c r="E561" s="158" t="s">
        <v>1</v>
      </c>
      <c r="F561" s="159" t="s">
        <v>482</v>
      </c>
      <c r="H561" s="160">
        <v>3.1</v>
      </c>
      <c r="I561" s="161"/>
      <c r="L561" s="157"/>
      <c r="M561" s="162"/>
      <c r="T561" s="163"/>
      <c r="AT561" s="158" t="s">
        <v>151</v>
      </c>
      <c r="AU561" s="158" t="s">
        <v>87</v>
      </c>
      <c r="AV561" s="13" t="s">
        <v>87</v>
      </c>
      <c r="AW561" s="13" t="s">
        <v>32</v>
      </c>
      <c r="AX561" s="13" t="s">
        <v>77</v>
      </c>
      <c r="AY561" s="158" t="s">
        <v>138</v>
      </c>
    </row>
    <row r="562" spans="2:65" s="12" customFormat="1">
      <c r="B562" s="151"/>
      <c r="D562" s="145" t="s">
        <v>151</v>
      </c>
      <c r="E562" s="152" t="s">
        <v>1</v>
      </c>
      <c r="F562" s="153" t="s">
        <v>388</v>
      </c>
      <c r="H562" s="152" t="s">
        <v>1</v>
      </c>
      <c r="I562" s="154"/>
      <c r="L562" s="151"/>
      <c r="M562" s="155"/>
      <c r="T562" s="156"/>
      <c r="AT562" s="152" t="s">
        <v>151</v>
      </c>
      <c r="AU562" s="152" t="s">
        <v>87</v>
      </c>
      <c r="AV562" s="12" t="s">
        <v>85</v>
      </c>
      <c r="AW562" s="12" t="s">
        <v>32</v>
      </c>
      <c r="AX562" s="12" t="s">
        <v>77</v>
      </c>
      <c r="AY562" s="152" t="s">
        <v>138</v>
      </c>
    </row>
    <row r="563" spans="2:65" s="13" customFormat="1">
      <c r="B563" s="157"/>
      <c r="D563" s="145" t="s">
        <v>151</v>
      </c>
      <c r="E563" s="158" t="s">
        <v>1</v>
      </c>
      <c r="F563" s="159" t="s">
        <v>483</v>
      </c>
      <c r="H563" s="160">
        <v>1.284</v>
      </c>
      <c r="I563" s="161"/>
      <c r="L563" s="157"/>
      <c r="M563" s="162"/>
      <c r="T563" s="163"/>
      <c r="AT563" s="158" t="s">
        <v>151</v>
      </c>
      <c r="AU563" s="158" t="s">
        <v>87</v>
      </c>
      <c r="AV563" s="13" t="s">
        <v>87</v>
      </c>
      <c r="AW563" s="13" t="s">
        <v>32</v>
      </c>
      <c r="AX563" s="13" t="s">
        <v>77</v>
      </c>
      <c r="AY563" s="158" t="s">
        <v>138</v>
      </c>
    </row>
    <row r="564" spans="2:65" s="13" customFormat="1">
      <c r="B564" s="157"/>
      <c r="D564" s="145" t="s">
        <v>151</v>
      </c>
      <c r="E564" s="158" t="s">
        <v>1</v>
      </c>
      <c r="F564" s="159" t="s">
        <v>482</v>
      </c>
      <c r="H564" s="160">
        <v>3.1</v>
      </c>
      <c r="I564" s="161"/>
      <c r="L564" s="157"/>
      <c r="M564" s="162"/>
      <c r="T564" s="163"/>
      <c r="AT564" s="158" t="s">
        <v>151</v>
      </c>
      <c r="AU564" s="158" t="s">
        <v>87</v>
      </c>
      <c r="AV564" s="13" t="s">
        <v>87</v>
      </c>
      <c r="AW564" s="13" t="s">
        <v>32</v>
      </c>
      <c r="AX564" s="13" t="s">
        <v>77</v>
      </c>
      <c r="AY564" s="158" t="s">
        <v>138</v>
      </c>
    </row>
    <row r="565" spans="2:65" s="14" customFormat="1">
      <c r="B565" s="164"/>
      <c r="D565" s="145" t="s">
        <v>151</v>
      </c>
      <c r="E565" s="165" t="s">
        <v>1</v>
      </c>
      <c r="F565" s="166" t="s">
        <v>154</v>
      </c>
      <c r="H565" s="167">
        <v>11.994</v>
      </c>
      <c r="I565" s="168"/>
      <c r="L565" s="164"/>
      <c r="M565" s="169"/>
      <c r="T565" s="170"/>
      <c r="AT565" s="165" t="s">
        <v>151</v>
      </c>
      <c r="AU565" s="165" t="s">
        <v>87</v>
      </c>
      <c r="AV565" s="14" t="s">
        <v>145</v>
      </c>
      <c r="AW565" s="14" t="s">
        <v>32</v>
      </c>
      <c r="AX565" s="14" t="s">
        <v>85</v>
      </c>
      <c r="AY565" s="165" t="s">
        <v>138</v>
      </c>
    </row>
    <row r="566" spans="2:65" s="1" customFormat="1" ht="24.2" customHeight="1">
      <c r="B566" s="131"/>
      <c r="C566" s="132" t="s">
        <v>545</v>
      </c>
      <c r="D566" s="132" t="s">
        <v>140</v>
      </c>
      <c r="E566" s="133" t="s">
        <v>546</v>
      </c>
      <c r="F566" s="134" t="s">
        <v>547</v>
      </c>
      <c r="G566" s="135" t="s">
        <v>157</v>
      </c>
      <c r="H566" s="136">
        <v>3.13</v>
      </c>
      <c r="I566" s="137"/>
      <c r="J566" s="138">
        <f>ROUND(I566*H566,2)</f>
        <v>0</v>
      </c>
      <c r="K566" s="134" t="s">
        <v>144</v>
      </c>
      <c r="L566" s="31"/>
      <c r="M566" s="139" t="s">
        <v>1</v>
      </c>
      <c r="N566" s="140" t="s">
        <v>42</v>
      </c>
      <c r="P566" s="141">
        <f>O566*H566</f>
        <v>0</v>
      </c>
      <c r="Q566" s="141">
        <v>0</v>
      </c>
      <c r="R566" s="141">
        <f>Q566*H566</f>
        <v>0</v>
      </c>
      <c r="S566" s="141">
        <v>0</v>
      </c>
      <c r="T566" s="142">
        <f>S566*H566</f>
        <v>0</v>
      </c>
      <c r="AR566" s="143" t="s">
        <v>145</v>
      </c>
      <c r="AT566" s="143" t="s">
        <v>140</v>
      </c>
      <c r="AU566" s="143" t="s">
        <v>87</v>
      </c>
      <c r="AY566" s="16" t="s">
        <v>138</v>
      </c>
      <c r="BE566" s="144">
        <f>IF(N566="základní",J566,0)</f>
        <v>0</v>
      </c>
      <c r="BF566" s="144">
        <f>IF(N566="snížená",J566,0)</f>
        <v>0</v>
      </c>
      <c r="BG566" s="144">
        <f>IF(N566="zákl. přenesená",J566,0)</f>
        <v>0</v>
      </c>
      <c r="BH566" s="144">
        <f>IF(N566="sníž. přenesená",J566,0)</f>
        <v>0</v>
      </c>
      <c r="BI566" s="144">
        <f>IF(N566="nulová",J566,0)</f>
        <v>0</v>
      </c>
      <c r="BJ566" s="16" t="s">
        <v>85</v>
      </c>
      <c r="BK566" s="144">
        <f>ROUND(I566*H566,2)</f>
        <v>0</v>
      </c>
      <c r="BL566" s="16" t="s">
        <v>145</v>
      </c>
      <c r="BM566" s="143" t="s">
        <v>548</v>
      </c>
    </row>
    <row r="567" spans="2:65" s="1" customFormat="1" ht="19.5">
      <c r="B567" s="31"/>
      <c r="D567" s="145" t="s">
        <v>147</v>
      </c>
      <c r="F567" s="146" t="s">
        <v>549</v>
      </c>
      <c r="I567" s="147"/>
      <c r="L567" s="31"/>
      <c r="M567" s="148"/>
      <c r="T567" s="54"/>
      <c r="AT567" s="16" t="s">
        <v>147</v>
      </c>
      <c r="AU567" s="16" t="s">
        <v>87</v>
      </c>
    </row>
    <row r="568" spans="2:65" s="1" customFormat="1">
      <c r="B568" s="31"/>
      <c r="D568" s="149" t="s">
        <v>149</v>
      </c>
      <c r="F568" s="150" t="s">
        <v>550</v>
      </c>
      <c r="I568" s="147"/>
      <c r="L568" s="31"/>
      <c r="M568" s="148"/>
      <c r="T568" s="54"/>
      <c r="AT568" s="16" t="s">
        <v>149</v>
      </c>
      <c r="AU568" s="16" t="s">
        <v>87</v>
      </c>
    </row>
    <row r="569" spans="2:65" s="12" customFormat="1">
      <c r="B569" s="151"/>
      <c r="D569" s="145" t="s">
        <v>151</v>
      </c>
      <c r="E569" s="152" t="s">
        <v>1</v>
      </c>
      <c r="F569" s="153" t="s">
        <v>484</v>
      </c>
      <c r="H569" s="152" t="s">
        <v>1</v>
      </c>
      <c r="I569" s="154"/>
      <c r="L569" s="151"/>
      <c r="M569" s="155"/>
      <c r="T569" s="156"/>
      <c r="AT569" s="152" t="s">
        <v>151</v>
      </c>
      <c r="AU569" s="152" t="s">
        <v>87</v>
      </c>
      <c r="AV569" s="12" t="s">
        <v>85</v>
      </c>
      <c r="AW569" s="12" t="s">
        <v>32</v>
      </c>
      <c r="AX569" s="12" t="s">
        <v>77</v>
      </c>
      <c r="AY569" s="152" t="s">
        <v>138</v>
      </c>
    </row>
    <row r="570" spans="2:65" s="13" customFormat="1">
      <c r="B570" s="157"/>
      <c r="D570" s="145" t="s">
        <v>151</v>
      </c>
      <c r="E570" s="158" t="s">
        <v>1</v>
      </c>
      <c r="F570" s="159" t="s">
        <v>514</v>
      </c>
      <c r="H570" s="160">
        <v>3.13</v>
      </c>
      <c r="I570" s="161"/>
      <c r="L570" s="157"/>
      <c r="M570" s="162"/>
      <c r="T570" s="163"/>
      <c r="AT570" s="158" t="s">
        <v>151</v>
      </c>
      <c r="AU570" s="158" t="s">
        <v>87</v>
      </c>
      <c r="AV570" s="13" t="s">
        <v>87</v>
      </c>
      <c r="AW570" s="13" t="s">
        <v>32</v>
      </c>
      <c r="AX570" s="13" t="s">
        <v>77</v>
      </c>
      <c r="AY570" s="158" t="s">
        <v>138</v>
      </c>
    </row>
    <row r="571" spans="2:65" s="14" customFormat="1">
      <c r="B571" s="164"/>
      <c r="D571" s="145" t="s">
        <v>151</v>
      </c>
      <c r="E571" s="165" t="s">
        <v>1</v>
      </c>
      <c r="F571" s="166" t="s">
        <v>154</v>
      </c>
      <c r="H571" s="167">
        <v>3.13</v>
      </c>
      <c r="I571" s="168"/>
      <c r="L571" s="164"/>
      <c r="M571" s="169"/>
      <c r="T571" s="170"/>
      <c r="AT571" s="165" t="s">
        <v>151</v>
      </c>
      <c r="AU571" s="165" t="s">
        <v>87</v>
      </c>
      <c r="AV571" s="14" t="s">
        <v>145</v>
      </c>
      <c r="AW571" s="14" t="s">
        <v>32</v>
      </c>
      <c r="AX571" s="14" t="s">
        <v>85</v>
      </c>
      <c r="AY571" s="165" t="s">
        <v>138</v>
      </c>
    </row>
    <row r="572" spans="2:65" s="1" customFormat="1" ht="24.2" customHeight="1">
      <c r="B572" s="131"/>
      <c r="C572" s="132" t="s">
        <v>551</v>
      </c>
      <c r="D572" s="132" t="s">
        <v>140</v>
      </c>
      <c r="E572" s="133" t="s">
        <v>552</v>
      </c>
      <c r="F572" s="134" t="s">
        <v>553</v>
      </c>
      <c r="G572" s="135" t="s">
        <v>157</v>
      </c>
      <c r="H572" s="136">
        <v>3.13</v>
      </c>
      <c r="I572" s="137"/>
      <c r="J572" s="138">
        <f>ROUND(I572*H572,2)</f>
        <v>0</v>
      </c>
      <c r="K572" s="134" t="s">
        <v>144</v>
      </c>
      <c r="L572" s="31"/>
      <c r="M572" s="139" t="s">
        <v>1</v>
      </c>
      <c r="N572" s="140" t="s">
        <v>42</v>
      </c>
      <c r="P572" s="141">
        <f>O572*H572</f>
        <v>0</v>
      </c>
      <c r="Q572" s="141">
        <v>0</v>
      </c>
      <c r="R572" s="141">
        <f>Q572*H572</f>
        <v>0</v>
      </c>
      <c r="S572" s="141">
        <v>0</v>
      </c>
      <c r="T572" s="142">
        <f>S572*H572</f>
        <v>0</v>
      </c>
      <c r="AR572" s="143" t="s">
        <v>145</v>
      </c>
      <c r="AT572" s="143" t="s">
        <v>140</v>
      </c>
      <c r="AU572" s="143" t="s">
        <v>87</v>
      </c>
      <c r="AY572" s="16" t="s">
        <v>138</v>
      </c>
      <c r="BE572" s="144">
        <f>IF(N572="základní",J572,0)</f>
        <v>0</v>
      </c>
      <c r="BF572" s="144">
        <f>IF(N572="snížená",J572,0)</f>
        <v>0</v>
      </c>
      <c r="BG572" s="144">
        <f>IF(N572="zákl. přenesená",J572,0)</f>
        <v>0</v>
      </c>
      <c r="BH572" s="144">
        <f>IF(N572="sníž. přenesená",J572,0)</f>
        <v>0</v>
      </c>
      <c r="BI572" s="144">
        <f>IF(N572="nulová",J572,0)</f>
        <v>0</v>
      </c>
      <c r="BJ572" s="16" t="s">
        <v>85</v>
      </c>
      <c r="BK572" s="144">
        <f>ROUND(I572*H572,2)</f>
        <v>0</v>
      </c>
      <c r="BL572" s="16" t="s">
        <v>145</v>
      </c>
      <c r="BM572" s="143" t="s">
        <v>554</v>
      </c>
    </row>
    <row r="573" spans="2:65" s="1" customFormat="1" ht="19.5">
      <c r="B573" s="31"/>
      <c r="D573" s="145" t="s">
        <v>147</v>
      </c>
      <c r="F573" s="146" t="s">
        <v>555</v>
      </c>
      <c r="I573" s="147"/>
      <c r="L573" s="31"/>
      <c r="M573" s="148"/>
      <c r="T573" s="54"/>
      <c r="AT573" s="16" t="s">
        <v>147</v>
      </c>
      <c r="AU573" s="16" t="s">
        <v>87</v>
      </c>
    </row>
    <row r="574" spans="2:65" s="1" customFormat="1">
      <c r="B574" s="31"/>
      <c r="D574" s="149" t="s">
        <v>149</v>
      </c>
      <c r="F574" s="150" t="s">
        <v>556</v>
      </c>
      <c r="I574" s="147"/>
      <c r="L574" s="31"/>
      <c r="M574" s="148"/>
      <c r="T574" s="54"/>
      <c r="AT574" s="16" t="s">
        <v>149</v>
      </c>
      <c r="AU574" s="16" t="s">
        <v>87</v>
      </c>
    </row>
    <row r="575" spans="2:65" s="12" customFormat="1">
      <c r="B575" s="151"/>
      <c r="D575" s="145" t="s">
        <v>151</v>
      </c>
      <c r="E575" s="152" t="s">
        <v>1</v>
      </c>
      <c r="F575" s="153" t="s">
        <v>484</v>
      </c>
      <c r="H575" s="152" t="s">
        <v>1</v>
      </c>
      <c r="I575" s="154"/>
      <c r="L575" s="151"/>
      <c r="M575" s="155"/>
      <c r="T575" s="156"/>
      <c r="AT575" s="152" t="s">
        <v>151</v>
      </c>
      <c r="AU575" s="152" t="s">
        <v>87</v>
      </c>
      <c r="AV575" s="12" t="s">
        <v>85</v>
      </c>
      <c r="AW575" s="12" t="s">
        <v>32</v>
      </c>
      <c r="AX575" s="12" t="s">
        <v>77</v>
      </c>
      <c r="AY575" s="152" t="s">
        <v>138</v>
      </c>
    </row>
    <row r="576" spans="2:65" s="13" customFormat="1">
      <c r="B576" s="157"/>
      <c r="D576" s="145" t="s">
        <v>151</v>
      </c>
      <c r="E576" s="158" t="s">
        <v>1</v>
      </c>
      <c r="F576" s="159" t="s">
        <v>514</v>
      </c>
      <c r="H576" s="160">
        <v>3.13</v>
      </c>
      <c r="I576" s="161"/>
      <c r="L576" s="157"/>
      <c r="M576" s="162"/>
      <c r="T576" s="163"/>
      <c r="AT576" s="158" t="s">
        <v>151</v>
      </c>
      <c r="AU576" s="158" t="s">
        <v>87</v>
      </c>
      <c r="AV576" s="13" t="s">
        <v>87</v>
      </c>
      <c r="AW576" s="13" t="s">
        <v>32</v>
      </c>
      <c r="AX576" s="13" t="s">
        <v>77</v>
      </c>
      <c r="AY576" s="158" t="s">
        <v>138</v>
      </c>
    </row>
    <row r="577" spans="2:65" s="14" customFormat="1">
      <c r="B577" s="164"/>
      <c r="D577" s="145" t="s">
        <v>151</v>
      </c>
      <c r="E577" s="165" t="s">
        <v>1</v>
      </c>
      <c r="F577" s="166" t="s">
        <v>154</v>
      </c>
      <c r="H577" s="167">
        <v>3.13</v>
      </c>
      <c r="I577" s="168"/>
      <c r="L577" s="164"/>
      <c r="M577" s="169"/>
      <c r="T577" s="170"/>
      <c r="AT577" s="165" t="s">
        <v>151</v>
      </c>
      <c r="AU577" s="165" t="s">
        <v>87</v>
      </c>
      <c r="AV577" s="14" t="s">
        <v>145</v>
      </c>
      <c r="AW577" s="14" t="s">
        <v>32</v>
      </c>
      <c r="AX577" s="14" t="s">
        <v>85</v>
      </c>
      <c r="AY577" s="165" t="s">
        <v>138</v>
      </c>
    </row>
    <row r="578" spans="2:65" s="1" customFormat="1" ht="33" customHeight="1">
      <c r="B578" s="131"/>
      <c r="C578" s="132" t="s">
        <v>557</v>
      </c>
      <c r="D578" s="132" t="s">
        <v>140</v>
      </c>
      <c r="E578" s="133" t="s">
        <v>558</v>
      </c>
      <c r="F578" s="134" t="s">
        <v>559</v>
      </c>
      <c r="G578" s="135" t="s">
        <v>143</v>
      </c>
      <c r="H578" s="136">
        <v>1.6</v>
      </c>
      <c r="I578" s="137"/>
      <c r="J578" s="138">
        <f>ROUND(I578*H578,2)</f>
        <v>0</v>
      </c>
      <c r="K578" s="134" t="s">
        <v>144</v>
      </c>
      <c r="L578" s="31"/>
      <c r="M578" s="139" t="s">
        <v>1</v>
      </c>
      <c r="N578" s="140" t="s">
        <v>42</v>
      </c>
      <c r="P578" s="141">
        <f>O578*H578</f>
        <v>0</v>
      </c>
      <c r="Q578" s="141">
        <v>2.5018699999999998</v>
      </c>
      <c r="R578" s="141">
        <f>Q578*H578</f>
        <v>4.0029919999999999</v>
      </c>
      <c r="S578" s="141">
        <v>0</v>
      </c>
      <c r="T578" s="142">
        <f>S578*H578</f>
        <v>0</v>
      </c>
      <c r="AR578" s="143" t="s">
        <v>145</v>
      </c>
      <c r="AT578" s="143" t="s">
        <v>140</v>
      </c>
      <c r="AU578" s="143" t="s">
        <v>87</v>
      </c>
      <c r="AY578" s="16" t="s">
        <v>138</v>
      </c>
      <c r="BE578" s="144">
        <f>IF(N578="základní",J578,0)</f>
        <v>0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6" t="s">
        <v>85</v>
      </c>
      <c r="BK578" s="144">
        <f>ROUND(I578*H578,2)</f>
        <v>0</v>
      </c>
      <c r="BL578" s="16" t="s">
        <v>145</v>
      </c>
      <c r="BM578" s="143" t="s">
        <v>560</v>
      </c>
    </row>
    <row r="579" spans="2:65" s="1" customFormat="1" ht="19.5">
      <c r="B579" s="31"/>
      <c r="D579" s="145" t="s">
        <v>147</v>
      </c>
      <c r="F579" s="146" t="s">
        <v>561</v>
      </c>
      <c r="I579" s="147"/>
      <c r="L579" s="31"/>
      <c r="M579" s="148"/>
      <c r="T579" s="54"/>
      <c r="AT579" s="16" t="s">
        <v>147</v>
      </c>
      <c r="AU579" s="16" t="s">
        <v>87</v>
      </c>
    </row>
    <row r="580" spans="2:65" s="1" customFormat="1">
      <c r="B580" s="31"/>
      <c r="D580" s="149" t="s">
        <v>149</v>
      </c>
      <c r="F580" s="150" t="s">
        <v>562</v>
      </c>
      <c r="I580" s="147"/>
      <c r="L580" s="31"/>
      <c r="M580" s="148"/>
      <c r="T580" s="54"/>
      <c r="AT580" s="16" t="s">
        <v>149</v>
      </c>
      <c r="AU580" s="16" t="s">
        <v>87</v>
      </c>
    </row>
    <row r="581" spans="2:65" s="12" customFormat="1">
      <c r="B581" s="151"/>
      <c r="D581" s="145" t="s">
        <v>151</v>
      </c>
      <c r="E581" s="152" t="s">
        <v>1</v>
      </c>
      <c r="F581" s="153" t="s">
        <v>296</v>
      </c>
      <c r="H581" s="152" t="s">
        <v>1</v>
      </c>
      <c r="I581" s="154"/>
      <c r="L581" s="151"/>
      <c r="M581" s="155"/>
      <c r="T581" s="156"/>
      <c r="AT581" s="152" t="s">
        <v>151</v>
      </c>
      <c r="AU581" s="152" t="s">
        <v>87</v>
      </c>
      <c r="AV581" s="12" t="s">
        <v>85</v>
      </c>
      <c r="AW581" s="12" t="s">
        <v>32</v>
      </c>
      <c r="AX581" s="12" t="s">
        <v>77</v>
      </c>
      <c r="AY581" s="152" t="s">
        <v>138</v>
      </c>
    </row>
    <row r="582" spans="2:65" s="12" customFormat="1">
      <c r="B582" s="151"/>
      <c r="D582" s="145" t="s">
        <v>151</v>
      </c>
      <c r="E582" s="152" t="s">
        <v>1</v>
      </c>
      <c r="F582" s="153" t="s">
        <v>297</v>
      </c>
      <c r="H582" s="152" t="s">
        <v>1</v>
      </c>
      <c r="I582" s="154"/>
      <c r="L582" s="151"/>
      <c r="M582" s="155"/>
      <c r="T582" s="156"/>
      <c r="AT582" s="152" t="s">
        <v>151</v>
      </c>
      <c r="AU582" s="152" t="s">
        <v>87</v>
      </c>
      <c r="AV582" s="12" t="s">
        <v>85</v>
      </c>
      <c r="AW582" s="12" t="s">
        <v>32</v>
      </c>
      <c r="AX582" s="12" t="s">
        <v>77</v>
      </c>
      <c r="AY582" s="152" t="s">
        <v>138</v>
      </c>
    </row>
    <row r="583" spans="2:65" s="13" customFormat="1">
      <c r="B583" s="157"/>
      <c r="D583" s="145" t="s">
        <v>151</v>
      </c>
      <c r="E583" s="158" t="s">
        <v>1</v>
      </c>
      <c r="F583" s="159" t="s">
        <v>563</v>
      </c>
      <c r="H583" s="160">
        <v>1.6</v>
      </c>
      <c r="I583" s="161"/>
      <c r="L583" s="157"/>
      <c r="M583" s="162"/>
      <c r="T583" s="163"/>
      <c r="AT583" s="158" t="s">
        <v>151</v>
      </c>
      <c r="AU583" s="158" t="s">
        <v>87</v>
      </c>
      <c r="AV583" s="13" t="s">
        <v>87</v>
      </c>
      <c r="AW583" s="13" t="s">
        <v>32</v>
      </c>
      <c r="AX583" s="13" t="s">
        <v>77</v>
      </c>
      <c r="AY583" s="158" t="s">
        <v>138</v>
      </c>
    </row>
    <row r="584" spans="2:65" s="14" customFormat="1">
      <c r="B584" s="164"/>
      <c r="D584" s="145" t="s">
        <v>151</v>
      </c>
      <c r="E584" s="165" t="s">
        <v>1</v>
      </c>
      <c r="F584" s="166" t="s">
        <v>154</v>
      </c>
      <c r="H584" s="167">
        <v>1.6</v>
      </c>
      <c r="I584" s="168"/>
      <c r="L584" s="164"/>
      <c r="M584" s="169"/>
      <c r="T584" s="170"/>
      <c r="AT584" s="165" t="s">
        <v>151</v>
      </c>
      <c r="AU584" s="165" t="s">
        <v>87</v>
      </c>
      <c r="AV584" s="14" t="s">
        <v>145</v>
      </c>
      <c r="AW584" s="14" t="s">
        <v>32</v>
      </c>
      <c r="AX584" s="14" t="s">
        <v>85</v>
      </c>
      <c r="AY584" s="165" t="s">
        <v>138</v>
      </c>
    </row>
    <row r="585" spans="2:65" s="1" customFormat="1" ht="24.2" customHeight="1">
      <c r="B585" s="131"/>
      <c r="C585" s="132" t="s">
        <v>564</v>
      </c>
      <c r="D585" s="132" t="s">
        <v>140</v>
      </c>
      <c r="E585" s="133" t="s">
        <v>565</v>
      </c>
      <c r="F585" s="134" t="s">
        <v>566</v>
      </c>
      <c r="G585" s="135" t="s">
        <v>143</v>
      </c>
      <c r="H585" s="136">
        <v>1.6</v>
      </c>
      <c r="I585" s="137"/>
      <c r="J585" s="138">
        <f>ROUND(I585*H585,2)</f>
        <v>0</v>
      </c>
      <c r="K585" s="134" t="s">
        <v>144</v>
      </c>
      <c r="L585" s="31"/>
      <c r="M585" s="139" t="s">
        <v>1</v>
      </c>
      <c r="N585" s="140" t="s">
        <v>42</v>
      </c>
      <c r="P585" s="141">
        <f>O585*H585</f>
        <v>0</v>
      </c>
      <c r="Q585" s="141">
        <v>0</v>
      </c>
      <c r="R585" s="141">
        <f>Q585*H585</f>
        <v>0</v>
      </c>
      <c r="S585" s="141">
        <v>0</v>
      </c>
      <c r="T585" s="142">
        <f>S585*H585</f>
        <v>0</v>
      </c>
      <c r="AR585" s="143" t="s">
        <v>145</v>
      </c>
      <c r="AT585" s="143" t="s">
        <v>140</v>
      </c>
      <c r="AU585" s="143" t="s">
        <v>87</v>
      </c>
      <c r="AY585" s="16" t="s">
        <v>138</v>
      </c>
      <c r="BE585" s="144">
        <f>IF(N585="základní",J585,0)</f>
        <v>0</v>
      </c>
      <c r="BF585" s="144">
        <f>IF(N585="snížená",J585,0)</f>
        <v>0</v>
      </c>
      <c r="BG585" s="144">
        <f>IF(N585="zákl. přenesená",J585,0)</f>
        <v>0</v>
      </c>
      <c r="BH585" s="144">
        <f>IF(N585="sníž. přenesená",J585,0)</f>
        <v>0</v>
      </c>
      <c r="BI585" s="144">
        <f>IF(N585="nulová",J585,0)</f>
        <v>0</v>
      </c>
      <c r="BJ585" s="16" t="s">
        <v>85</v>
      </c>
      <c r="BK585" s="144">
        <f>ROUND(I585*H585,2)</f>
        <v>0</v>
      </c>
      <c r="BL585" s="16" t="s">
        <v>145</v>
      </c>
      <c r="BM585" s="143" t="s">
        <v>567</v>
      </c>
    </row>
    <row r="586" spans="2:65" s="1" customFormat="1" ht="19.5">
      <c r="B586" s="31"/>
      <c r="D586" s="145" t="s">
        <v>147</v>
      </c>
      <c r="F586" s="146" t="s">
        <v>568</v>
      </c>
      <c r="I586" s="147"/>
      <c r="L586" s="31"/>
      <c r="M586" s="148"/>
      <c r="T586" s="54"/>
      <c r="AT586" s="16" t="s">
        <v>147</v>
      </c>
      <c r="AU586" s="16" t="s">
        <v>87</v>
      </c>
    </row>
    <row r="587" spans="2:65" s="1" customFormat="1">
      <c r="B587" s="31"/>
      <c r="D587" s="149" t="s">
        <v>149</v>
      </c>
      <c r="F587" s="150" t="s">
        <v>569</v>
      </c>
      <c r="I587" s="147"/>
      <c r="L587" s="31"/>
      <c r="M587" s="148"/>
      <c r="T587" s="54"/>
      <c r="AT587" s="16" t="s">
        <v>149</v>
      </c>
      <c r="AU587" s="16" t="s">
        <v>87</v>
      </c>
    </row>
    <row r="588" spans="2:65" s="1" customFormat="1" ht="16.5" customHeight="1">
      <c r="B588" s="131"/>
      <c r="C588" s="132" t="s">
        <v>570</v>
      </c>
      <c r="D588" s="132" t="s">
        <v>140</v>
      </c>
      <c r="E588" s="133" t="s">
        <v>571</v>
      </c>
      <c r="F588" s="134" t="s">
        <v>572</v>
      </c>
      <c r="G588" s="135" t="s">
        <v>216</v>
      </c>
      <c r="H588" s="136">
        <v>8.5999999999999993E-2</v>
      </c>
      <c r="I588" s="137"/>
      <c r="J588" s="138">
        <f>ROUND(I588*H588,2)</f>
        <v>0</v>
      </c>
      <c r="K588" s="134" t="s">
        <v>144</v>
      </c>
      <c r="L588" s="31"/>
      <c r="M588" s="139" t="s">
        <v>1</v>
      </c>
      <c r="N588" s="140" t="s">
        <v>42</v>
      </c>
      <c r="P588" s="141">
        <f>O588*H588</f>
        <v>0</v>
      </c>
      <c r="Q588" s="141">
        <v>1.06277</v>
      </c>
      <c r="R588" s="141">
        <f>Q588*H588</f>
        <v>9.1398219999999988E-2</v>
      </c>
      <c r="S588" s="141">
        <v>0</v>
      </c>
      <c r="T588" s="142">
        <f>S588*H588</f>
        <v>0</v>
      </c>
      <c r="AR588" s="143" t="s">
        <v>145</v>
      </c>
      <c r="AT588" s="143" t="s">
        <v>140</v>
      </c>
      <c r="AU588" s="143" t="s">
        <v>87</v>
      </c>
      <c r="AY588" s="16" t="s">
        <v>138</v>
      </c>
      <c r="BE588" s="144">
        <f>IF(N588="základní",J588,0)</f>
        <v>0</v>
      </c>
      <c r="BF588" s="144">
        <f>IF(N588="snížená",J588,0)</f>
        <v>0</v>
      </c>
      <c r="BG588" s="144">
        <f>IF(N588="zákl. přenesená",J588,0)</f>
        <v>0</v>
      </c>
      <c r="BH588" s="144">
        <f>IF(N588="sníž. přenesená",J588,0)</f>
        <v>0</v>
      </c>
      <c r="BI588" s="144">
        <f>IF(N588="nulová",J588,0)</f>
        <v>0</v>
      </c>
      <c r="BJ588" s="16" t="s">
        <v>85</v>
      </c>
      <c r="BK588" s="144">
        <f>ROUND(I588*H588,2)</f>
        <v>0</v>
      </c>
      <c r="BL588" s="16" t="s">
        <v>145</v>
      </c>
      <c r="BM588" s="143" t="s">
        <v>573</v>
      </c>
    </row>
    <row r="589" spans="2:65" s="1" customFormat="1">
      <c r="B589" s="31"/>
      <c r="D589" s="145" t="s">
        <v>147</v>
      </c>
      <c r="F589" s="146" t="s">
        <v>574</v>
      </c>
      <c r="I589" s="147"/>
      <c r="L589" s="31"/>
      <c r="M589" s="148"/>
      <c r="T589" s="54"/>
      <c r="AT589" s="16" t="s">
        <v>147</v>
      </c>
      <c r="AU589" s="16" t="s">
        <v>87</v>
      </c>
    </row>
    <row r="590" spans="2:65" s="1" customFormat="1">
      <c r="B590" s="31"/>
      <c r="D590" s="149" t="s">
        <v>149</v>
      </c>
      <c r="F590" s="150" t="s">
        <v>575</v>
      </c>
      <c r="I590" s="147"/>
      <c r="L590" s="31"/>
      <c r="M590" s="148"/>
      <c r="T590" s="54"/>
      <c r="AT590" s="16" t="s">
        <v>149</v>
      </c>
      <c r="AU590" s="16" t="s">
        <v>87</v>
      </c>
    </row>
    <row r="591" spans="2:65" s="12" customFormat="1">
      <c r="B591" s="151"/>
      <c r="D591" s="145" t="s">
        <v>151</v>
      </c>
      <c r="E591" s="152" t="s">
        <v>1</v>
      </c>
      <c r="F591" s="153" t="s">
        <v>296</v>
      </c>
      <c r="H591" s="152" t="s">
        <v>1</v>
      </c>
      <c r="I591" s="154"/>
      <c r="L591" s="151"/>
      <c r="M591" s="155"/>
      <c r="T591" s="156"/>
      <c r="AT591" s="152" t="s">
        <v>151</v>
      </c>
      <c r="AU591" s="152" t="s">
        <v>87</v>
      </c>
      <c r="AV591" s="12" t="s">
        <v>85</v>
      </c>
      <c r="AW591" s="12" t="s">
        <v>32</v>
      </c>
      <c r="AX591" s="12" t="s">
        <v>77</v>
      </c>
      <c r="AY591" s="152" t="s">
        <v>138</v>
      </c>
    </row>
    <row r="592" spans="2:65" s="12" customFormat="1">
      <c r="B592" s="151"/>
      <c r="D592" s="145" t="s">
        <v>151</v>
      </c>
      <c r="E592" s="152" t="s">
        <v>1</v>
      </c>
      <c r="F592" s="153" t="s">
        <v>297</v>
      </c>
      <c r="H592" s="152" t="s">
        <v>1</v>
      </c>
      <c r="I592" s="154"/>
      <c r="L592" s="151"/>
      <c r="M592" s="155"/>
      <c r="T592" s="156"/>
      <c r="AT592" s="152" t="s">
        <v>151</v>
      </c>
      <c r="AU592" s="152" t="s">
        <v>87</v>
      </c>
      <c r="AV592" s="12" t="s">
        <v>85</v>
      </c>
      <c r="AW592" s="12" t="s">
        <v>32</v>
      </c>
      <c r="AX592" s="12" t="s">
        <v>77</v>
      </c>
      <c r="AY592" s="152" t="s">
        <v>138</v>
      </c>
    </row>
    <row r="593" spans="2:65" s="12" customFormat="1">
      <c r="B593" s="151"/>
      <c r="D593" s="145" t="s">
        <v>151</v>
      </c>
      <c r="E593" s="152" t="s">
        <v>1</v>
      </c>
      <c r="F593" s="153" t="s">
        <v>335</v>
      </c>
      <c r="H593" s="152" t="s">
        <v>1</v>
      </c>
      <c r="I593" s="154"/>
      <c r="L593" s="151"/>
      <c r="M593" s="155"/>
      <c r="T593" s="156"/>
      <c r="AT593" s="152" t="s">
        <v>151</v>
      </c>
      <c r="AU593" s="152" t="s">
        <v>87</v>
      </c>
      <c r="AV593" s="12" t="s">
        <v>85</v>
      </c>
      <c r="AW593" s="12" t="s">
        <v>32</v>
      </c>
      <c r="AX593" s="12" t="s">
        <v>77</v>
      </c>
      <c r="AY593" s="152" t="s">
        <v>138</v>
      </c>
    </row>
    <row r="594" spans="2:65" s="13" customFormat="1">
      <c r="B594" s="157"/>
      <c r="D594" s="145" t="s">
        <v>151</v>
      </c>
      <c r="E594" s="158" t="s">
        <v>1</v>
      </c>
      <c r="F594" s="159" t="s">
        <v>336</v>
      </c>
      <c r="H594" s="160">
        <v>8.5999999999999993E-2</v>
      </c>
      <c r="I594" s="161"/>
      <c r="L594" s="157"/>
      <c r="M594" s="162"/>
      <c r="T594" s="163"/>
      <c r="AT594" s="158" t="s">
        <v>151</v>
      </c>
      <c r="AU594" s="158" t="s">
        <v>87</v>
      </c>
      <c r="AV594" s="13" t="s">
        <v>87</v>
      </c>
      <c r="AW594" s="13" t="s">
        <v>32</v>
      </c>
      <c r="AX594" s="13" t="s">
        <v>77</v>
      </c>
      <c r="AY594" s="158" t="s">
        <v>138</v>
      </c>
    </row>
    <row r="595" spans="2:65" s="14" customFormat="1">
      <c r="B595" s="164"/>
      <c r="D595" s="145" t="s">
        <v>151</v>
      </c>
      <c r="E595" s="165" t="s">
        <v>1</v>
      </c>
      <c r="F595" s="166" t="s">
        <v>154</v>
      </c>
      <c r="H595" s="167">
        <v>8.5999999999999993E-2</v>
      </c>
      <c r="I595" s="168"/>
      <c r="L595" s="164"/>
      <c r="M595" s="169"/>
      <c r="T595" s="170"/>
      <c r="AT595" s="165" t="s">
        <v>151</v>
      </c>
      <c r="AU595" s="165" t="s">
        <v>87</v>
      </c>
      <c r="AV595" s="14" t="s">
        <v>145</v>
      </c>
      <c r="AW595" s="14" t="s">
        <v>32</v>
      </c>
      <c r="AX595" s="14" t="s">
        <v>85</v>
      </c>
      <c r="AY595" s="165" t="s">
        <v>138</v>
      </c>
    </row>
    <row r="596" spans="2:65" s="1" customFormat="1" ht="16.5" customHeight="1">
      <c r="B596" s="131"/>
      <c r="C596" s="132" t="s">
        <v>576</v>
      </c>
      <c r="D596" s="132" t="s">
        <v>140</v>
      </c>
      <c r="E596" s="133" t="s">
        <v>577</v>
      </c>
      <c r="F596" s="134" t="s">
        <v>578</v>
      </c>
      <c r="G596" s="135" t="s">
        <v>157</v>
      </c>
      <c r="H596" s="136">
        <v>16</v>
      </c>
      <c r="I596" s="137"/>
      <c r="J596" s="138">
        <f>ROUND(I596*H596,2)</f>
        <v>0</v>
      </c>
      <c r="K596" s="134" t="s">
        <v>144</v>
      </c>
      <c r="L596" s="31"/>
      <c r="M596" s="139" t="s">
        <v>1</v>
      </c>
      <c r="N596" s="140" t="s">
        <v>42</v>
      </c>
      <c r="P596" s="141">
        <f>O596*H596</f>
        <v>0</v>
      </c>
      <c r="Q596" s="141">
        <v>3.3E-4</v>
      </c>
      <c r="R596" s="141">
        <f>Q596*H596</f>
        <v>5.28E-3</v>
      </c>
      <c r="S596" s="141">
        <v>0</v>
      </c>
      <c r="T596" s="142">
        <f>S596*H596</f>
        <v>0</v>
      </c>
      <c r="AR596" s="143" t="s">
        <v>145</v>
      </c>
      <c r="AT596" s="143" t="s">
        <v>140</v>
      </c>
      <c r="AU596" s="143" t="s">
        <v>87</v>
      </c>
      <c r="AY596" s="16" t="s">
        <v>138</v>
      </c>
      <c r="BE596" s="144">
        <f>IF(N596="základní",J596,0)</f>
        <v>0</v>
      </c>
      <c r="BF596" s="144">
        <f>IF(N596="snížená",J596,0)</f>
        <v>0</v>
      </c>
      <c r="BG596" s="144">
        <f>IF(N596="zákl. přenesená",J596,0)</f>
        <v>0</v>
      </c>
      <c r="BH596" s="144">
        <f>IF(N596="sníž. přenesená",J596,0)</f>
        <v>0</v>
      </c>
      <c r="BI596" s="144">
        <f>IF(N596="nulová",J596,0)</f>
        <v>0</v>
      </c>
      <c r="BJ596" s="16" t="s">
        <v>85</v>
      </c>
      <c r="BK596" s="144">
        <f>ROUND(I596*H596,2)</f>
        <v>0</v>
      </c>
      <c r="BL596" s="16" t="s">
        <v>145</v>
      </c>
      <c r="BM596" s="143" t="s">
        <v>579</v>
      </c>
    </row>
    <row r="597" spans="2:65" s="1" customFormat="1">
      <c r="B597" s="31"/>
      <c r="D597" s="145" t="s">
        <v>147</v>
      </c>
      <c r="F597" s="146" t="s">
        <v>580</v>
      </c>
      <c r="I597" s="147"/>
      <c r="L597" s="31"/>
      <c r="M597" s="148"/>
      <c r="T597" s="54"/>
      <c r="AT597" s="16" t="s">
        <v>147</v>
      </c>
      <c r="AU597" s="16" t="s">
        <v>87</v>
      </c>
    </row>
    <row r="598" spans="2:65" s="1" customFormat="1">
      <c r="B598" s="31"/>
      <c r="D598" s="149" t="s">
        <v>149</v>
      </c>
      <c r="F598" s="150" t="s">
        <v>581</v>
      </c>
      <c r="I598" s="147"/>
      <c r="L598" s="31"/>
      <c r="M598" s="148"/>
      <c r="T598" s="54"/>
      <c r="AT598" s="16" t="s">
        <v>149</v>
      </c>
      <c r="AU598" s="16" t="s">
        <v>87</v>
      </c>
    </row>
    <row r="599" spans="2:65" s="12" customFormat="1">
      <c r="B599" s="151"/>
      <c r="D599" s="145" t="s">
        <v>151</v>
      </c>
      <c r="E599" s="152" t="s">
        <v>1</v>
      </c>
      <c r="F599" s="153" t="s">
        <v>296</v>
      </c>
      <c r="H599" s="152" t="s">
        <v>1</v>
      </c>
      <c r="I599" s="154"/>
      <c r="L599" s="151"/>
      <c r="M599" s="155"/>
      <c r="T599" s="156"/>
      <c r="AT599" s="152" t="s">
        <v>151</v>
      </c>
      <c r="AU599" s="152" t="s">
        <v>87</v>
      </c>
      <c r="AV599" s="12" t="s">
        <v>85</v>
      </c>
      <c r="AW599" s="12" t="s">
        <v>32</v>
      </c>
      <c r="AX599" s="12" t="s">
        <v>77</v>
      </c>
      <c r="AY599" s="152" t="s">
        <v>138</v>
      </c>
    </row>
    <row r="600" spans="2:65" s="12" customFormat="1">
      <c r="B600" s="151"/>
      <c r="D600" s="145" t="s">
        <v>151</v>
      </c>
      <c r="E600" s="152" t="s">
        <v>1</v>
      </c>
      <c r="F600" s="153" t="s">
        <v>297</v>
      </c>
      <c r="H600" s="152" t="s">
        <v>1</v>
      </c>
      <c r="I600" s="154"/>
      <c r="L600" s="151"/>
      <c r="M600" s="155"/>
      <c r="T600" s="156"/>
      <c r="AT600" s="152" t="s">
        <v>151</v>
      </c>
      <c r="AU600" s="152" t="s">
        <v>87</v>
      </c>
      <c r="AV600" s="12" t="s">
        <v>85</v>
      </c>
      <c r="AW600" s="12" t="s">
        <v>32</v>
      </c>
      <c r="AX600" s="12" t="s">
        <v>77</v>
      </c>
      <c r="AY600" s="152" t="s">
        <v>138</v>
      </c>
    </row>
    <row r="601" spans="2:65" s="13" customFormat="1">
      <c r="B601" s="157"/>
      <c r="D601" s="145" t="s">
        <v>151</v>
      </c>
      <c r="E601" s="158" t="s">
        <v>1</v>
      </c>
      <c r="F601" s="159" t="s">
        <v>212</v>
      </c>
      <c r="H601" s="160">
        <v>16</v>
      </c>
      <c r="I601" s="161"/>
      <c r="L601" s="157"/>
      <c r="M601" s="162"/>
      <c r="T601" s="163"/>
      <c r="AT601" s="158" t="s">
        <v>151</v>
      </c>
      <c r="AU601" s="158" t="s">
        <v>87</v>
      </c>
      <c r="AV601" s="13" t="s">
        <v>87</v>
      </c>
      <c r="AW601" s="13" t="s">
        <v>32</v>
      </c>
      <c r="AX601" s="13" t="s">
        <v>77</v>
      </c>
      <c r="AY601" s="158" t="s">
        <v>138</v>
      </c>
    </row>
    <row r="602" spans="2:65" s="14" customFormat="1">
      <c r="B602" s="164"/>
      <c r="D602" s="145" t="s">
        <v>151</v>
      </c>
      <c r="E602" s="165" t="s">
        <v>1</v>
      </c>
      <c r="F602" s="166" t="s">
        <v>154</v>
      </c>
      <c r="H602" s="167">
        <v>16</v>
      </c>
      <c r="I602" s="168"/>
      <c r="L602" s="164"/>
      <c r="M602" s="169"/>
      <c r="T602" s="170"/>
      <c r="AT602" s="165" t="s">
        <v>151</v>
      </c>
      <c r="AU602" s="165" t="s">
        <v>87</v>
      </c>
      <c r="AV602" s="14" t="s">
        <v>145</v>
      </c>
      <c r="AW602" s="14" t="s">
        <v>32</v>
      </c>
      <c r="AX602" s="14" t="s">
        <v>85</v>
      </c>
      <c r="AY602" s="165" t="s">
        <v>138</v>
      </c>
    </row>
    <row r="603" spans="2:65" s="11" customFormat="1" ht="22.9" customHeight="1">
      <c r="B603" s="119"/>
      <c r="D603" s="120" t="s">
        <v>76</v>
      </c>
      <c r="E603" s="129" t="s">
        <v>213</v>
      </c>
      <c r="F603" s="129" t="s">
        <v>582</v>
      </c>
      <c r="I603" s="122"/>
      <c r="J603" s="130">
        <f>BK603</f>
        <v>0</v>
      </c>
      <c r="L603" s="119"/>
      <c r="M603" s="124"/>
      <c r="P603" s="125">
        <f>SUM(P604:P834)</f>
        <v>0</v>
      </c>
      <c r="R603" s="125">
        <f>SUM(R604:R834)</f>
        <v>0.29969636999999999</v>
      </c>
      <c r="T603" s="126">
        <f>SUM(T604:T834)</f>
        <v>15.889358</v>
      </c>
      <c r="AR603" s="120" t="s">
        <v>85</v>
      </c>
      <c r="AT603" s="127" t="s">
        <v>76</v>
      </c>
      <c r="AU603" s="127" t="s">
        <v>85</v>
      </c>
      <c r="AY603" s="120" t="s">
        <v>138</v>
      </c>
      <c r="BK603" s="128">
        <f>SUM(BK604:BK834)</f>
        <v>0</v>
      </c>
    </row>
    <row r="604" spans="2:65" s="1" customFormat="1" ht="37.9" customHeight="1">
      <c r="B604" s="131"/>
      <c r="C604" s="132" t="s">
        <v>583</v>
      </c>
      <c r="D604" s="132" t="s">
        <v>140</v>
      </c>
      <c r="E604" s="133" t="s">
        <v>584</v>
      </c>
      <c r="F604" s="134" t="s">
        <v>585</v>
      </c>
      <c r="G604" s="135" t="s">
        <v>157</v>
      </c>
      <c r="H604" s="136">
        <v>162.178</v>
      </c>
      <c r="I604" s="137"/>
      <c r="J604" s="138">
        <f>ROUND(I604*H604,2)</f>
        <v>0</v>
      </c>
      <c r="K604" s="134" t="s">
        <v>144</v>
      </c>
      <c r="L604" s="31"/>
      <c r="M604" s="139" t="s">
        <v>1</v>
      </c>
      <c r="N604" s="140" t="s">
        <v>42</v>
      </c>
      <c r="P604" s="141">
        <f>O604*H604</f>
        <v>0</v>
      </c>
      <c r="Q604" s="141">
        <v>0</v>
      </c>
      <c r="R604" s="141">
        <f>Q604*H604</f>
        <v>0</v>
      </c>
      <c r="S604" s="141">
        <v>0</v>
      </c>
      <c r="T604" s="142">
        <f>S604*H604</f>
        <v>0</v>
      </c>
      <c r="AR604" s="143" t="s">
        <v>145</v>
      </c>
      <c r="AT604" s="143" t="s">
        <v>140</v>
      </c>
      <c r="AU604" s="143" t="s">
        <v>87</v>
      </c>
      <c r="AY604" s="16" t="s">
        <v>138</v>
      </c>
      <c r="BE604" s="144">
        <f>IF(N604="základní",J604,0)</f>
        <v>0</v>
      </c>
      <c r="BF604" s="144">
        <f>IF(N604="snížená",J604,0)</f>
        <v>0</v>
      </c>
      <c r="BG604" s="144">
        <f>IF(N604="zákl. přenesená",J604,0)</f>
        <v>0</v>
      </c>
      <c r="BH604" s="144">
        <f>IF(N604="sníž. přenesená",J604,0)</f>
        <v>0</v>
      </c>
      <c r="BI604" s="144">
        <f>IF(N604="nulová",J604,0)</f>
        <v>0</v>
      </c>
      <c r="BJ604" s="16" t="s">
        <v>85</v>
      </c>
      <c r="BK604" s="144">
        <f>ROUND(I604*H604,2)</f>
        <v>0</v>
      </c>
      <c r="BL604" s="16" t="s">
        <v>145</v>
      </c>
      <c r="BM604" s="143" t="s">
        <v>586</v>
      </c>
    </row>
    <row r="605" spans="2:65" s="1" customFormat="1" ht="29.25">
      <c r="B605" s="31"/>
      <c r="D605" s="145" t="s">
        <v>147</v>
      </c>
      <c r="F605" s="146" t="s">
        <v>587</v>
      </c>
      <c r="I605" s="147"/>
      <c r="L605" s="31"/>
      <c r="M605" s="148"/>
      <c r="T605" s="54"/>
      <c r="AT605" s="16" t="s">
        <v>147</v>
      </c>
      <c r="AU605" s="16" t="s">
        <v>87</v>
      </c>
    </row>
    <row r="606" spans="2:65" s="1" customFormat="1">
      <c r="B606" s="31"/>
      <c r="D606" s="149" t="s">
        <v>149</v>
      </c>
      <c r="F606" s="150" t="s">
        <v>588</v>
      </c>
      <c r="I606" s="147"/>
      <c r="L606" s="31"/>
      <c r="M606" s="148"/>
      <c r="T606" s="54"/>
      <c r="AT606" s="16" t="s">
        <v>149</v>
      </c>
      <c r="AU606" s="16" t="s">
        <v>87</v>
      </c>
    </row>
    <row r="607" spans="2:65" s="13" customFormat="1" ht="22.5">
      <c r="B607" s="157"/>
      <c r="D607" s="145" t="s">
        <v>151</v>
      </c>
      <c r="E607" s="158" t="s">
        <v>1</v>
      </c>
      <c r="F607" s="159" t="s">
        <v>589</v>
      </c>
      <c r="H607" s="160">
        <v>162.178</v>
      </c>
      <c r="I607" s="161"/>
      <c r="L607" s="157"/>
      <c r="M607" s="162"/>
      <c r="T607" s="163"/>
      <c r="AT607" s="158" t="s">
        <v>151</v>
      </c>
      <c r="AU607" s="158" t="s">
        <v>87</v>
      </c>
      <c r="AV607" s="13" t="s">
        <v>87</v>
      </c>
      <c r="AW607" s="13" t="s">
        <v>32</v>
      </c>
      <c r="AX607" s="13" t="s">
        <v>77</v>
      </c>
      <c r="AY607" s="158" t="s">
        <v>138</v>
      </c>
    </row>
    <row r="608" spans="2:65" s="14" customFormat="1">
      <c r="B608" s="164"/>
      <c r="D608" s="145" t="s">
        <v>151</v>
      </c>
      <c r="E608" s="165" t="s">
        <v>1</v>
      </c>
      <c r="F608" s="166" t="s">
        <v>154</v>
      </c>
      <c r="H608" s="167">
        <v>162.178</v>
      </c>
      <c r="I608" s="168"/>
      <c r="L608" s="164"/>
      <c r="M608" s="169"/>
      <c r="T608" s="170"/>
      <c r="AT608" s="165" t="s">
        <v>151</v>
      </c>
      <c r="AU608" s="165" t="s">
        <v>87</v>
      </c>
      <c r="AV608" s="14" t="s">
        <v>145</v>
      </c>
      <c r="AW608" s="14" t="s">
        <v>32</v>
      </c>
      <c r="AX608" s="14" t="s">
        <v>85</v>
      </c>
      <c r="AY608" s="165" t="s">
        <v>138</v>
      </c>
    </row>
    <row r="609" spans="2:65" s="1" customFormat="1" ht="37.9" customHeight="1">
      <c r="B609" s="131"/>
      <c r="C609" s="132" t="s">
        <v>590</v>
      </c>
      <c r="D609" s="132" t="s">
        <v>140</v>
      </c>
      <c r="E609" s="133" t="s">
        <v>591</v>
      </c>
      <c r="F609" s="134" t="s">
        <v>592</v>
      </c>
      <c r="G609" s="135" t="s">
        <v>157</v>
      </c>
      <c r="H609" s="136">
        <v>7298.01</v>
      </c>
      <c r="I609" s="137"/>
      <c r="J609" s="138">
        <f>ROUND(I609*H609,2)</f>
        <v>0</v>
      </c>
      <c r="K609" s="134" t="s">
        <v>144</v>
      </c>
      <c r="L609" s="31"/>
      <c r="M609" s="139" t="s">
        <v>1</v>
      </c>
      <c r="N609" s="140" t="s">
        <v>42</v>
      </c>
      <c r="P609" s="141">
        <f>O609*H609</f>
        <v>0</v>
      </c>
      <c r="Q609" s="141">
        <v>0</v>
      </c>
      <c r="R609" s="141">
        <f>Q609*H609</f>
        <v>0</v>
      </c>
      <c r="S609" s="141">
        <v>0</v>
      </c>
      <c r="T609" s="142">
        <f>S609*H609</f>
        <v>0</v>
      </c>
      <c r="AR609" s="143" t="s">
        <v>145</v>
      </c>
      <c r="AT609" s="143" t="s">
        <v>140</v>
      </c>
      <c r="AU609" s="143" t="s">
        <v>87</v>
      </c>
      <c r="AY609" s="16" t="s">
        <v>138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6" t="s">
        <v>85</v>
      </c>
      <c r="BK609" s="144">
        <f>ROUND(I609*H609,2)</f>
        <v>0</v>
      </c>
      <c r="BL609" s="16" t="s">
        <v>145</v>
      </c>
      <c r="BM609" s="143" t="s">
        <v>593</v>
      </c>
    </row>
    <row r="610" spans="2:65" s="1" customFormat="1" ht="29.25">
      <c r="B610" s="31"/>
      <c r="D610" s="145" t="s">
        <v>147</v>
      </c>
      <c r="F610" s="146" t="s">
        <v>594</v>
      </c>
      <c r="I610" s="147"/>
      <c r="L610" s="31"/>
      <c r="M610" s="148"/>
      <c r="T610" s="54"/>
      <c r="AT610" s="16" t="s">
        <v>147</v>
      </c>
      <c r="AU610" s="16" t="s">
        <v>87</v>
      </c>
    </row>
    <row r="611" spans="2:65" s="1" customFormat="1">
      <c r="B611" s="31"/>
      <c r="D611" s="149" t="s">
        <v>149</v>
      </c>
      <c r="F611" s="150" t="s">
        <v>595</v>
      </c>
      <c r="I611" s="147"/>
      <c r="L611" s="31"/>
      <c r="M611" s="148"/>
      <c r="T611" s="54"/>
      <c r="AT611" s="16" t="s">
        <v>149</v>
      </c>
      <c r="AU611" s="16" t="s">
        <v>87</v>
      </c>
    </row>
    <row r="612" spans="2:65" s="13" customFormat="1">
      <c r="B612" s="157"/>
      <c r="D612" s="145" t="s">
        <v>151</v>
      </c>
      <c r="E612" s="158" t="s">
        <v>1</v>
      </c>
      <c r="F612" s="159" t="s">
        <v>596</v>
      </c>
      <c r="H612" s="160">
        <v>7298.01</v>
      </c>
      <c r="I612" s="161"/>
      <c r="L612" s="157"/>
      <c r="M612" s="162"/>
      <c r="T612" s="163"/>
      <c r="AT612" s="158" t="s">
        <v>151</v>
      </c>
      <c r="AU612" s="158" t="s">
        <v>87</v>
      </c>
      <c r="AV612" s="13" t="s">
        <v>87</v>
      </c>
      <c r="AW612" s="13" t="s">
        <v>32</v>
      </c>
      <c r="AX612" s="13" t="s">
        <v>77</v>
      </c>
      <c r="AY612" s="158" t="s">
        <v>138</v>
      </c>
    </row>
    <row r="613" spans="2:65" s="14" customFormat="1">
      <c r="B613" s="164"/>
      <c r="D613" s="145" t="s">
        <v>151</v>
      </c>
      <c r="E613" s="165" t="s">
        <v>1</v>
      </c>
      <c r="F613" s="166" t="s">
        <v>154</v>
      </c>
      <c r="H613" s="167">
        <v>7298.01</v>
      </c>
      <c r="I613" s="168"/>
      <c r="L613" s="164"/>
      <c r="M613" s="169"/>
      <c r="T613" s="170"/>
      <c r="AT613" s="165" t="s">
        <v>151</v>
      </c>
      <c r="AU613" s="165" t="s">
        <v>87</v>
      </c>
      <c r="AV613" s="14" t="s">
        <v>145</v>
      </c>
      <c r="AW613" s="14" t="s">
        <v>32</v>
      </c>
      <c r="AX613" s="14" t="s">
        <v>85</v>
      </c>
      <c r="AY613" s="165" t="s">
        <v>138</v>
      </c>
    </row>
    <row r="614" spans="2:65" s="1" customFormat="1" ht="44.25" customHeight="1">
      <c r="B614" s="131"/>
      <c r="C614" s="132" t="s">
        <v>597</v>
      </c>
      <c r="D614" s="132" t="s">
        <v>140</v>
      </c>
      <c r="E614" s="133" t="s">
        <v>598</v>
      </c>
      <c r="F614" s="134" t="s">
        <v>599</v>
      </c>
      <c r="G614" s="135" t="s">
        <v>467</v>
      </c>
      <c r="H614" s="136">
        <v>1</v>
      </c>
      <c r="I614" s="137"/>
      <c r="J614" s="138">
        <f>ROUND(I614*H614,2)</f>
        <v>0</v>
      </c>
      <c r="K614" s="134" t="s">
        <v>144</v>
      </c>
      <c r="L614" s="31"/>
      <c r="M614" s="139" t="s">
        <v>1</v>
      </c>
      <c r="N614" s="140" t="s">
        <v>42</v>
      </c>
      <c r="P614" s="141">
        <f>O614*H614</f>
        <v>0</v>
      </c>
      <c r="Q614" s="141">
        <v>0</v>
      </c>
      <c r="R614" s="141">
        <f>Q614*H614</f>
        <v>0</v>
      </c>
      <c r="S614" s="141">
        <v>0</v>
      </c>
      <c r="T614" s="142">
        <f>S614*H614</f>
        <v>0</v>
      </c>
      <c r="AR614" s="143" t="s">
        <v>145</v>
      </c>
      <c r="AT614" s="143" t="s">
        <v>140</v>
      </c>
      <c r="AU614" s="143" t="s">
        <v>87</v>
      </c>
      <c r="AY614" s="16" t="s">
        <v>138</v>
      </c>
      <c r="BE614" s="144">
        <f>IF(N614="základní",J614,0)</f>
        <v>0</v>
      </c>
      <c r="BF614" s="144">
        <f>IF(N614="snížená",J614,0)</f>
        <v>0</v>
      </c>
      <c r="BG614" s="144">
        <f>IF(N614="zákl. přenesená",J614,0)</f>
        <v>0</v>
      </c>
      <c r="BH614" s="144">
        <f>IF(N614="sníž. přenesená",J614,0)</f>
        <v>0</v>
      </c>
      <c r="BI614" s="144">
        <f>IF(N614="nulová",J614,0)</f>
        <v>0</v>
      </c>
      <c r="BJ614" s="16" t="s">
        <v>85</v>
      </c>
      <c r="BK614" s="144">
        <f>ROUND(I614*H614,2)</f>
        <v>0</v>
      </c>
      <c r="BL614" s="16" t="s">
        <v>145</v>
      </c>
      <c r="BM614" s="143" t="s">
        <v>600</v>
      </c>
    </row>
    <row r="615" spans="2:65" s="1" customFormat="1" ht="39">
      <c r="B615" s="31"/>
      <c r="D615" s="145" t="s">
        <v>147</v>
      </c>
      <c r="F615" s="146" t="s">
        <v>601</v>
      </c>
      <c r="I615" s="147"/>
      <c r="L615" s="31"/>
      <c r="M615" s="148"/>
      <c r="T615" s="54"/>
      <c r="AT615" s="16" t="s">
        <v>147</v>
      </c>
      <c r="AU615" s="16" t="s">
        <v>87</v>
      </c>
    </row>
    <row r="616" spans="2:65" s="1" customFormat="1">
      <c r="B616" s="31"/>
      <c r="D616" s="149" t="s">
        <v>149</v>
      </c>
      <c r="F616" s="150" t="s">
        <v>602</v>
      </c>
      <c r="I616" s="147"/>
      <c r="L616" s="31"/>
      <c r="M616" s="148"/>
      <c r="T616" s="54"/>
      <c r="AT616" s="16" t="s">
        <v>149</v>
      </c>
      <c r="AU616" s="16" t="s">
        <v>87</v>
      </c>
    </row>
    <row r="617" spans="2:65" s="1" customFormat="1" ht="37.9" customHeight="1">
      <c r="B617" s="131"/>
      <c r="C617" s="132" t="s">
        <v>603</v>
      </c>
      <c r="D617" s="132" t="s">
        <v>140</v>
      </c>
      <c r="E617" s="133" t="s">
        <v>604</v>
      </c>
      <c r="F617" s="134" t="s">
        <v>605</v>
      </c>
      <c r="G617" s="135" t="s">
        <v>157</v>
      </c>
      <c r="H617" s="136">
        <v>162.178</v>
      </c>
      <c r="I617" s="137"/>
      <c r="J617" s="138">
        <f>ROUND(I617*H617,2)</f>
        <v>0</v>
      </c>
      <c r="K617" s="134" t="s">
        <v>144</v>
      </c>
      <c r="L617" s="31"/>
      <c r="M617" s="139" t="s">
        <v>1</v>
      </c>
      <c r="N617" s="140" t="s">
        <v>42</v>
      </c>
      <c r="P617" s="141">
        <f>O617*H617</f>
        <v>0</v>
      </c>
      <c r="Q617" s="141">
        <v>0</v>
      </c>
      <c r="R617" s="141">
        <f>Q617*H617</f>
        <v>0</v>
      </c>
      <c r="S617" s="141">
        <v>0</v>
      </c>
      <c r="T617" s="142">
        <f>S617*H617</f>
        <v>0</v>
      </c>
      <c r="AR617" s="143" t="s">
        <v>145</v>
      </c>
      <c r="AT617" s="143" t="s">
        <v>140</v>
      </c>
      <c r="AU617" s="143" t="s">
        <v>87</v>
      </c>
      <c r="AY617" s="16" t="s">
        <v>138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6" t="s">
        <v>85</v>
      </c>
      <c r="BK617" s="144">
        <f>ROUND(I617*H617,2)</f>
        <v>0</v>
      </c>
      <c r="BL617" s="16" t="s">
        <v>145</v>
      </c>
      <c r="BM617" s="143" t="s">
        <v>606</v>
      </c>
    </row>
    <row r="618" spans="2:65" s="1" customFormat="1" ht="29.25">
      <c r="B618" s="31"/>
      <c r="D618" s="145" t="s">
        <v>147</v>
      </c>
      <c r="F618" s="146" t="s">
        <v>607</v>
      </c>
      <c r="I618" s="147"/>
      <c r="L618" s="31"/>
      <c r="M618" s="148"/>
      <c r="T618" s="54"/>
      <c r="AT618" s="16" t="s">
        <v>147</v>
      </c>
      <c r="AU618" s="16" t="s">
        <v>87</v>
      </c>
    </row>
    <row r="619" spans="2:65" s="1" customFormat="1">
      <c r="B619" s="31"/>
      <c r="D619" s="149" t="s">
        <v>149</v>
      </c>
      <c r="F619" s="150" t="s">
        <v>608</v>
      </c>
      <c r="I619" s="147"/>
      <c r="L619" s="31"/>
      <c r="M619" s="148"/>
      <c r="T619" s="54"/>
      <c r="AT619" s="16" t="s">
        <v>149</v>
      </c>
      <c r="AU619" s="16" t="s">
        <v>87</v>
      </c>
    </row>
    <row r="620" spans="2:65" s="13" customFormat="1" ht="22.5">
      <c r="B620" s="157"/>
      <c r="D620" s="145" t="s">
        <v>151</v>
      </c>
      <c r="E620" s="158" t="s">
        <v>1</v>
      </c>
      <c r="F620" s="159" t="s">
        <v>589</v>
      </c>
      <c r="H620" s="160">
        <v>162.178</v>
      </c>
      <c r="I620" s="161"/>
      <c r="L620" s="157"/>
      <c r="M620" s="162"/>
      <c r="T620" s="163"/>
      <c r="AT620" s="158" t="s">
        <v>151</v>
      </c>
      <c r="AU620" s="158" t="s">
        <v>87</v>
      </c>
      <c r="AV620" s="13" t="s">
        <v>87</v>
      </c>
      <c r="AW620" s="13" t="s">
        <v>32</v>
      </c>
      <c r="AX620" s="13" t="s">
        <v>77</v>
      </c>
      <c r="AY620" s="158" t="s">
        <v>138</v>
      </c>
    </row>
    <row r="621" spans="2:65" s="14" customFormat="1">
      <c r="B621" s="164"/>
      <c r="D621" s="145" t="s">
        <v>151</v>
      </c>
      <c r="E621" s="165" t="s">
        <v>1</v>
      </c>
      <c r="F621" s="166" t="s">
        <v>154</v>
      </c>
      <c r="H621" s="167">
        <v>162.178</v>
      </c>
      <c r="I621" s="168"/>
      <c r="L621" s="164"/>
      <c r="M621" s="169"/>
      <c r="T621" s="170"/>
      <c r="AT621" s="165" t="s">
        <v>151</v>
      </c>
      <c r="AU621" s="165" t="s">
        <v>87</v>
      </c>
      <c r="AV621" s="14" t="s">
        <v>145</v>
      </c>
      <c r="AW621" s="14" t="s">
        <v>32</v>
      </c>
      <c r="AX621" s="14" t="s">
        <v>85</v>
      </c>
      <c r="AY621" s="165" t="s">
        <v>138</v>
      </c>
    </row>
    <row r="622" spans="2:65" s="1" customFormat="1" ht="33" customHeight="1">
      <c r="B622" s="131"/>
      <c r="C622" s="132" t="s">
        <v>609</v>
      </c>
      <c r="D622" s="132" t="s">
        <v>140</v>
      </c>
      <c r="E622" s="133" t="s">
        <v>610</v>
      </c>
      <c r="F622" s="134" t="s">
        <v>611</v>
      </c>
      <c r="G622" s="135" t="s">
        <v>143</v>
      </c>
      <c r="H622" s="136">
        <v>46.459000000000003</v>
      </c>
      <c r="I622" s="137"/>
      <c r="J622" s="138">
        <f>ROUND(I622*H622,2)</f>
        <v>0</v>
      </c>
      <c r="K622" s="134" t="s">
        <v>144</v>
      </c>
      <c r="L622" s="31"/>
      <c r="M622" s="139" t="s">
        <v>1</v>
      </c>
      <c r="N622" s="140" t="s">
        <v>42</v>
      </c>
      <c r="P622" s="141">
        <f>O622*H622</f>
        <v>0</v>
      </c>
      <c r="Q622" s="141">
        <v>0</v>
      </c>
      <c r="R622" s="141">
        <f>Q622*H622</f>
        <v>0</v>
      </c>
      <c r="S622" s="141">
        <v>0</v>
      </c>
      <c r="T622" s="142">
        <f>S622*H622</f>
        <v>0</v>
      </c>
      <c r="AR622" s="143" t="s">
        <v>145</v>
      </c>
      <c r="AT622" s="143" t="s">
        <v>140</v>
      </c>
      <c r="AU622" s="143" t="s">
        <v>87</v>
      </c>
      <c r="AY622" s="16" t="s">
        <v>138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6" t="s">
        <v>85</v>
      </c>
      <c r="BK622" s="144">
        <f>ROUND(I622*H622,2)</f>
        <v>0</v>
      </c>
      <c r="BL622" s="16" t="s">
        <v>145</v>
      </c>
      <c r="BM622" s="143" t="s">
        <v>612</v>
      </c>
    </row>
    <row r="623" spans="2:65" s="1" customFormat="1" ht="19.5">
      <c r="B623" s="31"/>
      <c r="D623" s="145" t="s">
        <v>147</v>
      </c>
      <c r="F623" s="146" t="s">
        <v>613</v>
      </c>
      <c r="I623" s="147"/>
      <c r="L623" s="31"/>
      <c r="M623" s="148"/>
      <c r="T623" s="54"/>
      <c r="AT623" s="16" t="s">
        <v>147</v>
      </c>
      <c r="AU623" s="16" t="s">
        <v>87</v>
      </c>
    </row>
    <row r="624" spans="2:65" s="1" customFormat="1">
      <c r="B624" s="31"/>
      <c r="D624" s="149" t="s">
        <v>149</v>
      </c>
      <c r="F624" s="150" t="s">
        <v>614</v>
      </c>
      <c r="I624" s="147"/>
      <c r="L624" s="31"/>
      <c r="M624" s="148"/>
      <c r="T624" s="54"/>
      <c r="AT624" s="16" t="s">
        <v>149</v>
      </c>
      <c r="AU624" s="16" t="s">
        <v>87</v>
      </c>
    </row>
    <row r="625" spans="2:65" s="13" customFormat="1">
      <c r="B625" s="157"/>
      <c r="D625" s="145" t="s">
        <v>151</v>
      </c>
      <c r="E625" s="158" t="s">
        <v>1</v>
      </c>
      <c r="F625" s="159" t="s">
        <v>615</v>
      </c>
      <c r="H625" s="160">
        <v>46.459000000000003</v>
      </c>
      <c r="I625" s="161"/>
      <c r="L625" s="157"/>
      <c r="M625" s="162"/>
      <c r="T625" s="163"/>
      <c r="AT625" s="158" t="s">
        <v>151</v>
      </c>
      <c r="AU625" s="158" t="s">
        <v>87</v>
      </c>
      <c r="AV625" s="13" t="s">
        <v>87</v>
      </c>
      <c r="AW625" s="13" t="s">
        <v>32</v>
      </c>
      <c r="AX625" s="13" t="s">
        <v>77</v>
      </c>
      <c r="AY625" s="158" t="s">
        <v>138</v>
      </c>
    </row>
    <row r="626" spans="2:65" s="14" customFormat="1">
      <c r="B626" s="164"/>
      <c r="D626" s="145" t="s">
        <v>151</v>
      </c>
      <c r="E626" s="165" t="s">
        <v>1</v>
      </c>
      <c r="F626" s="166" t="s">
        <v>154</v>
      </c>
      <c r="H626" s="167">
        <v>46.459000000000003</v>
      </c>
      <c r="I626" s="168"/>
      <c r="L626" s="164"/>
      <c r="M626" s="169"/>
      <c r="T626" s="170"/>
      <c r="AT626" s="165" t="s">
        <v>151</v>
      </c>
      <c r="AU626" s="165" t="s">
        <v>87</v>
      </c>
      <c r="AV626" s="14" t="s">
        <v>145</v>
      </c>
      <c r="AW626" s="14" t="s">
        <v>32</v>
      </c>
      <c r="AX626" s="14" t="s">
        <v>85</v>
      </c>
      <c r="AY626" s="165" t="s">
        <v>138</v>
      </c>
    </row>
    <row r="627" spans="2:65" s="1" customFormat="1" ht="33" customHeight="1">
      <c r="B627" s="131"/>
      <c r="C627" s="132" t="s">
        <v>616</v>
      </c>
      <c r="D627" s="132" t="s">
        <v>140</v>
      </c>
      <c r="E627" s="133" t="s">
        <v>617</v>
      </c>
      <c r="F627" s="134" t="s">
        <v>618</v>
      </c>
      <c r="G627" s="135" t="s">
        <v>143</v>
      </c>
      <c r="H627" s="136">
        <v>46.459000000000003</v>
      </c>
      <c r="I627" s="137"/>
      <c r="J627" s="138">
        <f>ROUND(I627*H627,2)</f>
        <v>0</v>
      </c>
      <c r="K627" s="134" t="s">
        <v>144</v>
      </c>
      <c r="L627" s="31"/>
      <c r="M627" s="139" t="s">
        <v>1</v>
      </c>
      <c r="N627" s="140" t="s">
        <v>42</v>
      </c>
      <c r="P627" s="141">
        <f>O627*H627</f>
        <v>0</v>
      </c>
      <c r="Q627" s="141">
        <v>0</v>
      </c>
      <c r="R627" s="141">
        <f>Q627*H627</f>
        <v>0</v>
      </c>
      <c r="S627" s="141">
        <v>0</v>
      </c>
      <c r="T627" s="142">
        <f>S627*H627</f>
        <v>0</v>
      </c>
      <c r="AR627" s="143" t="s">
        <v>145</v>
      </c>
      <c r="AT627" s="143" t="s">
        <v>140</v>
      </c>
      <c r="AU627" s="143" t="s">
        <v>87</v>
      </c>
      <c r="AY627" s="16" t="s">
        <v>138</v>
      </c>
      <c r="BE627" s="144">
        <f>IF(N627="základní",J627,0)</f>
        <v>0</v>
      </c>
      <c r="BF627" s="144">
        <f>IF(N627="snížená",J627,0)</f>
        <v>0</v>
      </c>
      <c r="BG627" s="144">
        <f>IF(N627="zákl. přenesená",J627,0)</f>
        <v>0</v>
      </c>
      <c r="BH627" s="144">
        <f>IF(N627="sníž. přenesená",J627,0)</f>
        <v>0</v>
      </c>
      <c r="BI627" s="144">
        <f>IF(N627="nulová",J627,0)</f>
        <v>0</v>
      </c>
      <c r="BJ627" s="16" t="s">
        <v>85</v>
      </c>
      <c r="BK627" s="144">
        <f>ROUND(I627*H627,2)</f>
        <v>0</v>
      </c>
      <c r="BL627" s="16" t="s">
        <v>145</v>
      </c>
      <c r="BM627" s="143" t="s">
        <v>619</v>
      </c>
    </row>
    <row r="628" spans="2:65" s="1" customFormat="1" ht="19.5">
      <c r="B628" s="31"/>
      <c r="D628" s="145" t="s">
        <v>147</v>
      </c>
      <c r="F628" s="146" t="s">
        <v>620</v>
      </c>
      <c r="I628" s="147"/>
      <c r="L628" s="31"/>
      <c r="M628" s="148"/>
      <c r="T628" s="54"/>
      <c r="AT628" s="16" t="s">
        <v>147</v>
      </c>
      <c r="AU628" s="16" t="s">
        <v>87</v>
      </c>
    </row>
    <row r="629" spans="2:65" s="1" customFormat="1">
      <c r="B629" s="31"/>
      <c r="D629" s="149" t="s">
        <v>149</v>
      </c>
      <c r="F629" s="150" t="s">
        <v>621</v>
      </c>
      <c r="I629" s="147"/>
      <c r="L629" s="31"/>
      <c r="M629" s="148"/>
      <c r="T629" s="54"/>
      <c r="AT629" s="16" t="s">
        <v>149</v>
      </c>
      <c r="AU629" s="16" t="s">
        <v>87</v>
      </c>
    </row>
    <row r="630" spans="2:65" s="13" customFormat="1">
      <c r="B630" s="157"/>
      <c r="D630" s="145" t="s">
        <v>151</v>
      </c>
      <c r="E630" s="158" t="s">
        <v>1</v>
      </c>
      <c r="F630" s="159" t="s">
        <v>615</v>
      </c>
      <c r="H630" s="160">
        <v>46.459000000000003</v>
      </c>
      <c r="I630" s="161"/>
      <c r="L630" s="157"/>
      <c r="M630" s="162"/>
      <c r="T630" s="163"/>
      <c r="AT630" s="158" t="s">
        <v>151</v>
      </c>
      <c r="AU630" s="158" t="s">
        <v>87</v>
      </c>
      <c r="AV630" s="13" t="s">
        <v>87</v>
      </c>
      <c r="AW630" s="13" t="s">
        <v>32</v>
      </c>
      <c r="AX630" s="13" t="s">
        <v>77</v>
      </c>
      <c r="AY630" s="158" t="s">
        <v>138</v>
      </c>
    </row>
    <row r="631" spans="2:65" s="14" customFormat="1">
      <c r="B631" s="164"/>
      <c r="D631" s="145" t="s">
        <v>151</v>
      </c>
      <c r="E631" s="165" t="s">
        <v>1</v>
      </c>
      <c r="F631" s="166" t="s">
        <v>154</v>
      </c>
      <c r="H631" s="167">
        <v>46.459000000000003</v>
      </c>
      <c r="I631" s="168"/>
      <c r="L631" s="164"/>
      <c r="M631" s="169"/>
      <c r="T631" s="170"/>
      <c r="AT631" s="165" t="s">
        <v>151</v>
      </c>
      <c r="AU631" s="165" t="s">
        <v>87</v>
      </c>
      <c r="AV631" s="14" t="s">
        <v>145</v>
      </c>
      <c r="AW631" s="14" t="s">
        <v>32</v>
      </c>
      <c r="AX631" s="14" t="s">
        <v>85</v>
      </c>
      <c r="AY631" s="165" t="s">
        <v>138</v>
      </c>
    </row>
    <row r="632" spans="2:65" s="1" customFormat="1" ht="37.9" customHeight="1">
      <c r="B632" s="131"/>
      <c r="C632" s="132" t="s">
        <v>622</v>
      </c>
      <c r="D632" s="132" t="s">
        <v>140</v>
      </c>
      <c r="E632" s="133" t="s">
        <v>623</v>
      </c>
      <c r="F632" s="134" t="s">
        <v>624</v>
      </c>
      <c r="G632" s="135" t="s">
        <v>143</v>
      </c>
      <c r="H632" s="136">
        <v>2090.6550000000002</v>
      </c>
      <c r="I632" s="137"/>
      <c r="J632" s="138">
        <f>ROUND(I632*H632,2)</f>
        <v>0</v>
      </c>
      <c r="K632" s="134" t="s">
        <v>144</v>
      </c>
      <c r="L632" s="31"/>
      <c r="M632" s="139" t="s">
        <v>1</v>
      </c>
      <c r="N632" s="140" t="s">
        <v>42</v>
      </c>
      <c r="P632" s="141">
        <f>O632*H632</f>
        <v>0</v>
      </c>
      <c r="Q632" s="141">
        <v>0</v>
      </c>
      <c r="R632" s="141">
        <f>Q632*H632</f>
        <v>0</v>
      </c>
      <c r="S632" s="141">
        <v>0</v>
      </c>
      <c r="T632" s="142">
        <f>S632*H632</f>
        <v>0</v>
      </c>
      <c r="AR632" s="143" t="s">
        <v>145</v>
      </c>
      <c r="AT632" s="143" t="s">
        <v>140</v>
      </c>
      <c r="AU632" s="143" t="s">
        <v>87</v>
      </c>
      <c r="AY632" s="16" t="s">
        <v>138</v>
      </c>
      <c r="BE632" s="144">
        <f>IF(N632="základní",J632,0)</f>
        <v>0</v>
      </c>
      <c r="BF632" s="144">
        <f>IF(N632="snížená",J632,0)</f>
        <v>0</v>
      </c>
      <c r="BG632" s="144">
        <f>IF(N632="zákl. přenesená",J632,0)</f>
        <v>0</v>
      </c>
      <c r="BH632" s="144">
        <f>IF(N632="sníž. přenesená",J632,0)</f>
        <v>0</v>
      </c>
      <c r="BI632" s="144">
        <f>IF(N632="nulová",J632,0)</f>
        <v>0</v>
      </c>
      <c r="BJ632" s="16" t="s">
        <v>85</v>
      </c>
      <c r="BK632" s="144">
        <f>ROUND(I632*H632,2)</f>
        <v>0</v>
      </c>
      <c r="BL632" s="16" t="s">
        <v>145</v>
      </c>
      <c r="BM632" s="143" t="s">
        <v>625</v>
      </c>
    </row>
    <row r="633" spans="2:65" s="1" customFormat="1" ht="29.25">
      <c r="B633" s="31"/>
      <c r="D633" s="145" t="s">
        <v>147</v>
      </c>
      <c r="F633" s="146" t="s">
        <v>626</v>
      </c>
      <c r="I633" s="147"/>
      <c r="L633" s="31"/>
      <c r="M633" s="148"/>
      <c r="T633" s="54"/>
      <c r="AT633" s="16" t="s">
        <v>147</v>
      </c>
      <c r="AU633" s="16" t="s">
        <v>87</v>
      </c>
    </row>
    <row r="634" spans="2:65" s="1" customFormat="1">
      <c r="B634" s="31"/>
      <c r="D634" s="149" t="s">
        <v>149</v>
      </c>
      <c r="F634" s="150" t="s">
        <v>627</v>
      </c>
      <c r="I634" s="147"/>
      <c r="L634" s="31"/>
      <c r="M634" s="148"/>
      <c r="T634" s="54"/>
      <c r="AT634" s="16" t="s">
        <v>149</v>
      </c>
      <c r="AU634" s="16" t="s">
        <v>87</v>
      </c>
    </row>
    <row r="635" spans="2:65" s="13" customFormat="1">
      <c r="B635" s="157"/>
      <c r="D635" s="145" t="s">
        <v>151</v>
      </c>
      <c r="E635" s="158" t="s">
        <v>1</v>
      </c>
      <c r="F635" s="159" t="s">
        <v>628</v>
      </c>
      <c r="H635" s="160">
        <v>2090.6550000000002</v>
      </c>
      <c r="I635" s="161"/>
      <c r="L635" s="157"/>
      <c r="M635" s="162"/>
      <c r="T635" s="163"/>
      <c r="AT635" s="158" t="s">
        <v>151</v>
      </c>
      <c r="AU635" s="158" t="s">
        <v>87</v>
      </c>
      <c r="AV635" s="13" t="s">
        <v>87</v>
      </c>
      <c r="AW635" s="13" t="s">
        <v>32</v>
      </c>
      <c r="AX635" s="13" t="s">
        <v>77</v>
      </c>
      <c r="AY635" s="158" t="s">
        <v>138</v>
      </c>
    </row>
    <row r="636" spans="2:65" s="14" customFormat="1">
      <c r="B636" s="164"/>
      <c r="D636" s="145" t="s">
        <v>151</v>
      </c>
      <c r="E636" s="165" t="s">
        <v>1</v>
      </c>
      <c r="F636" s="166" t="s">
        <v>154</v>
      </c>
      <c r="H636" s="167">
        <v>2090.6550000000002</v>
      </c>
      <c r="I636" s="168"/>
      <c r="L636" s="164"/>
      <c r="M636" s="169"/>
      <c r="T636" s="170"/>
      <c r="AT636" s="165" t="s">
        <v>151</v>
      </c>
      <c r="AU636" s="165" t="s">
        <v>87</v>
      </c>
      <c r="AV636" s="14" t="s">
        <v>145</v>
      </c>
      <c r="AW636" s="14" t="s">
        <v>32</v>
      </c>
      <c r="AX636" s="14" t="s">
        <v>85</v>
      </c>
      <c r="AY636" s="165" t="s">
        <v>138</v>
      </c>
    </row>
    <row r="637" spans="2:65" s="1" customFormat="1" ht="33" customHeight="1">
      <c r="B637" s="131"/>
      <c r="C637" s="132" t="s">
        <v>629</v>
      </c>
      <c r="D637" s="132" t="s">
        <v>140</v>
      </c>
      <c r="E637" s="133" t="s">
        <v>630</v>
      </c>
      <c r="F637" s="134" t="s">
        <v>631</v>
      </c>
      <c r="G637" s="135" t="s">
        <v>143</v>
      </c>
      <c r="H637" s="136">
        <v>46.459000000000003</v>
      </c>
      <c r="I637" s="137"/>
      <c r="J637" s="138">
        <f>ROUND(I637*H637,2)</f>
        <v>0</v>
      </c>
      <c r="K637" s="134" t="s">
        <v>144</v>
      </c>
      <c r="L637" s="31"/>
      <c r="M637" s="139" t="s">
        <v>1</v>
      </c>
      <c r="N637" s="140" t="s">
        <v>42</v>
      </c>
      <c r="P637" s="141">
        <f>O637*H637</f>
        <v>0</v>
      </c>
      <c r="Q637" s="141">
        <v>0</v>
      </c>
      <c r="R637" s="141">
        <f>Q637*H637</f>
        <v>0</v>
      </c>
      <c r="S637" s="141">
        <v>0</v>
      </c>
      <c r="T637" s="142">
        <f>S637*H637</f>
        <v>0</v>
      </c>
      <c r="AR637" s="143" t="s">
        <v>145</v>
      </c>
      <c r="AT637" s="143" t="s">
        <v>140</v>
      </c>
      <c r="AU637" s="143" t="s">
        <v>87</v>
      </c>
      <c r="AY637" s="16" t="s">
        <v>138</v>
      </c>
      <c r="BE637" s="144">
        <f>IF(N637="základní",J637,0)</f>
        <v>0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6" t="s">
        <v>85</v>
      </c>
      <c r="BK637" s="144">
        <f>ROUND(I637*H637,2)</f>
        <v>0</v>
      </c>
      <c r="BL637" s="16" t="s">
        <v>145</v>
      </c>
      <c r="BM637" s="143" t="s">
        <v>632</v>
      </c>
    </row>
    <row r="638" spans="2:65" s="1" customFormat="1" ht="19.5">
      <c r="B638" s="31"/>
      <c r="D638" s="145" t="s">
        <v>147</v>
      </c>
      <c r="F638" s="146" t="s">
        <v>633</v>
      </c>
      <c r="I638" s="147"/>
      <c r="L638" s="31"/>
      <c r="M638" s="148"/>
      <c r="T638" s="54"/>
      <c r="AT638" s="16" t="s">
        <v>147</v>
      </c>
      <c r="AU638" s="16" t="s">
        <v>87</v>
      </c>
    </row>
    <row r="639" spans="2:65" s="1" customFormat="1">
      <c r="B639" s="31"/>
      <c r="D639" s="149" t="s">
        <v>149</v>
      </c>
      <c r="F639" s="150" t="s">
        <v>634</v>
      </c>
      <c r="I639" s="147"/>
      <c r="L639" s="31"/>
      <c r="M639" s="148"/>
      <c r="T639" s="54"/>
      <c r="AT639" s="16" t="s">
        <v>149</v>
      </c>
      <c r="AU639" s="16" t="s">
        <v>87</v>
      </c>
    </row>
    <row r="640" spans="2:65" s="13" customFormat="1">
      <c r="B640" s="157"/>
      <c r="D640" s="145" t="s">
        <v>151</v>
      </c>
      <c r="E640" s="158" t="s">
        <v>1</v>
      </c>
      <c r="F640" s="159" t="s">
        <v>615</v>
      </c>
      <c r="H640" s="160">
        <v>46.459000000000003</v>
      </c>
      <c r="I640" s="161"/>
      <c r="L640" s="157"/>
      <c r="M640" s="162"/>
      <c r="T640" s="163"/>
      <c r="AT640" s="158" t="s">
        <v>151</v>
      </c>
      <c r="AU640" s="158" t="s">
        <v>87</v>
      </c>
      <c r="AV640" s="13" t="s">
        <v>87</v>
      </c>
      <c r="AW640" s="13" t="s">
        <v>32</v>
      </c>
      <c r="AX640" s="13" t="s">
        <v>77</v>
      </c>
      <c r="AY640" s="158" t="s">
        <v>138</v>
      </c>
    </row>
    <row r="641" spans="2:65" s="14" customFormat="1">
      <c r="B641" s="164"/>
      <c r="D641" s="145" t="s">
        <v>151</v>
      </c>
      <c r="E641" s="165" t="s">
        <v>1</v>
      </c>
      <c r="F641" s="166" t="s">
        <v>154</v>
      </c>
      <c r="H641" s="167">
        <v>46.459000000000003</v>
      </c>
      <c r="I641" s="168"/>
      <c r="L641" s="164"/>
      <c r="M641" s="169"/>
      <c r="T641" s="170"/>
      <c r="AT641" s="165" t="s">
        <v>151</v>
      </c>
      <c r="AU641" s="165" t="s">
        <v>87</v>
      </c>
      <c r="AV641" s="14" t="s">
        <v>145</v>
      </c>
      <c r="AW641" s="14" t="s">
        <v>32</v>
      </c>
      <c r="AX641" s="14" t="s">
        <v>85</v>
      </c>
      <c r="AY641" s="165" t="s">
        <v>138</v>
      </c>
    </row>
    <row r="642" spans="2:65" s="1" customFormat="1" ht="16.5" customHeight="1">
      <c r="B642" s="131"/>
      <c r="C642" s="132" t="s">
        <v>635</v>
      </c>
      <c r="D642" s="132" t="s">
        <v>140</v>
      </c>
      <c r="E642" s="133" t="s">
        <v>636</v>
      </c>
      <c r="F642" s="134" t="s">
        <v>637</v>
      </c>
      <c r="G642" s="135" t="s">
        <v>157</v>
      </c>
      <c r="H642" s="136">
        <v>162.178</v>
      </c>
      <c r="I642" s="137"/>
      <c r="J642" s="138">
        <f>ROUND(I642*H642,2)</f>
        <v>0</v>
      </c>
      <c r="K642" s="134" t="s">
        <v>144</v>
      </c>
      <c r="L642" s="31"/>
      <c r="M642" s="139" t="s">
        <v>1</v>
      </c>
      <c r="N642" s="140" t="s">
        <v>42</v>
      </c>
      <c r="P642" s="141">
        <f>O642*H642</f>
        <v>0</v>
      </c>
      <c r="Q642" s="141">
        <v>0</v>
      </c>
      <c r="R642" s="141">
        <f>Q642*H642</f>
        <v>0</v>
      </c>
      <c r="S642" s="141">
        <v>0</v>
      </c>
      <c r="T642" s="142">
        <f>S642*H642</f>
        <v>0</v>
      </c>
      <c r="AR642" s="143" t="s">
        <v>145</v>
      </c>
      <c r="AT642" s="143" t="s">
        <v>140</v>
      </c>
      <c r="AU642" s="143" t="s">
        <v>87</v>
      </c>
      <c r="AY642" s="16" t="s">
        <v>138</v>
      </c>
      <c r="BE642" s="144">
        <f>IF(N642="základní",J642,0)</f>
        <v>0</v>
      </c>
      <c r="BF642" s="144">
        <f>IF(N642="snížená",J642,0)</f>
        <v>0</v>
      </c>
      <c r="BG642" s="144">
        <f>IF(N642="zákl. přenesená",J642,0)</f>
        <v>0</v>
      </c>
      <c r="BH642" s="144">
        <f>IF(N642="sníž. přenesená",J642,0)</f>
        <v>0</v>
      </c>
      <c r="BI642" s="144">
        <f>IF(N642="nulová",J642,0)</f>
        <v>0</v>
      </c>
      <c r="BJ642" s="16" t="s">
        <v>85</v>
      </c>
      <c r="BK642" s="144">
        <f>ROUND(I642*H642,2)</f>
        <v>0</v>
      </c>
      <c r="BL642" s="16" t="s">
        <v>145</v>
      </c>
      <c r="BM642" s="143" t="s">
        <v>638</v>
      </c>
    </row>
    <row r="643" spans="2:65" s="1" customFormat="1" ht="19.5">
      <c r="B643" s="31"/>
      <c r="D643" s="145" t="s">
        <v>147</v>
      </c>
      <c r="F643" s="146" t="s">
        <v>639</v>
      </c>
      <c r="I643" s="147"/>
      <c r="L643" s="31"/>
      <c r="M643" s="148"/>
      <c r="T643" s="54"/>
      <c r="AT643" s="16" t="s">
        <v>147</v>
      </c>
      <c r="AU643" s="16" t="s">
        <v>87</v>
      </c>
    </row>
    <row r="644" spans="2:65" s="1" customFormat="1">
      <c r="B644" s="31"/>
      <c r="D644" s="149" t="s">
        <v>149</v>
      </c>
      <c r="F644" s="150" t="s">
        <v>640</v>
      </c>
      <c r="I644" s="147"/>
      <c r="L644" s="31"/>
      <c r="M644" s="148"/>
      <c r="T644" s="54"/>
      <c r="AT644" s="16" t="s">
        <v>149</v>
      </c>
      <c r="AU644" s="16" t="s">
        <v>87</v>
      </c>
    </row>
    <row r="645" spans="2:65" s="13" customFormat="1" ht="22.5">
      <c r="B645" s="157"/>
      <c r="D645" s="145" t="s">
        <v>151</v>
      </c>
      <c r="E645" s="158" t="s">
        <v>1</v>
      </c>
      <c r="F645" s="159" t="s">
        <v>589</v>
      </c>
      <c r="H645" s="160">
        <v>162.178</v>
      </c>
      <c r="I645" s="161"/>
      <c r="L645" s="157"/>
      <c r="M645" s="162"/>
      <c r="T645" s="163"/>
      <c r="AT645" s="158" t="s">
        <v>151</v>
      </c>
      <c r="AU645" s="158" t="s">
        <v>87</v>
      </c>
      <c r="AV645" s="13" t="s">
        <v>87</v>
      </c>
      <c r="AW645" s="13" t="s">
        <v>32</v>
      </c>
      <c r="AX645" s="13" t="s">
        <v>77</v>
      </c>
      <c r="AY645" s="158" t="s">
        <v>138</v>
      </c>
    </row>
    <row r="646" spans="2:65" s="14" customFormat="1">
      <c r="B646" s="164"/>
      <c r="D646" s="145" t="s">
        <v>151</v>
      </c>
      <c r="E646" s="165" t="s">
        <v>1</v>
      </c>
      <c r="F646" s="166" t="s">
        <v>154</v>
      </c>
      <c r="H646" s="167">
        <v>162.178</v>
      </c>
      <c r="I646" s="168"/>
      <c r="L646" s="164"/>
      <c r="M646" s="169"/>
      <c r="T646" s="170"/>
      <c r="AT646" s="165" t="s">
        <v>151</v>
      </c>
      <c r="AU646" s="165" t="s">
        <v>87</v>
      </c>
      <c r="AV646" s="14" t="s">
        <v>145</v>
      </c>
      <c r="AW646" s="14" t="s">
        <v>32</v>
      </c>
      <c r="AX646" s="14" t="s">
        <v>85</v>
      </c>
      <c r="AY646" s="165" t="s">
        <v>138</v>
      </c>
    </row>
    <row r="647" spans="2:65" s="1" customFormat="1" ht="16.5" customHeight="1">
      <c r="B647" s="131"/>
      <c r="C647" s="132" t="s">
        <v>641</v>
      </c>
      <c r="D647" s="132" t="s">
        <v>140</v>
      </c>
      <c r="E647" s="133" t="s">
        <v>642</v>
      </c>
      <c r="F647" s="134" t="s">
        <v>643</v>
      </c>
      <c r="G647" s="135" t="s">
        <v>157</v>
      </c>
      <c r="H647" s="136">
        <v>7298.01</v>
      </c>
      <c r="I647" s="137"/>
      <c r="J647" s="138">
        <f>ROUND(I647*H647,2)</f>
        <v>0</v>
      </c>
      <c r="K647" s="134" t="s">
        <v>144</v>
      </c>
      <c r="L647" s="31"/>
      <c r="M647" s="139" t="s">
        <v>1</v>
      </c>
      <c r="N647" s="140" t="s">
        <v>42</v>
      </c>
      <c r="P647" s="141">
        <f>O647*H647</f>
        <v>0</v>
      </c>
      <c r="Q647" s="141">
        <v>0</v>
      </c>
      <c r="R647" s="141">
        <f>Q647*H647</f>
        <v>0</v>
      </c>
      <c r="S647" s="141">
        <v>0</v>
      </c>
      <c r="T647" s="142">
        <f>S647*H647</f>
        <v>0</v>
      </c>
      <c r="AR647" s="143" t="s">
        <v>145</v>
      </c>
      <c r="AT647" s="143" t="s">
        <v>140</v>
      </c>
      <c r="AU647" s="143" t="s">
        <v>87</v>
      </c>
      <c r="AY647" s="16" t="s">
        <v>138</v>
      </c>
      <c r="BE647" s="144">
        <f>IF(N647="základní",J647,0)</f>
        <v>0</v>
      </c>
      <c r="BF647" s="144">
        <f>IF(N647="snížená",J647,0)</f>
        <v>0</v>
      </c>
      <c r="BG647" s="144">
        <f>IF(N647="zákl. přenesená",J647,0)</f>
        <v>0</v>
      </c>
      <c r="BH647" s="144">
        <f>IF(N647="sníž. přenesená",J647,0)</f>
        <v>0</v>
      </c>
      <c r="BI647" s="144">
        <f>IF(N647="nulová",J647,0)</f>
        <v>0</v>
      </c>
      <c r="BJ647" s="16" t="s">
        <v>85</v>
      </c>
      <c r="BK647" s="144">
        <f>ROUND(I647*H647,2)</f>
        <v>0</v>
      </c>
      <c r="BL647" s="16" t="s">
        <v>145</v>
      </c>
      <c r="BM647" s="143" t="s">
        <v>644</v>
      </c>
    </row>
    <row r="648" spans="2:65" s="1" customFormat="1" ht="19.5">
      <c r="B648" s="31"/>
      <c r="D648" s="145" t="s">
        <v>147</v>
      </c>
      <c r="F648" s="146" t="s">
        <v>645</v>
      </c>
      <c r="I648" s="147"/>
      <c r="L648" s="31"/>
      <c r="M648" s="148"/>
      <c r="T648" s="54"/>
      <c r="AT648" s="16" t="s">
        <v>147</v>
      </c>
      <c r="AU648" s="16" t="s">
        <v>87</v>
      </c>
    </row>
    <row r="649" spans="2:65" s="1" customFormat="1">
      <c r="B649" s="31"/>
      <c r="D649" s="149" t="s">
        <v>149</v>
      </c>
      <c r="F649" s="150" t="s">
        <v>646</v>
      </c>
      <c r="I649" s="147"/>
      <c r="L649" s="31"/>
      <c r="M649" s="148"/>
      <c r="T649" s="54"/>
      <c r="AT649" s="16" t="s">
        <v>149</v>
      </c>
      <c r="AU649" s="16" t="s">
        <v>87</v>
      </c>
    </row>
    <row r="650" spans="2:65" s="13" customFormat="1">
      <c r="B650" s="157"/>
      <c r="D650" s="145" t="s">
        <v>151</v>
      </c>
      <c r="E650" s="158" t="s">
        <v>1</v>
      </c>
      <c r="F650" s="159" t="s">
        <v>596</v>
      </c>
      <c r="H650" s="160">
        <v>7298.01</v>
      </c>
      <c r="I650" s="161"/>
      <c r="L650" s="157"/>
      <c r="M650" s="162"/>
      <c r="T650" s="163"/>
      <c r="AT650" s="158" t="s">
        <v>151</v>
      </c>
      <c r="AU650" s="158" t="s">
        <v>87</v>
      </c>
      <c r="AV650" s="13" t="s">
        <v>87</v>
      </c>
      <c r="AW650" s="13" t="s">
        <v>32</v>
      </c>
      <c r="AX650" s="13" t="s">
        <v>77</v>
      </c>
      <c r="AY650" s="158" t="s">
        <v>138</v>
      </c>
    </row>
    <row r="651" spans="2:65" s="14" customFormat="1">
      <c r="B651" s="164"/>
      <c r="D651" s="145" t="s">
        <v>151</v>
      </c>
      <c r="E651" s="165" t="s">
        <v>1</v>
      </c>
      <c r="F651" s="166" t="s">
        <v>154</v>
      </c>
      <c r="H651" s="167">
        <v>7298.01</v>
      </c>
      <c r="I651" s="168"/>
      <c r="L651" s="164"/>
      <c r="M651" s="169"/>
      <c r="T651" s="170"/>
      <c r="AT651" s="165" t="s">
        <v>151</v>
      </c>
      <c r="AU651" s="165" t="s">
        <v>87</v>
      </c>
      <c r="AV651" s="14" t="s">
        <v>145</v>
      </c>
      <c r="AW651" s="14" t="s">
        <v>32</v>
      </c>
      <c r="AX651" s="14" t="s">
        <v>85</v>
      </c>
      <c r="AY651" s="165" t="s">
        <v>138</v>
      </c>
    </row>
    <row r="652" spans="2:65" s="1" customFormat="1" ht="21.75" customHeight="1">
      <c r="B652" s="131"/>
      <c r="C652" s="132" t="s">
        <v>647</v>
      </c>
      <c r="D652" s="132" t="s">
        <v>140</v>
      </c>
      <c r="E652" s="133" t="s">
        <v>648</v>
      </c>
      <c r="F652" s="134" t="s">
        <v>649</v>
      </c>
      <c r="G652" s="135" t="s">
        <v>157</v>
      </c>
      <c r="H652" s="136">
        <v>162.178</v>
      </c>
      <c r="I652" s="137"/>
      <c r="J652" s="138">
        <f>ROUND(I652*H652,2)</f>
        <v>0</v>
      </c>
      <c r="K652" s="134" t="s">
        <v>144</v>
      </c>
      <c r="L652" s="31"/>
      <c r="M652" s="139" t="s">
        <v>1</v>
      </c>
      <c r="N652" s="140" t="s">
        <v>42</v>
      </c>
      <c r="P652" s="141">
        <f>O652*H652</f>
        <v>0</v>
      </c>
      <c r="Q652" s="141">
        <v>0</v>
      </c>
      <c r="R652" s="141">
        <f>Q652*H652</f>
        <v>0</v>
      </c>
      <c r="S652" s="141">
        <v>0</v>
      </c>
      <c r="T652" s="142">
        <f>S652*H652</f>
        <v>0</v>
      </c>
      <c r="AR652" s="143" t="s">
        <v>145</v>
      </c>
      <c r="AT652" s="143" t="s">
        <v>140</v>
      </c>
      <c r="AU652" s="143" t="s">
        <v>87</v>
      </c>
      <c r="AY652" s="16" t="s">
        <v>138</v>
      </c>
      <c r="BE652" s="144">
        <f>IF(N652="základní",J652,0)</f>
        <v>0</v>
      </c>
      <c r="BF652" s="144">
        <f>IF(N652="snížená",J652,0)</f>
        <v>0</v>
      </c>
      <c r="BG652" s="144">
        <f>IF(N652="zákl. přenesená",J652,0)</f>
        <v>0</v>
      </c>
      <c r="BH652" s="144">
        <f>IF(N652="sníž. přenesená",J652,0)</f>
        <v>0</v>
      </c>
      <c r="BI652" s="144">
        <f>IF(N652="nulová",J652,0)</f>
        <v>0</v>
      </c>
      <c r="BJ652" s="16" t="s">
        <v>85</v>
      </c>
      <c r="BK652" s="144">
        <f>ROUND(I652*H652,2)</f>
        <v>0</v>
      </c>
      <c r="BL652" s="16" t="s">
        <v>145</v>
      </c>
      <c r="BM652" s="143" t="s">
        <v>650</v>
      </c>
    </row>
    <row r="653" spans="2:65" s="1" customFormat="1" ht="19.5">
      <c r="B653" s="31"/>
      <c r="D653" s="145" t="s">
        <v>147</v>
      </c>
      <c r="F653" s="146" t="s">
        <v>651</v>
      </c>
      <c r="I653" s="147"/>
      <c r="L653" s="31"/>
      <c r="M653" s="148"/>
      <c r="T653" s="54"/>
      <c r="AT653" s="16" t="s">
        <v>147</v>
      </c>
      <c r="AU653" s="16" t="s">
        <v>87</v>
      </c>
    </row>
    <row r="654" spans="2:65" s="1" customFormat="1">
      <c r="B654" s="31"/>
      <c r="D654" s="149" t="s">
        <v>149</v>
      </c>
      <c r="F654" s="150" t="s">
        <v>652</v>
      </c>
      <c r="I654" s="147"/>
      <c r="L654" s="31"/>
      <c r="M654" s="148"/>
      <c r="T654" s="54"/>
      <c r="AT654" s="16" t="s">
        <v>149</v>
      </c>
      <c r="AU654" s="16" t="s">
        <v>87</v>
      </c>
    </row>
    <row r="655" spans="2:65" s="13" customFormat="1" ht="22.5">
      <c r="B655" s="157"/>
      <c r="D655" s="145" t="s">
        <v>151</v>
      </c>
      <c r="E655" s="158" t="s">
        <v>1</v>
      </c>
      <c r="F655" s="159" t="s">
        <v>589</v>
      </c>
      <c r="H655" s="160">
        <v>162.178</v>
      </c>
      <c r="I655" s="161"/>
      <c r="L655" s="157"/>
      <c r="M655" s="162"/>
      <c r="T655" s="163"/>
      <c r="AT655" s="158" t="s">
        <v>151</v>
      </c>
      <c r="AU655" s="158" t="s">
        <v>87</v>
      </c>
      <c r="AV655" s="13" t="s">
        <v>87</v>
      </c>
      <c r="AW655" s="13" t="s">
        <v>32</v>
      </c>
      <c r="AX655" s="13" t="s">
        <v>77</v>
      </c>
      <c r="AY655" s="158" t="s">
        <v>138</v>
      </c>
    </row>
    <row r="656" spans="2:65" s="14" customFormat="1">
      <c r="B656" s="164"/>
      <c r="D656" s="145" t="s">
        <v>151</v>
      </c>
      <c r="E656" s="165" t="s">
        <v>1</v>
      </c>
      <c r="F656" s="166" t="s">
        <v>154</v>
      </c>
      <c r="H656" s="167">
        <v>162.178</v>
      </c>
      <c r="I656" s="168"/>
      <c r="L656" s="164"/>
      <c r="M656" s="169"/>
      <c r="T656" s="170"/>
      <c r="AT656" s="165" t="s">
        <v>151</v>
      </c>
      <c r="AU656" s="165" t="s">
        <v>87</v>
      </c>
      <c r="AV656" s="14" t="s">
        <v>145</v>
      </c>
      <c r="AW656" s="14" t="s">
        <v>32</v>
      </c>
      <c r="AX656" s="14" t="s">
        <v>85</v>
      </c>
      <c r="AY656" s="165" t="s">
        <v>138</v>
      </c>
    </row>
    <row r="657" spans="2:65" s="1" customFormat="1" ht="16.5" customHeight="1">
      <c r="B657" s="131"/>
      <c r="C657" s="132" t="s">
        <v>653</v>
      </c>
      <c r="D657" s="132" t="s">
        <v>140</v>
      </c>
      <c r="E657" s="133" t="s">
        <v>654</v>
      </c>
      <c r="F657" s="134" t="s">
        <v>655</v>
      </c>
      <c r="G657" s="135" t="s">
        <v>656</v>
      </c>
      <c r="H657" s="136">
        <v>1.5</v>
      </c>
      <c r="I657" s="137"/>
      <c r="J657" s="138">
        <f>ROUND(I657*H657,2)</f>
        <v>0</v>
      </c>
      <c r="K657" s="134" t="s">
        <v>144</v>
      </c>
      <c r="L657" s="31"/>
      <c r="M657" s="139" t="s">
        <v>1</v>
      </c>
      <c r="N657" s="140" t="s">
        <v>42</v>
      </c>
      <c r="P657" s="141">
        <f>O657*H657</f>
        <v>0</v>
      </c>
      <c r="Q657" s="141">
        <v>0</v>
      </c>
      <c r="R657" s="141">
        <f>Q657*H657</f>
        <v>0</v>
      </c>
      <c r="S657" s="141">
        <v>0</v>
      </c>
      <c r="T657" s="142">
        <f>S657*H657</f>
        <v>0</v>
      </c>
      <c r="AR657" s="143" t="s">
        <v>145</v>
      </c>
      <c r="AT657" s="143" t="s">
        <v>140</v>
      </c>
      <c r="AU657" s="143" t="s">
        <v>87</v>
      </c>
      <c r="AY657" s="16" t="s">
        <v>138</v>
      </c>
      <c r="BE657" s="144">
        <f>IF(N657="základní",J657,0)</f>
        <v>0</v>
      </c>
      <c r="BF657" s="144">
        <f>IF(N657="snížená",J657,0)</f>
        <v>0</v>
      </c>
      <c r="BG657" s="144">
        <f>IF(N657="zákl. přenesená",J657,0)</f>
        <v>0</v>
      </c>
      <c r="BH657" s="144">
        <f>IF(N657="sníž. přenesená",J657,0)</f>
        <v>0</v>
      </c>
      <c r="BI657" s="144">
        <f>IF(N657="nulová",J657,0)</f>
        <v>0</v>
      </c>
      <c r="BJ657" s="16" t="s">
        <v>85</v>
      </c>
      <c r="BK657" s="144">
        <f>ROUND(I657*H657,2)</f>
        <v>0</v>
      </c>
      <c r="BL657" s="16" t="s">
        <v>145</v>
      </c>
      <c r="BM657" s="143" t="s">
        <v>657</v>
      </c>
    </row>
    <row r="658" spans="2:65" s="1" customFormat="1" ht="19.5">
      <c r="B658" s="31"/>
      <c r="D658" s="145" t="s">
        <v>147</v>
      </c>
      <c r="F658" s="146" t="s">
        <v>658</v>
      </c>
      <c r="I658" s="147"/>
      <c r="L658" s="31"/>
      <c r="M658" s="148"/>
      <c r="T658" s="54"/>
      <c r="AT658" s="16" t="s">
        <v>147</v>
      </c>
      <c r="AU658" s="16" t="s">
        <v>87</v>
      </c>
    </row>
    <row r="659" spans="2:65" s="1" customFormat="1">
      <c r="B659" s="31"/>
      <c r="D659" s="149" t="s">
        <v>149</v>
      </c>
      <c r="F659" s="150" t="s">
        <v>659</v>
      </c>
      <c r="I659" s="147"/>
      <c r="L659" s="31"/>
      <c r="M659" s="148"/>
      <c r="T659" s="54"/>
      <c r="AT659" s="16" t="s">
        <v>149</v>
      </c>
      <c r="AU659" s="16" t="s">
        <v>87</v>
      </c>
    </row>
    <row r="660" spans="2:65" s="1" customFormat="1" ht="24.2" customHeight="1">
      <c r="B660" s="131"/>
      <c r="C660" s="132" t="s">
        <v>660</v>
      </c>
      <c r="D660" s="132" t="s">
        <v>140</v>
      </c>
      <c r="E660" s="133" t="s">
        <v>661</v>
      </c>
      <c r="F660" s="134" t="s">
        <v>662</v>
      </c>
      <c r="G660" s="135" t="s">
        <v>656</v>
      </c>
      <c r="H660" s="136">
        <v>67.5</v>
      </c>
      <c r="I660" s="137"/>
      <c r="J660" s="138">
        <f>ROUND(I660*H660,2)</f>
        <v>0</v>
      </c>
      <c r="K660" s="134" t="s">
        <v>144</v>
      </c>
      <c r="L660" s="31"/>
      <c r="M660" s="139" t="s">
        <v>1</v>
      </c>
      <c r="N660" s="140" t="s">
        <v>42</v>
      </c>
      <c r="P660" s="141">
        <f>O660*H660</f>
        <v>0</v>
      </c>
      <c r="Q660" s="141">
        <v>0</v>
      </c>
      <c r="R660" s="141">
        <f>Q660*H660</f>
        <v>0</v>
      </c>
      <c r="S660" s="141">
        <v>0</v>
      </c>
      <c r="T660" s="142">
        <f>S660*H660</f>
        <v>0</v>
      </c>
      <c r="AR660" s="143" t="s">
        <v>145</v>
      </c>
      <c r="AT660" s="143" t="s">
        <v>140</v>
      </c>
      <c r="AU660" s="143" t="s">
        <v>87</v>
      </c>
      <c r="AY660" s="16" t="s">
        <v>138</v>
      </c>
      <c r="BE660" s="144">
        <f>IF(N660="základní",J660,0)</f>
        <v>0</v>
      </c>
      <c r="BF660" s="144">
        <f>IF(N660="snížená",J660,0)</f>
        <v>0</v>
      </c>
      <c r="BG660" s="144">
        <f>IF(N660="zákl. přenesená",J660,0)</f>
        <v>0</v>
      </c>
      <c r="BH660" s="144">
        <f>IF(N660="sníž. přenesená",J660,0)</f>
        <v>0</v>
      </c>
      <c r="BI660" s="144">
        <f>IF(N660="nulová",J660,0)</f>
        <v>0</v>
      </c>
      <c r="BJ660" s="16" t="s">
        <v>85</v>
      </c>
      <c r="BK660" s="144">
        <f>ROUND(I660*H660,2)</f>
        <v>0</v>
      </c>
      <c r="BL660" s="16" t="s">
        <v>145</v>
      </c>
      <c r="BM660" s="143" t="s">
        <v>663</v>
      </c>
    </row>
    <row r="661" spans="2:65" s="1" customFormat="1" ht="19.5">
      <c r="B661" s="31"/>
      <c r="D661" s="145" t="s">
        <v>147</v>
      </c>
      <c r="F661" s="146" t="s">
        <v>664</v>
      </c>
      <c r="I661" s="147"/>
      <c r="L661" s="31"/>
      <c r="M661" s="148"/>
      <c r="T661" s="54"/>
      <c r="AT661" s="16" t="s">
        <v>147</v>
      </c>
      <c r="AU661" s="16" t="s">
        <v>87</v>
      </c>
    </row>
    <row r="662" spans="2:65" s="1" customFormat="1">
      <c r="B662" s="31"/>
      <c r="D662" s="149" t="s">
        <v>149</v>
      </c>
      <c r="F662" s="150" t="s">
        <v>665</v>
      </c>
      <c r="I662" s="147"/>
      <c r="L662" s="31"/>
      <c r="M662" s="148"/>
      <c r="T662" s="54"/>
      <c r="AT662" s="16" t="s">
        <v>149</v>
      </c>
      <c r="AU662" s="16" t="s">
        <v>87</v>
      </c>
    </row>
    <row r="663" spans="2:65" s="13" customFormat="1">
      <c r="B663" s="157"/>
      <c r="D663" s="145" t="s">
        <v>151</v>
      </c>
      <c r="E663" s="158" t="s">
        <v>1</v>
      </c>
      <c r="F663" s="159" t="s">
        <v>666</v>
      </c>
      <c r="H663" s="160">
        <v>67.5</v>
      </c>
      <c r="I663" s="161"/>
      <c r="L663" s="157"/>
      <c r="M663" s="162"/>
      <c r="T663" s="163"/>
      <c r="AT663" s="158" t="s">
        <v>151</v>
      </c>
      <c r="AU663" s="158" t="s">
        <v>87</v>
      </c>
      <c r="AV663" s="13" t="s">
        <v>87</v>
      </c>
      <c r="AW663" s="13" t="s">
        <v>32</v>
      </c>
      <c r="AX663" s="13" t="s">
        <v>77</v>
      </c>
      <c r="AY663" s="158" t="s">
        <v>138</v>
      </c>
    </row>
    <row r="664" spans="2:65" s="14" customFormat="1">
      <c r="B664" s="164"/>
      <c r="D664" s="145" t="s">
        <v>151</v>
      </c>
      <c r="E664" s="165" t="s">
        <v>1</v>
      </c>
      <c r="F664" s="166" t="s">
        <v>154</v>
      </c>
      <c r="H664" s="167">
        <v>67.5</v>
      </c>
      <c r="I664" s="168"/>
      <c r="L664" s="164"/>
      <c r="M664" s="169"/>
      <c r="T664" s="170"/>
      <c r="AT664" s="165" t="s">
        <v>151</v>
      </c>
      <c r="AU664" s="165" t="s">
        <v>87</v>
      </c>
      <c r="AV664" s="14" t="s">
        <v>145</v>
      </c>
      <c r="AW664" s="14" t="s">
        <v>32</v>
      </c>
      <c r="AX664" s="14" t="s">
        <v>85</v>
      </c>
      <c r="AY664" s="165" t="s">
        <v>138</v>
      </c>
    </row>
    <row r="665" spans="2:65" s="1" customFormat="1" ht="16.5" customHeight="1">
      <c r="B665" s="131"/>
      <c r="C665" s="132" t="s">
        <v>667</v>
      </c>
      <c r="D665" s="132" t="s">
        <v>140</v>
      </c>
      <c r="E665" s="133" t="s">
        <v>668</v>
      </c>
      <c r="F665" s="134" t="s">
        <v>669</v>
      </c>
      <c r="G665" s="135" t="s">
        <v>656</v>
      </c>
      <c r="H665" s="136">
        <v>1.5</v>
      </c>
      <c r="I665" s="137"/>
      <c r="J665" s="138">
        <f>ROUND(I665*H665,2)</f>
        <v>0</v>
      </c>
      <c r="K665" s="134" t="s">
        <v>144</v>
      </c>
      <c r="L665" s="31"/>
      <c r="M665" s="139" t="s">
        <v>1</v>
      </c>
      <c r="N665" s="140" t="s">
        <v>42</v>
      </c>
      <c r="P665" s="141">
        <f>O665*H665</f>
        <v>0</v>
      </c>
      <c r="Q665" s="141">
        <v>0</v>
      </c>
      <c r="R665" s="141">
        <f>Q665*H665</f>
        <v>0</v>
      </c>
      <c r="S665" s="141">
        <v>0</v>
      </c>
      <c r="T665" s="142">
        <f>S665*H665</f>
        <v>0</v>
      </c>
      <c r="AR665" s="143" t="s">
        <v>145</v>
      </c>
      <c r="AT665" s="143" t="s">
        <v>140</v>
      </c>
      <c r="AU665" s="143" t="s">
        <v>87</v>
      </c>
      <c r="AY665" s="16" t="s">
        <v>138</v>
      </c>
      <c r="BE665" s="144">
        <f>IF(N665="základní",J665,0)</f>
        <v>0</v>
      </c>
      <c r="BF665" s="144">
        <f>IF(N665="snížená",J665,0)</f>
        <v>0</v>
      </c>
      <c r="BG665" s="144">
        <f>IF(N665="zákl. přenesená",J665,0)</f>
        <v>0</v>
      </c>
      <c r="BH665" s="144">
        <f>IF(N665="sníž. přenesená",J665,0)</f>
        <v>0</v>
      </c>
      <c r="BI665" s="144">
        <f>IF(N665="nulová",J665,0)</f>
        <v>0</v>
      </c>
      <c r="BJ665" s="16" t="s">
        <v>85</v>
      </c>
      <c r="BK665" s="144">
        <f>ROUND(I665*H665,2)</f>
        <v>0</v>
      </c>
      <c r="BL665" s="16" t="s">
        <v>145</v>
      </c>
      <c r="BM665" s="143" t="s">
        <v>670</v>
      </c>
    </row>
    <row r="666" spans="2:65" s="1" customFormat="1" ht="19.5">
      <c r="B666" s="31"/>
      <c r="D666" s="145" t="s">
        <v>147</v>
      </c>
      <c r="F666" s="146" t="s">
        <v>671</v>
      </c>
      <c r="I666" s="147"/>
      <c r="L666" s="31"/>
      <c r="M666" s="148"/>
      <c r="T666" s="54"/>
      <c r="AT666" s="16" t="s">
        <v>147</v>
      </c>
      <c r="AU666" s="16" t="s">
        <v>87</v>
      </c>
    </row>
    <row r="667" spans="2:65" s="1" customFormat="1">
      <c r="B667" s="31"/>
      <c r="D667" s="149" t="s">
        <v>149</v>
      </c>
      <c r="F667" s="150" t="s">
        <v>672</v>
      </c>
      <c r="I667" s="147"/>
      <c r="L667" s="31"/>
      <c r="M667" s="148"/>
      <c r="T667" s="54"/>
      <c r="AT667" s="16" t="s">
        <v>149</v>
      </c>
      <c r="AU667" s="16" t="s">
        <v>87</v>
      </c>
    </row>
    <row r="668" spans="2:65" s="1" customFormat="1" ht="33" customHeight="1">
      <c r="B668" s="131"/>
      <c r="C668" s="132" t="s">
        <v>673</v>
      </c>
      <c r="D668" s="132" t="s">
        <v>140</v>
      </c>
      <c r="E668" s="133" t="s">
        <v>674</v>
      </c>
      <c r="F668" s="134" t="s">
        <v>675</v>
      </c>
      <c r="G668" s="135" t="s">
        <v>157</v>
      </c>
      <c r="H668" s="136">
        <v>26.221</v>
      </c>
      <c r="I668" s="137"/>
      <c r="J668" s="138">
        <f>ROUND(I668*H668,2)</f>
        <v>0</v>
      </c>
      <c r="K668" s="134" t="s">
        <v>144</v>
      </c>
      <c r="L668" s="31"/>
      <c r="M668" s="139" t="s">
        <v>1</v>
      </c>
      <c r="N668" s="140" t="s">
        <v>42</v>
      </c>
      <c r="P668" s="141">
        <f>O668*H668</f>
        <v>0</v>
      </c>
      <c r="Q668" s="141">
        <v>1.2999999999999999E-4</v>
      </c>
      <c r="R668" s="141">
        <f>Q668*H668</f>
        <v>3.4087299999999996E-3</v>
      </c>
      <c r="S668" s="141">
        <v>0</v>
      </c>
      <c r="T668" s="142">
        <f>S668*H668</f>
        <v>0</v>
      </c>
      <c r="AR668" s="143" t="s">
        <v>145</v>
      </c>
      <c r="AT668" s="143" t="s">
        <v>140</v>
      </c>
      <c r="AU668" s="143" t="s">
        <v>87</v>
      </c>
      <c r="AY668" s="16" t="s">
        <v>138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6" t="s">
        <v>85</v>
      </c>
      <c r="BK668" s="144">
        <f>ROUND(I668*H668,2)</f>
        <v>0</v>
      </c>
      <c r="BL668" s="16" t="s">
        <v>145</v>
      </c>
      <c r="BM668" s="143" t="s">
        <v>676</v>
      </c>
    </row>
    <row r="669" spans="2:65" s="1" customFormat="1" ht="19.5">
      <c r="B669" s="31"/>
      <c r="D669" s="145" t="s">
        <v>147</v>
      </c>
      <c r="F669" s="146" t="s">
        <v>677</v>
      </c>
      <c r="I669" s="147"/>
      <c r="L669" s="31"/>
      <c r="M669" s="148"/>
      <c r="T669" s="54"/>
      <c r="AT669" s="16" t="s">
        <v>147</v>
      </c>
      <c r="AU669" s="16" t="s">
        <v>87</v>
      </c>
    </row>
    <row r="670" spans="2:65" s="1" customFormat="1">
      <c r="B670" s="31"/>
      <c r="D670" s="149" t="s">
        <v>149</v>
      </c>
      <c r="F670" s="150" t="s">
        <v>678</v>
      </c>
      <c r="I670" s="147"/>
      <c r="L670" s="31"/>
      <c r="M670" s="148"/>
      <c r="T670" s="54"/>
      <c r="AT670" s="16" t="s">
        <v>149</v>
      </c>
      <c r="AU670" s="16" t="s">
        <v>87</v>
      </c>
    </row>
    <row r="671" spans="2:65" s="12" customFormat="1">
      <c r="B671" s="151"/>
      <c r="D671" s="145" t="s">
        <v>151</v>
      </c>
      <c r="E671" s="152" t="s">
        <v>1</v>
      </c>
      <c r="F671" s="153" t="s">
        <v>296</v>
      </c>
      <c r="H671" s="152" t="s">
        <v>1</v>
      </c>
      <c r="I671" s="154"/>
      <c r="L671" s="151"/>
      <c r="M671" s="155"/>
      <c r="T671" s="156"/>
      <c r="AT671" s="152" t="s">
        <v>151</v>
      </c>
      <c r="AU671" s="152" t="s">
        <v>87</v>
      </c>
      <c r="AV671" s="12" t="s">
        <v>85</v>
      </c>
      <c r="AW671" s="12" t="s">
        <v>32</v>
      </c>
      <c r="AX671" s="12" t="s">
        <v>77</v>
      </c>
      <c r="AY671" s="152" t="s">
        <v>138</v>
      </c>
    </row>
    <row r="672" spans="2:65" s="13" customFormat="1">
      <c r="B672" s="157"/>
      <c r="D672" s="145" t="s">
        <v>151</v>
      </c>
      <c r="E672" s="158" t="s">
        <v>1</v>
      </c>
      <c r="F672" s="159" t="s">
        <v>679</v>
      </c>
      <c r="H672" s="160">
        <v>5.0549999999999997</v>
      </c>
      <c r="I672" s="161"/>
      <c r="L672" s="157"/>
      <c r="M672" s="162"/>
      <c r="T672" s="163"/>
      <c r="AT672" s="158" t="s">
        <v>151</v>
      </c>
      <c r="AU672" s="158" t="s">
        <v>87</v>
      </c>
      <c r="AV672" s="13" t="s">
        <v>87</v>
      </c>
      <c r="AW672" s="13" t="s">
        <v>32</v>
      </c>
      <c r="AX672" s="13" t="s">
        <v>77</v>
      </c>
      <c r="AY672" s="158" t="s">
        <v>138</v>
      </c>
    </row>
    <row r="673" spans="2:65" s="13" customFormat="1">
      <c r="B673" s="157"/>
      <c r="D673" s="145" t="s">
        <v>151</v>
      </c>
      <c r="E673" s="158" t="s">
        <v>1</v>
      </c>
      <c r="F673" s="159" t="s">
        <v>680</v>
      </c>
      <c r="H673" s="160">
        <v>10.816000000000001</v>
      </c>
      <c r="I673" s="161"/>
      <c r="L673" s="157"/>
      <c r="M673" s="162"/>
      <c r="T673" s="163"/>
      <c r="AT673" s="158" t="s">
        <v>151</v>
      </c>
      <c r="AU673" s="158" t="s">
        <v>87</v>
      </c>
      <c r="AV673" s="13" t="s">
        <v>87</v>
      </c>
      <c r="AW673" s="13" t="s">
        <v>32</v>
      </c>
      <c r="AX673" s="13" t="s">
        <v>77</v>
      </c>
      <c r="AY673" s="158" t="s">
        <v>138</v>
      </c>
    </row>
    <row r="674" spans="2:65" s="12" customFormat="1">
      <c r="B674" s="151"/>
      <c r="D674" s="145" t="s">
        <v>151</v>
      </c>
      <c r="E674" s="152" t="s">
        <v>1</v>
      </c>
      <c r="F674" s="153" t="s">
        <v>386</v>
      </c>
      <c r="H674" s="152" t="s">
        <v>1</v>
      </c>
      <c r="I674" s="154"/>
      <c r="L674" s="151"/>
      <c r="M674" s="155"/>
      <c r="T674" s="156"/>
      <c r="AT674" s="152" t="s">
        <v>151</v>
      </c>
      <c r="AU674" s="152" t="s">
        <v>87</v>
      </c>
      <c r="AV674" s="12" t="s">
        <v>85</v>
      </c>
      <c r="AW674" s="12" t="s">
        <v>32</v>
      </c>
      <c r="AX674" s="12" t="s">
        <v>77</v>
      </c>
      <c r="AY674" s="152" t="s">
        <v>138</v>
      </c>
    </row>
    <row r="675" spans="2:65" s="13" customFormat="1">
      <c r="B675" s="157"/>
      <c r="D675" s="145" t="s">
        <v>151</v>
      </c>
      <c r="E675" s="158" t="s">
        <v>1</v>
      </c>
      <c r="F675" s="159" t="s">
        <v>681</v>
      </c>
      <c r="H675" s="160">
        <v>5.1749999999999998</v>
      </c>
      <c r="I675" s="161"/>
      <c r="L675" s="157"/>
      <c r="M675" s="162"/>
      <c r="T675" s="163"/>
      <c r="AT675" s="158" t="s">
        <v>151</v>
      </c>
      <c r="AU675" s="158" t="s">
        <v>87</v>
      </c>
      <c r="AV675" s="13" t="s">
        <v>87</v>
      </c>
      <c r="AW675" s="13" t="s">
        <v>32</v>
      </c>
      <c r="AX675" s="13" t="s">
        <v>77</v>
      </c>
      <c r="AY675" s="158" t="s">
        <v>138</v>
      </c>
    </row>
    <row r="676" spans="2:65" s="12" customFormat="1">
      <c r="B676" s="151"/>
      <c r="D676" s="145" t="s">
        <v>151</v>
      </c>
      <c r="E676" s="152" t="s">
        <v>1</v>
      </c>
      <c r="F676" s="153" t="s">
        <v>388</v>
      </c>
      <c r="H676" s="152" t="s">
        <v>1</v>
      </c>
      <c r="I676" s="154"/>
      <c r="L676" s="151"/>
      <c r="M676" s="155"/>
      <c r="T676" s="156"/>
      <c r="AT676" s="152" t="s">
        <v>151</v>
      </c>
      <c r="AU676" s="152" t="s">
        <v>87</v>
      </c>
      <c r="AV676" s="12" t="s">
        <v>85</v>
      </c>
      <c r="AW676" s="12" t="s">
        <v>32</v>
      </c>
      <c r="AX676" s="12" t="s">
        <v>77</v>
      </c>
      <c r="AY676" s="152" t="s">
        <v>138</v>
      </c>
    </row>
    <row r="677" spans="2:65" s="13" customFormat="1">
      <c r="B677" s="157"/>
      <c r="D677" s="145" t="s">
        <v>151</v>
      </c>
      <c r="E677" s="158" t="s">
        <v>1</v>
      </c>
      <c r="F677" s="159" t="s">
        <v>681</v>
      </c>
      <c r="H677" s="160">
        <v>5.1749999999999998</v>
      </c>
      <c r="I677" s="161"/>
      <c r="L677" s="157"/>
      <c r="M677" s="162"/>
      <c r="T677" s="163"/>
      <c r="AT677" s="158" t="s">
        <v>151</v>
      </c>
      <c r="AU677" s="158" t="s">
        <v>87</v>
      </c>
      <c r="AV677" s="13" t="s">
        <v>87</v>
      </c>
      <c r="AW677" s="13" t="s">
        <v>32</v>
      </c>
      <c r="AX677" s="13" t="s">
        <v>77</v>
      </c>
      <c r="AY677" s="158" t="s">
        <v>138</v>
      </c>
    </row>
    <row r="678" spans="2:65" s="14" customFormat="1">
      <c r="B678" s="164"/>
      <c r="D678" s="145" t="s">
        <v>151</v>
      </c>
      <c r="E678" s="165" t="s">
        <v>1</v>
      </c>
      <c r="F678" s="166" t="s">
        <v>154</v>
      </c>
      <c r="H678" s="167">
        <v>26.221</v>
      </c>
      <c r="I678" s="168"/>
      <c r="L678" s="164"/>
      <c r="M678" s="169"/>
      <c r="T678" s="170"/>
      <c r="AT678" s="165" t="s">
        <v>151</v>
      </c>
      <c r="AU678" s="165" t="s">
        <v>87</v>
      </c>
      <c r="AV678" s="14" t="s">
        <v>145</v>
      </c>
      <c r="AW678" s="14" t="s">
        <v>32</v>
      </c>
      <c r="AX678" s="14" t="s">
        <v>85</v>
      </c>
      <c r="AY678" s="165" t="s">
        <v>138</v>
      </c>
    </row>
    <row r="679" spans="2:65" s="1" customFormat="1" ht="16.5" customHeight="1">
      <c r="B679" s="131"/>
      <c r="C679" s="132" t="s">
        <v>682</v>
      </c>
      <c r="D679" s="132" t="s">
        <v>140</v>
      </c>
      <c r="E679" s="133" t="s">
        <v>683</v>
      </c>
      <c r="F679" s="134" t="s">
        <v>684</v>
      </c>
      <c r="G679" s="135" t="s">
        <v>143</v>
      </c>
      <c r="H679" s="136">
        <v>2.7749999999999999</v>
      </c>
      <c r="I679" s="137"/>
      <c r="J679" s="138">
        <f>ROUND(I679*H679,2)</f>
        <v>0</v>
      </c>
      <c r="K679" s="134" t="s">
        <v>144</v>
      </c>
      <c r="L679" s="31"/>
      <c r="M679" s="139" t="s">
        <v>1</v>
      </c>
      <c r="N679" s="140" t="s">
        <v>42</v>
      </c>
      <c r="P679" s="141">
        <f>O679*H679</f>
        <v>0</v>
      </c>
      <c r="Q679" s="141">
        <v>0</v>
      </c>
      <c r="R679" s="141">
        <f>Q679*H679</f>
        <v>0</v>
      </c>
      <c r="S679" s="141">
        <v>2.4</v>
      </c>
      <c r="T679" s="142">
        <f>S679*H679</f>
        <v>6.6599999999999993</v>
      </c>
      <c r="AR679" s="143" t="s">
        <v>145</v>
      </c>
      <c r="AT679" s="143" t="s">
        <v>140</v>
      </c>
      <c r="AU679" s="143" t="s">
        <v>87</v>
      </c>
      <c r="AY679" s="16" t="s">
        <v>138</v>
      </c>
      <c r="BE679" s="144">
        <f>IF(N679="základní",J679,0)</f>
        <v>0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6" t="s">
        <v>85</v>
      </c>
      <c r="BK679" s="144">
        <f>ROUND(I679*H679,2)</f>
        <v>0</v>
      </c>
      <c r="BL679" s="16" t="s">
        <v>145</v>
      </c>
      <c r="BM679" s="143" t="s">
        <v>685</v>
      </c>
    </row>
    <row r="680" spans="2:65" s="1" customFormat="1">
      <c r="B680" s="31"/>
      <c r="D680" s="145" t="s">
        <v>147</v>
      </c>
      <c r="F680" s="146" t="s">
        <v>686</v>
      </c>
      <c r="I680" s="147"/>
      <c r="L680" s="31"/>
      <c r="M680" s="148"/>
      <c r="T680" s="54"/>
      <c r="AT680" s="16" t="s">
        <v>147</v>
      </c>
      <c r="AU680" s="16" t="s">
        <v>87</v>
      </c>
    </row>
    <row r="681" spans="2:65" s="1" customFormat="1">
      <c r="B681" s="31"/>
      <c r="D681" s="149" t="s">
        <v>149</v>
      </c>
      <c r="F681" s="150" t="s">
        <v>687</v>
      </c>
      <c r="I681" s="147"/>
      <c r="L681" s="31"/>
      <c r="M681" s="148"/>
      <c r="T681" s="54"/>
      <c r="AT681" s="16" t="s">
        <v>149</v>
      </c>
      <c r="AU681" s="16" t="s">
        <v>87</v>
      </c>
    </row>
    <row r="682" spans="2:65" s="12" customFormat="1">
      <c r="B682" s="151"/>
      <c r="D682" s="145" t="s">
        <v>151</v>
      </c>
      <c r="E682" s="152" t="s">
        <v>1</v>
      </c>
      <c r="F682" s="153" t="s">
        <v>688</v>
      </c>
      <c r="H682" s="152" t="s">
        <v>1</v>
      </c>
      <c r="I682" s="154"/>
      <c r="L682" s="151"/>
      <c r="M682" s="155"/>
      <c r="T682" s="156"/>
      <c r="AT682" s="152" t="s">
        <v>151</v>
      </c>
      <c r="AU682" s="152" t="s">
        <v>87</v>
      </c>
      <c r="AV682" s="12" t="s">
        <v>85</v>
      </c>
      <c r="AW682" s="12" t="s">
        <v>32</v>
      </c>
      <c r="AX682" s="12" t="s">
        <v>77</v>
      </c>
      <c r="AY682" s="152" t="s">
        <v>138</v>
      </c>
    </row>
    <row r="683" spans="2:65" s="12" customFormat="1">
      <c r="B683" s="151"/>
      <c r="D683" s="145" t="s">
        <v>151</v>
      </c>
      <c r="E683" s="152" t="s">
        <v>1</v>
      </c>
      <c r="F683" s="153" t="s">
        <v>689</v>
      </c>
      <c r="H683" s="152" t="s">
        <v>1</v>
      </c>
      <c r="I683" s="154"/>
      <c r="L683" s="151"/>
      <c r="M683" s="155"/>
      <c r="T683" s="156"/>
      <c r="AT683" s="152" t="s">
        <v>151</v>
      </c>
      <c r="AU683" s="152" t="s">
        <v>87</v>
      </c>
      <c r="AV683" s="12" t="s">
        <v>85</v>
      </c>
      <c r="AW683" s="12" t="s">
        <v>32</v>
      </c>
      <c r="AX683" s="12" t="s">
        <v>77</v>
      </c>
      <c r="AY683" s="152" t="s">
        <v>138</v>
      </c>
    </row>
    <row r="684" spans="2:65" s="13" customFormat="1">
      <c r="B684" s="157"/>
      <c r="D684" s="145" t="s">
        <v>151</v>
      </c>
      <c r="E684" s="158" t="s">
        <v>1</v>
      </c>
      <c r="F684" s="159" t="s">
        <v>690</v>
      </c>
      <c r="H684" s="160">
        <v>0.375</v>
      </c>
      <c r="I684" s="161"/>
      <c r="L684" s="157"/>
      <c r="M684" s="162"/>
      <c r="T684" s="163"/>
      <c r="AT684" s="158" t="s">
        <v>151</v>
      </c>
      <c r="AU684" s="158" t="s">
        <v>87</v>
      </c>
      <c r="AV684" s="13" t="s">
        <v>87</v>
      </c>
      <c r="AW684" s="13" t="s">
        <v>32</v>
      </c>
      <c r="AX684" s="13" t="s">
        <v>77</v>
      </c>
      <c r="AY684" s="158" t="s">
        <v>138</v>
      </c>
    </row>
    <row r="685" spans="2:65" s="12" customFormat="1">
      <c r="B685" s="151"/>
      <c r="D685" s="145" t="s">
        <v>151</v>
      </c>
      <c r="E685" s="152" t="s">
        <v>1</v>
      </c>
      <c r="F685" s="153" t="s">
        <v>691</v>
      </c>
      <c r="H685" s="152" t="s">
        <v>1</v>
      </c>
      <c r="I685" s="154"/>
      <c r="L685" s="151"/>
      <c r="M685" s="155"/>
      <c r="T685" s="156"/>
      <c r="AT685" s="152" t="s">
        <v>151</v>
      </c>
      <c r="AU685" s="152" t="s">
        <v>87</v>
      </c>
      <c r="AV685" s="12" t="s">
        <v>85</v>
      </c>
      <c r="AW685" s="12" t="s">
        <v>32</v>
      </c>
      <c r="AX685" s="12" t="s">
        <v>77</v>
      </c>
      <c r="AY685" s="152" t="s">
        <v>138</v>
      </c>
    </row>
    <row r="686" spans="2:65" s="13" customFormat="1">
      <c r="B686" s="157"/>
      <c r="D686" s="145" t="s">
        <v>151</v>
      </c>
      <c r="E686" s="158" t="s">
        <v>1</v>
      </c>
      <c r="F686" s="159" t="s">
        <v>298</v>
      </c>
      <c r="H686" s="160">
        <v>2.4</v>
      </c>
      <c r="I686" s="161"/>
      <c r="L686" s="157"/>
      <c r="M686" s="162"/>
      <c r="T686" s="163"/>
      <c r="AT686" s="158" t="s">
        <v>151</v>
      </c>
      <c r="AU686" s="158" t="s">
        <v>87</v>
      </c>
      <c r="AV686" s="13" t="s">
        <v>87</v>
      </c>
      <c r="AW686" s="13" t="s">
        <v>32</v>
      </c>
      <c r="AX686" s="13" t="s">
        <v>77</v>
      </c>
      <c r="AY686" s="158" t="s">
        <v>138</v>
      </c>
    </row>
    <row r="687" spans="2:65" s="14" customFormat="1">
      <c r="B687" s="164"/>
      <c r="D687" s="145" t="s">
        <v>151</v>
      </c>
      <c r="E687" s="165" t="s">
        <v>1</v>
      </c>
      <c r="F687" s="166" t="s">
        <v>154</v>
      </c>
      <c r="H687" s="167">
        <v>2.7749999999999999</v>
      </c>
      <c r="I687" s="168"/>
      <c r="L687" s="164"/>
      <c r="M687" s="169"/>
      <c r="T687" s="170"/>
      <c r="AT687" s="165" t="s">
        <v>151</v>
      </c>
      <c r="AU687" s="165" t="s">
        <v>87</v>
      </c>
      <c r="AV687" s="14" t="s">
        <v>145</v>
      </c>
      <c r="AW687" s="14" t="s">
        <v>32</v>
      </c>
      <c r="AX687" s="14" t="s">
        <v>85</v>
      </c>
      <c r="AY687" s="165" t="s">
        <v>138</v>
      </c>
    </row>
    <row r="688" spans="2:65" s="1" customFormat="1" ht="37.9" customHeight="1">
      <c r="B688" s="131"/>
      <c r="C688" s="132" t="s">
        <v>692</v>
      </c>
      <c r="D688" s="132" t="s">
        <v>140</v>
      </c>
      <c r="E688" s="133" t="s">
        <v>693</v>
      </c>
      <c r="F688" s="134" t="s">
        <v>694</v>
      </c>
      <c r="G688" s="135" t="s">
        <v>143</v>
      </c>
      <c r="H688" s="136">
        <v>1.6</v>
      </c>
      <c r="I688" s="137"/>
      <c r="J688" s="138">
        <f>ROUND(I688*H688,2)</f>
        <v>0</v>
      </c>
      <c r="K688" s="134" t="s">
        <v>144</v>
      </c>
      <c r="L688" s="31"/>
      <c r="M688" s="139" t="s">
        <v>1</v>
      </c>
      <c r="N688" s="140" t="s">
        <v>42</v>
      </c>
      <c r="P688" s="141">
        <f>O688*H688</f>
        <v>0</v>
      </c>
      <c r="Q688" s="141">
        <v>0</v>
      </c>
      <c r="R688" s="141">
        <f>Q688*H688</f>
        <v>0</v>
      </c>
      <c r="S688" s="141">
        <v>2.2000000000000002</v>
      </c>
      <c r="T688" s="142">
        <f>S688*H688</f>
        <v>3.5200000000000005</v>
      </c>
      <c r="AR688" s="143" t="s">
        <v>145</v>
      </c>
      <c r="AT688" s="143" t="s">
        <v>140</v>
      </c>
      <c r="AU688" s="143" t="s">
        <v>87</v>
      </c>
      <c r="AY688" s="16" t="s">
        <v>138</v>
      </c>
      <c r="BE688" s="144">
        <f>IF(N688="základní",J688,0)</f>
        <v>0</v>
      </c>
      <c r="BF688" s="144">
        <f>IF(N688="snížená",J688,0)</f>
        <v>0</v>
      </c>
      <c r="BG688" s="144">
        <f>IF(N688="zákl. přenesená",J688,0)</f>
        <v>0</v>
      </c>
      <c r="BH688" s="144">
        <f>IF(N688="sníž. přenesená",J688,0)</f>
        <v>0</v>
      </c>
      <c r="BI688" s="144">
        <f>IF(N688="nulová",J688,0)</f>
        <v>0</v>
      </c>
      <c r="BJ688" s="16" t="s">
        <v>85</v>
      </c>
      <c r="BK688" s="144">
        <f>ROUND(I688*H688,2)</f>
        <v>0</v>
      </c>
      <c r="BL688" s="16" t="s">
        <v>145</v>
      </c>
      <c r="BM688" s="143" t="s">
        <v>695</v>
      </c>
    </row>
    <row r="689" spans="2:65" s="1" customFormat="1" ht="19.5">
      <c r="B689" s="31"/>
      <c r="D689" s="145" t="s">
        <v>147</v>
      </c>
      <c r="F689" s="146" t="s">
        <v>696</v>
      </c>
      <c r="I689" s="147"/>
      <c r="L689" s="31"/>
      <c r="M689" s="148"/>
      <c r="T689" s="54"/>
      <c r="AT689" s="16" t="s">
        <v>147</v>
      </c>
      <c r="AU689" s="16" t="s">
        <v>87</v>
      </c>
    </row>
    <row r="690" spans="2:65" s="1" customFormat="1">
      <c r="B690" s="31"/>
      <c r="D690" s="149" t="s">
        <v>149</v>
      </c>
      <c r="F690" s="150" t="s">
        <v>697</v>
      </c>
      <c r="I690" s="147"/>
      <c r="L690" s="31"/>
      <c r="M690" s="148"/>
      <c r="T690" s="54"/>
      <c r="AT690" s="16" t="s">
        <v>149</v>
      </c>
      <c r="AU690" s="16" t="s">
        <v>87</v>
      </c>
    </row>
    <row r="691" spans="2:65" s="12" customFormat="1">
      <c r="B691" s="151"/>
      <c r="D691" s="145" t="s">
        <v>151</v>
      </c>
      <c r="E691" s="152" t="s">
        <v>1</v>
      </c>
      <c r="F691" s="153" t="s">
        <v>152</v>
      </c>
      <c r="H691" s="152" t="s">
        <v>1</v>
      </c>
      <c r="I691" s="154"/>
      <c r="L691" s="151"/>
      <c r="M691" s="155"/>
      <c r="T691" s="156"/>
      <c r="AT691" s="152" t="s">
        <v>151</v>
      </c>
      <c r="AU691" s="152" t="s">
        <v>87</v>
      </c>
      <c r="AV691" s="12" t="s">
        <v>85</v>
      </c>
      <c r="AW691" s="12" t="s">
        <v>32</v>
      </c>
      <c r="AX691" s="12" t="s">
        <v>77</v>
      </c>
      <c r="AY691" s="152" t="s">
        <v>138</v>
      </c>
    </row>
    <row r="692" spans="2:65" s="12" customFormat="1">
      <c r="B692" s="151"/>
      <c r="D692" s="145" t="s">
        <v>151</v>
      </c>
      <c r="E692" s="152" t="s">
        <v>1</v>
      </c>
      <c r="F692" s="153" t="s">
        <v>698</v>
      </c>
      <c r="H692" s="152" t="s">
        <v>1</v>
      </c>
      <c r="I692" s="154"/>
      <c r="L692" s="151"/>
      <c r="M692" s="155"/>
      <c r="T692" s="156"/>
      <c r="AT692" s="152" t="s">
        <v>151</v>
      </c>
      <c r="AU692" s="152" t="s">
        <v>87</v>
      </c>
      <c r="AV692" s="12" t="s">
        <v>85</v>
      </c>
      <c r="AW692" s="12" t="s">
        <v>32</v>
      </c>
      <c r="AX692" s="12" t="s">
        <v>77</v>
      </c>
      <c r="AY692" s="152" t="s">
        <v>138</v>
      </c>
    </row>
    <row r="693" spans="2:65" s="13" customFormat="1">
      <c r="B693" s="157"/>
      <c r="D693" s="145" t="s">
        <v>151</v>
      </c>
      <c r="E693" s="158" t="s">
        <v>1</v>
      </c>
      <c r="F693" s="159" t="s">
        <v>563</v>
      </c>
      <c r="H693" s="160">
        <v>1.6</v>
      </c>
      <c r="I693" s="161"/>
      <c r="L693" s="157"/>
      <c r="M693" s="162"/>
      <c r="T693" s="163"/>
      <c r="AT693" s="158" t="s">
        <v>151</v>
      </c>
      <c r="AU693" s="158" t="s">
        <v>87</v>
      </c>
      <c r="AV693" s="13" t="s">
        <v>87</v>
      </c>
      <c r="AW693" s="13" t="s">
        <v>32</v>
      </c>
      <c r="AX693" s="13" t="s">
        <v>77</v>
      </c>
      <c r="AY693" s="158" t="s">
        <v>138</v>
      </c>
    </row>
    <row r="694" spans="2:65" s="14" customFormat="1">
      <c r="B694" s="164"/>
      <c r="D694" s="145" t="s">
        <v>151</v>
      </c>
      <c r="E694" s="165" t="s">
        <v>1</v>
      </c>
      <c r="F694" s="166" t="s">
        <v>154</v>
      </c>
      <c r="H694" s="167">
        <v>1.6</v>
      </c>
      <c r="I694" s="168"/>
      <c r="L694" s="164"/>
      <c r="M694" s="169"/>
      <c r="T694" s="170"/>
      <c r="AT694" s="165" t="s">
        <v>151</v>
      </c>
      <c r="AU694" s="165" t="s">
        <v>87</v>
      </c>
      <c r="AV694" s="14" t="s">
        <v>145</v>
      </c>
      <c r="AW694" s="14" t="s">
        <v>32</v>
      </c>
      <c r="AX694" s="14" t="s">
        <v>85</v>
      </c>
      <c r="AY694" s="165" t="s">
        <v>138</v>
      </c>
    </row>
    <row r="695" spans="2:65" s="1" customFormat="1" ht="33" customHeight="1">
      <c r="B695" s="131"/>
      <c r="C695" s="132" t="s">
        <v>699</v>
      </c>
      <c r="D695" s="132" t="s">
        <v>140</v>
      </c>
      <c r="E695" s="133" t="s">
        <v>700</v>
      </c>
      <c r="F695" s="134" t="s">
        <v>701</v>
      </c>
      <c r="G695" s="135" t="s">
        <v>143</v>
      </c>
      <c r="H695" s="136">
        <v>1.6</v>
      </c>
      <c r="I695" s="137"/>
      <c r="J695" s="138">
        <f>ROUND(I695*H695,2)</f>
        <v>0</v>
      </c>
      <c r="K695" s="134" t="s">
        <v>144</v>
      </c>
      <c r="L695" s="31"/>
      <c r="M695" s="139" t="s">
        <v>1</v>
      </c>
      <c r="N695" s="140" t="s">
        <v>42</v>
      </c>
      <c r="P695" s="141">
        <f>O695*H695</f>
        <v>0</v>
      </c>
      <c r="Q695" s="141">
        <v>0</v>
      </c>
      <c r="R695" s="141">
        <f>Q695*H695</f>
        <v>0</v>
      </c>
      <c r="S695" s="141">
        <v>4.3999999999999997E-2</v>
      </c>
      <c r="T695" s="142">
        <f>S695*H695</f>
        <v>7.0400000000000004E-2</v>
      </c>
      <c r="AR695" s="143" t="s">
        <v>145</v>
      </c>
      <c r="AT695" s="143" t="s">
        <v>140</v>
      </c>
      <c r="AU695" s="143" t="s">
        <v>87</v>
      </c>
      <c r="AY695" s="16" t="s">
        <v>138</v>
      </c>
      <c r="BE695" s="144">
        <f>IF(N695="základní",J695,0)</f>
        <v>0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6" t="s">
        <v>85</v>
      </c>
      <c r="BK695" s="144">
        <f>ROUND(I695*H695,2)</f>
        <v>0</v>
      </c>
      <c r="BL695" s="16" t="s">
        <v>145</v>
      </c>
      <c r="BM695" s="143" t="s">
        <v>702</v>
      </c>
    </row>
    <row r="696" spans="2:65" s="1" customFormat="1" ht="19.5">
      <c r="B696" s="31"/>
      <c r="D696" s="145" t="s">
        <v>147</v>
      </c>
      <c r="F696" s="146" t="s">
        <v>703</v>
      </c>
      <c r="I696" s="147"/>
      <c r="L696" s="31"/>
      <c r="M696" s="148"/>
      <c r="T696" s="54"/>
      <c r="AT696" s="16" t="s">
        <v>147</v>
      </c>
      <c r="AU696" s="16" t="s">
        <v>87</v>
      </c>
    </row>
    <row r="697" spans="2:65" s="1" customFormat="1">
      <c r="B697" s="31"/>
      <c r="D697" s="149" t="s">
        <v>149</v>
      </c>
      <c r="F697" s="150" t="s">
        <v>704</v>
      </c>
      <c r="I697" s="147"/>
      <c r="L697" s="31"/>
      <c r="M697" s="148"/>
      <c r="T697" s="54"/>
      <c r="AT697" s="16" t="s">
        <v>149</v>
      </c>
      <c r="AU697" s="16" t="s">
        <v>87</v>
      </c>
    </row>
    <row r="698" spans="2:65" s="12" customFormat="1">
      <c r="B698" s="151"/>
      <c r="D698" s="145" t="s">
        <v>151</v>
      </c>
      <c r="E698" s="152" t="s">
        <v>1</v>
      </c>
      <c r="F698" s="153" t="s">
        <v>152</v>
      </c>
      <c r="H698" s="152" t="s">
        <v>1</v>
      </c>
      <c r="I698" s="154"/>
      <c r="L698" s="151"/>
      <c r="M698" s="155"/>
      <c r="T698" s="156"/>
      <c r="AT698" s="152" t="s">
        <v>151</v>
      </c>
      <c r="AU698" s="152" t="s">
        <v>87</v>
      </c>
      <c r="AV698" s="12" t="s">
        <v>85</v>
      </c>
      <c r="AW698" s="12" t="s">
        <v>32</v>
      </c>
      <c r="AX698" s="12" t="s">
        <v>77</v>
      </c>
      <c r="AY698" s="152" t="s">
        <v>138</v>
      </c>
    </row>
    <row r="699" spans="2:65" s="12" customFormat="1">
      <c r="B699" s="151"/>
      <c r="D699" s="145" t="s">
        <v>151</v>
      </c>
      <c r="E699" s="152" t="s">
        <v>1</v>
      </c>
      <c r="F699" s="153" t="s">
        <v>698</v>
      </c>
      <c r="H699" s="152" t="s">
        <v>1</v>
      </c>
      <c r="I699" s="154"/>
      <c r="L699" s="151"/>
      <c r="M699" s="155"/>
      <c r="T699" s="156"/>
      <c r="AT699" s="152" t="s">
        <v>151</v>
      </c>
      <c r="AU699" s="152" t="s">
        <v>87</v>
      </c>
      <c r="AV699" s="12" t="s">
        <v>85</v>
      </c>
      <c r="AW699" s="12" t="s">
        <v>32</v>
      </c>
      <c r="AX699" s="12" t="s">
        <v>77</v>
      </c>
      <c r="AY699" s="152" t="s">
        <v>138</v>
      </c>
    </row>
    <row r="700" spans="2:65" s="13" customFormat="1">
      <c r="B700" s="157"/>
      <c r="D700" s="145" t="s">
        <v>151</v>
      </c>
      <c r="E700" s="158" t="s">
        <v>1</v>
      </c>
      <c r="F700" s="159" t="s">
        <v>563</v>
      </c>
      <c r="H700" s="160">
        <v>1.6</v>
      </c>
      <c r="I700" s="161"/>
      <c r="L700" s="157"/>
      <c r="M700" s="162"/>
      <c r="T700" s="163"/>
      <c r="AT700" s="158" t="s">
        <v>151</v>
      </c>
      <c r="AU700" s="158" t="s">
        <v>87</v>
      </c>
      <c r="AV700" s="13" t="s">
        <v>87</v>
      </c>
      <c r="AW700" s="13" t="s">
        <v>32</v>
      </c>
      <c r="AX700" s="13" t="s">
        <v>77</v>
      </c>
      <c r="AY700" s="158" t="s">
        <v>138</v>
      </c>
    </row>
    <row r="701" spans="2:65" s="14" customFormat="1">
      <c r="B701" s="164"/>
      <c r="D701" s="145" t="s">
        <v>151</v>
      </c>
      <c r="E701" s="165" t="s">
        <v>1</v>
      </c>
      <c r="F701" s="166" t="s">
        <v>154</v>
      </c>
      <c r="H701" s="167">
        <v>1.6</v>
      </c>
      <c r="I701" s="168"/>
      <c r="L701" s="164"/>
      <c r="M701" s="169"/>
      <c r="T701" s="170"/>
      <c r="AT701" s="165" t="s">
        <v>151</v>
      </c>
      <c r="AU701" s="165" t="s">
        <v>87</v>
      </c>
      <c r="AV701" s="14" t="s">
        <v>145</v>
      </c>
      <c r="AW701" s="14" t="s">
        <v>32</v>
      </c>
      <c r="AX701" s="14" t="s">
        <v>85</v>
      </c>
      <c r="AY701" s="165" t="s">
        <v>138</v>
      </c>
    </row>
    <row r="702" spans="2:65" s="1" customFormat="1" ht="24.2" customHeight="1">
      <c r="B702" s="131"/>
      <c r="C702" s="132" t="s">
        <v>705</v>
      </c>
      <c r="D702" s="132" t="s">
        <v>140</v>
      </c>
      <c r="E702" s="133" t="s">
        <v>706</v>
      </c>
      <c r="F702" s="134" t="s">
        <v>707</v>
      </c>
      <c r="G702" s="135" t="s">
        <v>157</v>
      </c>
      <c r="H702" s="136">
        <v>16</v>
      </c>
      <c r="I702" s="137"/>
      <c r="J702" s="138">
        <f>ROUND(I702*H702,2)</f>
        <v>0</v>
      </c>
      <c r="K702" s="134" t="s">
        <v>144</v>
      </c>
      <c r="L702" s="31"/>
      <c r="M702" s="139" t="s">
        <v>1</v>
      </c>
      <c r="N702" s="140" t="s">
        <v>42</v>
      </c>
      <c r="P702" s="141">
        <f>O702*H702</f>
        <v>0</v>
      </c>
      <c r="Q702" s="141">
        <v>0</v>
      </c>
      <c r="R702" s="141">
        <f>Q702*H702</f>
        <v>0</v>
      </c>
      <c r="S702" s="141">
        <v>3.5000000000000003E-2</v>
      </c>
      <c r="T702" s="142">
        <f>S702*H702</f>
        <v>0.56000000000000005</v>
      </c>
      <c r="AR702" s="143" t="s">
        <v>145</v>
      </c>
      <c r="AT702" s="143" t="s">
        <v>140</v>
      </c>
      <c r="AU702" s="143" t="s">
        <v>87</v>
      </c>
      <c r="AY702" s="16" t="s">
        <v>138</v>
      </c>
      <c r="BE702" s="144">
        <f>IF(N702="základní",J702,0)</f>
        <v>0</v>
      </c>
      <c r="BF702" s="144">
        <f>IF(N702="snížená",J702,0)</f>
        <v>0</v>
      </c>
      <c r="BG702" s="144">
        <f>IF(N702="zákl. přenesená",J702,0)</f>
        <v>0</v>
      </c>
      <c r="BH702" s="144">
        <f>IF(N702="sníž. přenesená",J702,0)</f>
        <v>0</v>
      </c>
      <c r="BI702" s="144">
        <f>IF(N702="nulová",J702,0)</f>
        <v>0</v>
      </c>
      <c r="BJ702" s="16" t="s">
        <v>85</v>
      </c>
      <c r="BK702" s="144">
        <f>ROUND(I702*H702,2)</f>
        <v>0</v>
      </c>
      <c r="BL702" s="16" t="s">
        <v>145</v>
      </c>
      <c r="BM702" s="143" t="s">
        <v>708</v>
      </c>
    </row>
    <row r="703" spans="2:65" s="1" customFormat="1" ht="29.25">
      <c r="B703" s="31"/>
      <c r="D703" s="145" t="s">
        <v>147</v>
      </c>
      <c r="F703" s="146" t="s">
        <v>709</v>
      </c>
      <c r="I703" s="147"/>
      <c r="L703" s="31"/>
      <c r="M703" s="148"/>
      <c r="T703" s="54"/>
      <c r="AT703" s="16" t="s">
        <v>147</v>
      </c>
      <c r="AU703" s="16" t="s">
        <v>87</v>
      </c>
    </row>
    <row r="704" spans="2:65" s="1" customFormat="1">
      <c r="B704" s="31"/>
      <c r="D704" s="149" t="s">
        <v>149</v>
      </c>
      <c r="F704" s="150" t="s">
        <v>710</v>
      </c>
      <c r="I704" s="147"/>
      <c r="L704" s="31"/>
      <c r="M704" s="148"/>
      <c r="T704" s="54"/>
      <c r="AT704" s="16" t="s">
        <v>149</v>
      </c>
      <c r="AU704" s="16" t="s">
        <v>87</v>
      </c>
    </row>
    <row r="705" spans="2:65" s="12" customFormat="1">
      <c r="B705" s="151"/>
      <c r="D705" s="145" t="s">
        <v>151</v>
      </c>
      <c r="E705" s="152" t="s">
        <v>1</v>
      </c>
      <c r="F705" s="153" t="s">
        <v>152</v>
      </c>
      <c r="H705" s="152" t="s">
        <v>1</v>
      </c>
      <c r="I705" s="154"/>
      <c r="L705" s="151"/>
      <c r="M705" s="155"/>
      <c r="T705" s="156"/>
      <c r="AT705" s="152" t="s">
        <v>151</v>
      </c>
      <c r="AU705" s="152" t="s">
        <v>87</v>
      </c>
      <c r="AV705" s="12" t="s">
        <v>85</v>
      </c>
      <c r="AW705" s="12" t="s">
        <v>32</v>
      </c>
      <c r="AX705" s="12" t="s">
        <v>77</v>
      </c>
      <c r="AY705" s="152" t="s">
        <v>138</v>
      </c>
    </row>
    <row r="706" spans="2:65" s="12" customFormat="1">
      <c r="B706" s="151"/>
      <c r="D706" s="145" t="s">
        <v>151</v>
      </c>
      <c r="E706" s="152" t="s">
        <v>1</v>
      </c>
      <c r="F706" s="153" t="s">
        <v>698</v>
      </c>
      <c r="H706" s="152" t="s">
        <v>1</v>
      </c>
      <c r="I706" s="154"/>
      <c r="L706" s="151"/>
      <c r="M706" s="155"/>
      <c r="T706" s="156"/>
      <c r="AT706" s="152" t="s">
        <v>151</v>
      </c>
      <c r="AU706" s="152" t="s">
        <v>87</v>
      </c>
      <c r="AV706" s="12" t="s">
        <v>85</v>
      </c>
      <c r="AW706" s="12" t="s">
        <v>32</v>
      </c>
      <c r="AX706" s="12" t="s">
        <v>77</v>
      </c>
      <c r="AY706" s="152" t="s">
        <v>138</v>
      </c>
    </row>
    <row r="707" spans="2:65" s="13" customFormat="1">
      <c r="B707" s="157"/>
      <c r="D707" s="145" t="s">
        <v>151</v>
      </c>
      <c r="E707" s="158" t="s">
        <v>1</v>
      </c>
      <c r="F707" s="159" t="s">
        <v>212</v>
      </c>
      <c r="H707" s="160">
        <v>16</v>
      </c>
      <c r="I707" s="161"/>
      <c r="L707" s="157"/>
      <c r="M707" s="162"/>
      <c r="T707" s="163"/>
      <c r="AT707" s="158" t="s">
        <v>151</v>
      </c>
      <c r="AU707" s="158" t="s">
        <v>87</v>
      </c>
      <c r="AV707" s="13" t="s">
        <v>87</v>
      </c>
      <c r="AW707" s="13" t="s">
        <v>32</v>
      </c>
      <c r="AX707" s="13" t="s">
        <v>77</v>
      </c>
      <c r="AY707" s="158" t="s">
        <v>138</v>
      </c>
    </row>
    <row r="708" spans="2:65" s="14" customFormat="1">
      <c r="B708" s="164"/>
      <c r="D708" s="145" t="s">
        <v>151</v>
      </c>
      <c r="E708" s="165" t="s">
        <v>1</v>
      </c>
      <c r="F708" s="166" t="s">
        <v>154</v>
      </c>
      <c r="H708" s="167">
        <v>16</v>
      </c>
      <c r="I708" s="168"/>
      <c r="L708" s="164"/>
      <c r="M708" s="169"/>
      <c r="T708" s="170"/>
      <c r="AT708" s="165" t="s">
        <v>151</v>
      </c>
      <c r="AU708" s="165" t="s">
        <v>87</v>
      </c>
      <c r="AV708" s="14" t="s">
        <v>145</v>
      </c>
      <c r="AW708" s="14" t="s">
        <v>32</v>
      </c>
      <c r="AX708" s="14" t="s">
        <v>85</v>
      </c>
      <c r="AY708" s="165" t="s">
        <v>138</v>
      </c>
    </row>
    <row r="709" spans="2:65" s="1" customFormat="1" ht="24.2" customHeight="1">
      <c r="B709" s="131"/>
      <c r="C709" s="132" t="s">
        <v>711</v>
      </c>
      <c r="D709" s="132" t="s">
        <v>140</v>
      </c>
      <c r="E709" s="133" t="s">
        <v>712</v>
      </c>
      <c r="F709" s="134" t="s">
        <v>713</v>
      </c>
      <c r="G709" s="135" t="s">
        <v>656</v>
      </c>
      <c r="H709" s="136">
        <v>3.7</v>
      </c>
      <c r="I709" s="137"/>
      <c r="J709" s="138">
        <f>ROUND(I709*H709,2)</f>
        <v>0</v>
      </c>
      <c r="K709" s="134" t="s">
        <v>144</v>
      </c>
      <c r="L709" s="31"/>
      <c r="M709" s="139" t="s">
        <v>1</v>
      </c>
      <c r="N709" s="140" t="s">
        <v>42</v>
      </c>
      <c r="P709" s="141">
        <f>O709*H709</f>
        <v>0</v>
      </c>
      <c r="Q709" s="141">
        <v>0</v>
      </c>
      <c r="R709" s="141">
        <f>Q709*H709</f>
        <v>0</v>
      </c>
      <c r="S709" s="141">
        <v>8.2000000000000003E-2</v>
      </c>
      <c r="T709" s="142">
        <f>S709*H709</f>
        <v>0.3034</v>
      </c>
      <c r="AR709" s="143" t="s">
        <v>145</v>
      </c>
      <c r="AT709" s="143" t="s">
        <v>140</v>
      </c>
      <c r="AU709" s="143" t="s">
        <v>87</v>
      </c>
      <c r="AY709" s="16" t="s">
        <v>138</v>
      </c>
      <c r="BE709" s="144">
        <f>IF(N709="základní",J709,0)</f>
        <v>0</v>
      </c>
      <c r="BF709" s="144">
        <f>IF(N709="snížená",J709,0)</f>
        <v>0</v>
      </c>
      <c r="BG709" s="144">
        <f>IF(N709="zákl. přenesená",J709,0)</f>
        <v>0</v>
      </c>
      <c r="BH709" s="144">
        <f>IF(N709="sníž. přenesená",J709,0)</f>
        <v>0</v>
      </c>
      <c r="BI709" s="144">
        <f>IF(N709="nulová",J709,0)</f>
        <v>0</v>
      </c>
      <c r="BJ709" s="16" t="s">
        <v>85</v>
      </c>
      <c r="BK709" s="144">
        <f>ROUND(I709*H709,2)</f>
        <v>0</v>
      </c>
      <c r="BL709" s="16" t="s">
        <v>145</v>
      </c>
      <c r="BM709" s="143" t="s">
        <v>714</v>
      </c>
    </row>
    <row r="710" spans="2:65" s="1" customFormat="1">
      <c r="B710" s="31"/>
      <c r="D710" s="145" t="s">
        <v>147</v>
      </c>
      <c r="F710" s="146" t="s">
        <v>715</v>
      </c>
      <c r="I710" s="147"/>
      <c r="L710" s="31"/>
      <c r="M710" s="148"/>
      <c r="T710" s="54"/>
      <c r="AT710" s="16" t="s">
        <v>147</v>
      </c>
      <c r="AU710" s="16" t="s">
        <v>87</v>
      </c>
    </row>
    <row r="711" spans="2:65" s="1" customFormat="1">
      <c r="B711" s="31"/>
      <c r="D711" s="149" t="s">
        <v>149</v>
      </c>
      <c r="F711" s="150" t="s">
        <v>716</v>
      </c>
      <c r="I711" s="147"/>
      <c r="L711" s="31"/>
      <c r="M711" s="148"/>
      <c r="T711" s="54"/>
      <c r="AT711" s="16" t="s">
        <v>149</v>
      </c>
      <c r="AU711" s="16" t="s">
        <v>87</v>
      </c>
    </row>
    <row r="712" spans="2:65" s="12" customFormat="1">
      <c r="B712" s="151"/>
      <c r="D712" s="145" t="s">
        <v>151</v>
      </c>
      <c r="E712" s="152" t="s">
        <v>1</v>
      </c>
      <c r="F712" s="153" t="s">
        <v>717</v>
      </c>
      <c r="H712" s="152" t="s">
        <v>1</v>
      </c>
      <c r="I712" s="154"/>
      <c r="L712" s="151"/>
      <c r="M712" s="155"/>
      <c r="T712" s="156"/>
      <c r="AT712" s="152" t="s">
        <v>151</v>
      </c>
      <c r="AU712" s="152" t="s">
        <v>87</v>
      </c>
      <c r="AV712" s="12" t="s">
        <v>85</v>
      </c>
      <c r="AW712" s="12" t="s">
        <v>32</v>
      </c>
      <c r="AX712" s="12" t="s">
        <v>77</v>
      </c>
      <c r="AY712" s="152" t="s">
        <v>138</v>
      </c>
    </row>
    <row r="713" spans="2:65" s="13" customFormat="1">
      <c r="B713" s="157"/>
      <c r="D713" s="145" t="s">
        <v>151</v>
      </c>
      <c r="E713" s="158" t="s">
        <v>1</v>
      </c>
      <c r="F713" s="159" t="s">
        <v>718</v>
      </c>
      <c r="H713" s="160">
        <v>1.85</v>
      </c>
      <c r="I713" s="161"/>
      <c r="L713" s="157"/>
      <c r="M713" s="162"/>
      <c r="T713" s="163"/>
      <c r="AT713" s="158" t="s">
        <v>151</v>
      </c>
      <c r="AU713" s="158" t="s">
        <v>87</v>
      </c>
      <c r="AV713" s="13" t="s">
        <v>87</v>
      </c>
      <c r="AW713" s="13" t="s">
        <v>32</v>
      </c>
      <c r="AX713" s="13" t="s">
        <v>77</v>
      </c>
      <c r="AY713" s="158" t="s">
        <v>138</v>
      </c>
    </row>
    <row r="714" spans="2:65" s="12" customFormat="1">
      <c r="B714" s="151"/>
      <c r="D714" s="145" t="s">
        <v>151</v>
      </c>
      <c r="E714" s="152" t="s">
        <v>1</v>
      </c>
      <c r="F714" s="153" t="s">
        <v>719</v>
      </c>
      <c r="H714" s="152" t="s">
        <v>1</v>
      </c>
      <c r="I714" s="154"/>
      <c r="L714" s="151"/>
      <c r="M714" s="155"/>
      <c r="T714" s="156"/>
      <c r="AT714" s="152" t="s">
        <v>151</v>
      </c>
      <c r="AU714" s="152" t="s">
        <v>87</v>
      </c>
      <c r="AV714" s="12" t="s">
        <v>85</v>
      </c>
      <c r="AW714" s="12" t="s">
        <v>32</v>
      </c>
      <c r="AX714" s="12" t="s">
        <v>77</v>
      </c>
      <c r="AY714" s="152" t="s">
        <v>138</v>
      </c>
    </row>
    <row r="715" spans="2:65" s="13" customFormat="1">
      <c r="B715" s="157"/>
      <c r="D715" s="145" t="s">
        <v>151</v>
      </c>
      <c r="E715" s="158" t="s">
        <v>1</v>
      </c>
      <c r="F715" s="159" t="s">
        <v>718</v>
      </c>
      <c r="H715" s="160">
        <v>1.85</v>
      </c>
      <c r="I715" s="161"/>
      <c r="L715" s="157"/>
      <c r="M715" s="162"/>
      <c r="T715" s="163"/>
      <c r="AT715" s="158" t="s">
        <v>151</v>
      </c>
      <c r="AU715" s="158" t="s">
        <v>87</v>
      </c>
      <c r="AV715" s="13" t="s">
        <v>87</v>
      </c>
      <c r="AW715" s="13" t="s">
        <v>32</v>
      </c>
      <c r="AX715" s="13" t="s">
        <v>77</v>
      </c>
      <c r="AY715" s="158" t="s">
        <v>138</v>
      </c>
    </row>
    <row r="716" spans="2:65" s="14" customFormat="1">
      <c r="B716" s="164"/>
      <c r="D716" s="145" t="s">
        <v>151</v>
      </c>
      <c r="E716" s="165" t="s">
        <v>1</v>
      </c>
      <c r="F716" s="166" t="s">
        <v>154</v>
      </c>
      <c r="H716" s="167">
        <v>3.7</v>
      </c>
      <c r="I716" s="168"/>
      <c r="L716" s="164"/>
      <c r="M716" s="169"/>
      <c r="T716" s="170"/>
      <c r="AT716" s="165" t="s">
        <v>151</v>
      </c>
      <c r="AU716" s="165" t="s">
        <v>87</v>
      </c>
      <c r="AV716" s="14" t="s">
        <v>145</v>
      </c>
      <c r="AW716" s="14" t="s">
        <v>32</v>
      </c>
      <c r="AX716" s="14" t="s">
        <v>85</v>
      </c>
      <c r="AY716" s="165" t="s">
        <v>138</v>
      </c>
    </row>
    <row r="717" spans="2:65" s="1" customFormat="1" ht="24.2" customHeight="1">
      <c r="B717" s="131"/>
      <c r="C717" s="132" t="s">
        <v>720</v>
      </c>
      <c r="D717" s="132" t="s">
        <v>140</v>
      </c>
      <c r="E717" s="133" t="s">
        <v>721</v>
      </c>
      <c r="F717" s="134" t="s">
        <v>722</v>
      </c>
      <c r="G717" s="135" t="s">
        <v>656</v>
      </c>
      <c r="H717" s="136">
        <v>3.7</v>
      </c>
      <c r="I717" s="137"/>
      <c r="J717" s="138">
        <f>ROUND(I717*H717,2)</f>
        <v>0</v>
      </c>
      <c r="K717" s="134" t="s">
        <v>144</v>
      </c>
      <c r="L717" s="31"/>
      <c r="M717" s="139" t="s">
        <v>1</v>
      </c>
      <c r="N717" s="140" t="s">
        <v>42</v>
      </c>
      <c r="P717" s="141">
        <f>O717*H717</f>
        <v>0</v>
      </c>
      <c r="Q717" s="141">
        <v>0</v>
      </c>
      <c r="R717" s="141">
        <f>Q717*H717</f>
        <v>0</v>
      </c>
      <c r="S717" s="141">
        <v>0.11</v>
      </c>
      <c r="T717" s="142">
        <f>S717*H717</f>
        <v>0.40700000000000003</v>
      </c>
      <c r="AR717" s="143" t="s">
        <v>145</v>
      </c>
      <c r="AT717" s="143" t="s">
        <v>140</v>
      </c>
      <c r="AU717" s="143" t="s">
        <v>87</v>
      </c>
      <c r="AY717" s="16" t="s">
        <v>138</v>
      </c>
      <c r="BE717" s="144">
        <f>IF(N717="základní",J717,0)</f>
        <v>0</v>
      </c>
      <c r="BF717" s="144">
        <f>IF(N717="snížená",J717,0)</f>
        <v>0</v>
      </c>
      <c r="BG717" s="144">
        <f>IF(N717="zákl. přenesená",J717,0)</f>
        <v>0</v>
      </c>
      <c r="BH717" s="144">
        <f>IF(N717="sníž. přenesená",J717,0)</f>
        <v>0</v>
      </c>
      <c r="BI717" s="144">
        <f>IF(N717="nulová",J717,0)</f>
        <v>0</v>
      </c>
      <c r="BJ717" s="16" t="s">
        <v>85</v>
      </c>
      <c r="BK717" s="144">
        <f>ROUND(I717*H717,2)</f>
        <v>0</v>
      </c>
      <c r="BL717" s="16" t="s">
        <v>145</v>
      </c>
      <c r="BM717" s="143" t="s">
        <v>723</v>
      </c>
    </row>
    <row r="718" spans="2:65" s="1" customFormat="1">
      <c r="B718" s="31"/>
      <c r="D718" s="145" t="s">
        <v>147</v>
      </c>
      <c r="F718" s="146" t="s">
        <v>724</v>
      </c>
      <c r="I718" s="147"/>
      <c r="L718" s="31"/>
      <c r="M718" s="148"/>
      <c r="T718" s="54"/>
      <c r="AT718" s="16" t="s">
        <v>147</v>
      </c>
      <c r="AU718" s="16" t="s">
        <v>87</v>
      </c>
    </row>
    <row r="719" spans="2:65" s="1" customFormat="1">
      <c r="B719" s="31"/>
      <c r="D719" s="149" t="s">
        <v>149</v>
      </c>
      <c r="F719" s="150" t="s">
        <v>725</v>
      </c>
      <c r="I719" s="147"/>
      <c r="L719" s="31"/>
      <c r="M719" s="148"/>
      <c r="T719" s="54"/>
      <c r="AT719" s="16" t="s">
        <v>149</v>
      </c>
      <c r="AU719" s="16" t="s">
        <v>87</v>
      </c>
    </row>
    <row r="720" spans="2:65" s="12" customFormat="1">
      <c r="B720" s="151"/>
      <c r="D720" s="145" t="s">
        <v>151</v>
      </c>
      <c r="E720" s="152" t="s">
        <v>1</v>
      </c>
      <c r="F720" s="153" t="s">
        <v>717</v>
      </c>
      <c r="H720" s="152" t="s">
        <v>1</v>
      </c>
      <c r="I720" s="154"/>
      <c r="L720" s="151"/>
      <c r="M720" s="155"/>
      <c r="T720" s="156"/>
      <c r="AT720" s="152" t="s">
        <v>151</v>
      </c>
      <c r="AU720" s="152" t="s">
        <v>87</v>
      </c>
      <c r="AV720" s="12" t="s">
        <v>85</v>
      </c>
      <c r="AW720" s="12" t="s">
        <v>32</v>
      </c>
      <c r="AX720" s="12" t="s">
        <v>77</v>
      </c>
      <c r="AY720" s="152" t="s">
        <v>138</v>
      </c>
    </row>
    <row r="721" spans="2:65" s="13" customFormat="1">
      <c r="B721" s="157"/>
      <c r="D721" s="145" t="s">
        <v>151</v>
      </c>
      <c r="E721" s="158" t="s">
        <v>1</v>
      </c>
      <c r="F721" s="159" t="s">
        <v>718</v>
      </c>
      <c r="H721" s="160">
        <v>1.85</v>
      </c>
      <c r="I721" s="161"/>
      <c r="L721" s="157"/>
      <c r="M721" s="162"/>
      <c r="T721" s="163"/>
      <c r="AT721" s="158" t="s">
        <v>151</v>
      </c>
      <c r="AU721" s="158" t="s">
        <v>87</v>
      </c>
      <c r="AV721" s="13" t="s">
        <v>87</v>
      </c>
      <c r="AW721" s="13" t="s">
        <v>32</v>
      </c>
      <c r="AX721" s="13" t="s">
        <v>77</v>
      </c>
      <c r="AY721" s="158" t="s">
        <v>138</v>
      </c>
    </row>
    <row r="722" spans="2:65" s="12" customFormat="1">
      <c r="B722" s="151"/>
      <c r="D722" s="145" t="s">
        <v>151</v>
      </c>
      <c r="E722" s="152" t="s">
        <v>1</v>
      </c>
      <c r="F722" s="153" t="s">
        <v>719</v>
      </c>
      <c r="H722" s="152" t="s">
        <v>1</v>
      </c>
      <c r="I722" s="154"/>
      <c r="L722" s="151"/>
      <c r="M722" s="155"/>
      <c r="T722" s="156"/>
      <c r="AT722" s="152" t="s">
        <v>151</v>
      </c>
      <c r="AU722" s="152" t="s">
        <v>87</v>
      </c>
      <c r="AV722" s="12" t="s">
        <v>85</v>
      </c>
      <c r="AW722" s="12" t="s">
        <v>32</v>
      </c>
      <c r="AX722" s="12" t="s">
        <v>77</v>
      </c>
      <c r="AY722" s="152" t="s">
        <v>138</v>
      </c>
    </row>
    <row r="723" spans="2:65" s="13" customFormat="1">
      <c r="B723" s="157"/>
      <c r="D723" s="145" t="s">
        <v>151</v>
      </c>
      <c r="E723" s="158" t="s">
        <v>1</v>
      </c>
      <c r="F723" s="159" t="s">
        <v>718</v>
      </c>
      <c r="H723" s="160">
        <v>1.85</v>
      </c>
      <c r="I723" s="161"/>
      <c r="L723" s="157"/>
      <c r="M723" s="162"/>
      <c r="T723" s="163"/>
      <c r="AT723" s="158" t="s">
        <v>151</v>
      </c>
      <c r="AU723" s="158" t="s">
        <v>87</v>
      </c>
      <c r="AV723" s="13" t="s">
        <v>87</v>
      </c>
      <c r="AW723" s="13" t="s">
        <v>32</v>
      </c>
      <c r="AX723" s="13" t="s">
        <v>77</v>
      </c>
      <c r="AY723" s="158" t="s">
        <v>138</v>
      </c>
    </row>
    <row r="724" spans="2:65" s="14" customFormat="1">
      <c r="B724" s="164"/>
      <c r="D724" s="145" t="s">
        <v>151</v>
      </c>
      <c r="E724" s="165" t="s">
        <v>1</v>
      </c>
      <c r="F724" s="166" t="s">
        <v>154</v>
      </c>
      <c r="H724" s="167">
        <v>3.7</v>
      </c>
      <c r="I724" s="168"/>
      <c r="L724" s="164"/>
      <c r="M724" s="169"/>
      <c r="T724" s="170"/>
      <c r="AT724" s="165" t="s">
        <v>151</v>
      </c>
      <c r="AU724" s="165" t="s">
        <v>87</v>
      </c>
      <c r="AV724" s="14" t="s">
        <v>145</v>
      </c>
      <c r="AW724" s="14" t="s">
        <v>32</v>
      </c>
      <c r="AX724" s="14" t="s">
        <v>85</v>
      </c>
      <c r="AY724" s="165" t="s">
        <v>138</v>
      </c>
    </row>
    <row r="725" spans="2:65" s="1" customFormat="1" ht="16.5" customHeight="1">
      <c r="B725" s="131"/>
      <c r="C725" s="132" t="s">
        <v>726</v>
      </c>
      <c r="D725" s="132" t="s">
        <v>140</v>
      </c>
      <c r="E725" s="133" t="s">
        <v>727</v>
      </c>
      <c r="F725" s="134" t="s">
        <v>728</v>
      </c>
      <c r="G725" s="135" t="s">
        <v>157</v>
      </c>
      <c r="H725" s="136">
        <v>5.2359999999999998</v>
      </c>
      <c r="I725" s="137"/>
      <c r="J725" s="138">
        <f>ROUND(I725*H725,2)</f>
        <v>0</v>
      </c>
      <c r="K725" s="134" t="s">
        <v>1</v>
      </c>
      <c r="L725" s="31"/>
      <c r="M725" s="139" t="s">
        <v>1</v>
      </c>
      <c r="N725" s="140" t="s">
        <v>42</v>
      </c>
      <c r="P725" s="141">
        <f>O725*H725</f>
        <v>0</v>
      </c>
      <c r="Q725" s="141">
        <v>0</v>
      </c>
      <c r="R725" s="141">
        <f>Q725*H725</f>
        <v>0</v>
      </c>
      <c r="S725" s="141">
        <v>1.4E-2</v>
      </c>
      <c r="T725" s="142">
        <f>S725*H725</f>
        <v>7.3303999999999994E-2</v>
      </c>
      <c r="AR725" s="143" t="s">
        <v>145</v>
      </c>
      <c r="AT725" s="143" t="s">
        <v>140</v>
      </c>
      <c r="AU725" s="143" t="s">
        <v>87</v>
      </c>
      <c r="AY725" s="16" t="s">
        <v>138</v>
      </c>
      <c r="BE725" s="144">
        <f>IF(N725="základní",J725,0)</f>
        <v>0</v>
      </c>
      <c r="BF725" s="144">
        <f>IF(N725="snížená",J725,0)</f>
        <v>0</v>
      </c>
      <c r="BG725" s="144">
        <f>IF(N725="zákl. přenesená",J725,0)</f>
        <v>0</v>
      </c>
      <c r="BH725" s="144">
        <f>IF(N725="sníž. přenesená",J725,0)</f>
        <v>0</v>
      </c>
      <c r="BI725" s="144">
        <f>IF(N725="nulová",J725,0)</f>
        <v>0</v>
      </c>
      <c r="BJ725" s="16" t="s">
        <v>85</v>
      </c>
      <c r="BK725" s="144">
        <f>ROUND(I725*H725,2)</f>
        <v>0</v>
      </c>
      <c r="BL725" s="16" t="s">
        <v>145</v>
      </c>
      <c r="BM725" s="143" t="s">
        <v>729</v>
      </c>
    </row>
    <row r="726" spans="2:65" s="1" customFormat="1">
      <c r="B726" s="31"/>
      <c r="D726" s="145" t="s">
        <v>147</v>
      </c>
      <c r="F726" s="146" t="s">
        <v>728</v>
      </c>
      <c r="I726" s="147"/>
      <c r="L726" s="31"/>
      <c r="M726" s="148"/>
      <c r="T726" s="54"/>
      <c r="AT726" s="16" t="s">
        <v>147</v>
      </c>
      <c r="AU726" s="16" t="s">
        <v>87</v>
      </c>
    </row>
    <row r="727" spans="2:65" s="12" customFormat="1">
      <c r="B727" s="151"/>
      <c r="D727" s="145" t="s">
        <v>151</v>
      </c>
      <c r="E727" s="152" t="s">
        <v>1</v>
      </c>
      <c r="F727" s="153" t="s">
        <v>730</v>
      </c>
      <c r="H727" s="152" t="s">
        <v>1</v>
      </c>
      <c r="I727" s="154"/>
      <c r="L727" s="151"/>
      <c r="M727" s="155"/>
      <c r="T727" s="156"/>
      <c r="AT727" s="152" t="s">
        <v>151</v>
      </c>
      <c r="AU727" s="152" t="s">
        <v>87</v>
      </c>
      <c r="AV727" s="12" t="s">
        <v>85</v>
      </c>
      <c r="AW727" s="12" t="s">
        <v>32</v>
      </c>
      <c r="AX727" s="12" t="s">
        <v>77</v>
      </c>
      <c r="AY727" s="152" t="s">
        <v>138</v>
      </c>
    </row>
    <row r="728" spans="2:65" s="12" customFormat="1">
      <c r="B728" s="151"/>
      <c r="D728" s="145" t="s">
        <v>151</v>
      </c>
      <c r="E728" s="152" t="s">
        <v>1</v>
      </c>
      <c r="F728" s="153" t="s">
        <v>731</v>
      </c>
      <c r="H728" s="152" t="s">
        <v>1</v>
      </c>
      <c r="I728" s="154"/>
      <c r="L728" s="151"/>
      <c r="M728" s="155"/>
      <c r="T728" s="156"/>
      <c r="AT728" s="152" t="s">
        <v>151</v>
      </c>
      <c r="AU728" s="152" t="s">
        <v>87</v>
      </c>
      <c r="AV728" s="12" t="s">
        <v>85</v>
      </c>
      <c r="AW728" s="12" t="s">
        <v>32</v>
      </c>
      <c r="AX728" s="12" t="s">
        <v>77</v>
      </c>
      <c r="AY728" s="152" t="s">
        <v>138</v>
      </c>
    </row>
    <row r="729" spans="2:65" s="13" customFormat="1">
      <c r="B729" s="157"/>
      <c r="D729" s="145" t="s">
        <v>151</v>
      </c>
      <c r="E729" s="158" t="s">
        <v>1</v>
      </c>
      <c r="F729" s="159" t="s">
        <v>732</v>
      </c>
      <c r="H729" s="160">
        <v>5.2359999999999998</v>
      </c>
      <c r="I729" s="161"/>
      <c r="L729" s="157"/>
      <c r="M729" s="162"/>
      <c r="T729" s="163"/>
      <c r="AT729" s="158" t="s">
        <v>151</v>
      </c>
      <c r="AU729" s="158" t="s">
        <v>87</v>
      </c>
      <c r="AV729" s="13" t="s">
        <v>87</v>
      </c>
      <c r="AW729" s="13" t="s">
        <v>32</v>
      </c>
      <c r="AX729" s="13" t="s">
        <v>77</v>
      </c>
      <c r="AY729" s="158" t="s">
        <v>138</v>
      </c>
    </row>
    <row r="730" spans="2:65" s="14" customFormat="1">
      <c r="B730" s="164"/>
      <c r="D730" s="145" t="s">
        <v>151</v>
      </c>
      <c r="E730" s="165" t="s">
        <v>1</v>
      </c>
      <c r="F730" s="166" t="s">
        <v>154</v>
      </c>
      <c r="H730" s="167">
        <v>5.2359999999999998</v>
      </c>
      <c r="I730" s="168"/>
      <c r="L730" s="164"/>
      <c r="M730" s="169"/>
      <c r="T730" s="170"/>
      <c r="AT730" s="165" t="s">
        <v>151</v>
      </c>
      <c r="AU730" s="165" t="s">
        <v>87</v>
      </c>
      <c r="AV730" s="14" t="s">
        <v>145</v>
      </c>
      <c r="AW730" s="14" t="s">
        <v>32</v>
      </c>
      <c r="AX730" s="14" t="s">
        <v>85</v>
      </c>
      <c r="AY730" s="165" t="s">
        <v>138</v>
      </c>
    </row>
    <row r="731" spans="2:65" s="1" customFormat="1" ht="24.2" customHeight="1">
      <c r="B731" s="131"/>
      <c r="C731" s="132" t="s">
        <v>733</v>
      </c>
      <c r="D731" s="132" t="s">
        <v>140</v>
      </c>
      <c r="E731" s="133" t="s">
        <v>734</v>
      </c>
      <c r="F731" s="134" t="s">
        <v>735</v>
      </c>
      <c r="G731" s="135" t="s">
        <v>157</v>
      </c>
      <c r="H731" s="136">
        <v>4.1239999999999997</v>
      </c>
      <c r="I731" s="137"/>
      <c r="J731" s="138">
        <f>ROUND(I731*H731,2)</f>
        <v>0</v>
      </c>
      <c r="K731" s="134" t="s">
        <v>144</v>
      </c>
      <c r="L731" s="31"/>
      <c r="M731" s="139" t="s">
        <v>1</v>
      </c>
      <c r="N731" s="140" t="s">
        <v>42</v>
      </c>
      <c r="P731" s="141">
        <f>O731*H731</f>
        <v>0</v>
      </c>
      <c r="Q731" s="141">
        <v>0</v>
      </c>
      <c r="R731" s="141">
        <f>Q731*H731</f>
        <v>0</v>
      </c>
      <c r="S731" s="141">
        <v>5.5E-2</v>
      </c>
      <c r="T731" s="142">
        <f>S731*H731</f>
        <v>0.22681999999999999</v>
      </c>
      <c r="AR731" s="143" t="s">
        <v>145</v>
      </c>
      <c r="AT731" s="143" t="s">
        <v>140</v>
      </c>
      <c r="AU731" s="143" t="s">
        <v>87</v>
      </c>
      <c r="AY731" s="16" t="s">
        <v>138</v>
      </c>
      <c r="BE731" s="144">
        <f>IF(N731="základní",J731,0)</f>
        <v>0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6" t="s">
        <v>85</v>
      </c>
      <c r="BK731" s="144">
        <f>ROUND(I731*H731,2)</f>
        <v>0</v>
      </c>
      <c r="BL731" s="16" t="s">
        <v>145</v>
      </c>
      <c r="BM731" s="143" t="s">
        <v>736</v>
      </c>
    </row>
    <row r="732" spans="2:65" s="1" customFormat="1" ht="29.25">
      <c r="B732" s="31"/>
      <c r="D732" s="145" t="s">
        <v>147</v>
      </c>
      <c r="F732" s="146" t="s">
        <v>737</v>
      </c>
      <c r="I732" s="147"/>
      <c r="L732" s="31"/>
      <c r="M732" s="148"/>
      <c r="T732" s="54"/>
      <c r="AT732" s="16" t="s">
        <v>147</v>
      </c>
      <c r="AU732" s="16" t="s">
        <v>87</v>
      </c>
    </row>
    <row r="733" spans="2:65" s="1" customFormat="1">
      <c r="B733" s="31"/>
      <c r="D733" s="149" t="s">
        <v>149</v>
      </c>
      <c r="F733" s="150" t="s">
        <v>738</v>
      </c>
      <c r="I733" s="147"/>
      <c r="L733" s="31"/>
      <c r="M733" s="148"/>
      <c r="T733" s="54"/>
      <c r="AT733" s="16" t="s">
        <v>149</v>
      </c>
      <c r="AU733" s="16" t="s">
        <v>87</v>
      </c>
    </row>
    <row r="734" spans="2:65" s="12" customFormat="1">
      <c r="B734" s="151"/>
      <c r="D734" s="145" t="s">
        <v>151</v>
      </c>
      <c r="E734" s="152" t="s">
        <v>1</v>
      </c>
      <c r="F734" s="153" t="s">
        <v>152</v>
      </c>
      <c r="H734" s="152" t="s">
        <v>1</v>
      </c>
      <c r="I734" s="154"/>
      <c r="L734" s="151"/>
      <c r="M734" s="155"/>
      <c r="T734" s="156"/>
      <c r="AT734" s="152" t="s">
        <v>151</v>
      </c>
      <c r="AU734" s="152" t="s">
        <v>87</v>
      </c>
      <c r="AV734" s="12" t="s">
        <v>85</v>
      </c>
      <c r="AW734" s="12" t="s">
        <v>32</v>
      </c>
      <c r="AX734" s="12" t="s">
        <v>77</v>
      </c>
      <c r="AY734" s="152" t="s">
        <v>138</v>
      </c>
    </row>
    <row r="735" spans="2:65" s="13" customFormat="1">
      <c r="B735" s="157"/>
      <c r="D735" s="145" t="s">
        <v>151</v>
      </c>
      <c r="E735" s="158" t="s">
        <v>1</v>
      </c>
      <c r="F735" s="159" t="s">
        <v>739</v>
      </c>
      <c r="H735" s="160">
        <v>1.32</v>
      </c>
      <c r="I735" s="161"/>
      <c r="L735" s="157"/>
      <c r="M735" s="162"/>
      <c r="T735" s="163"/>
      <c r="AT735" s="158" t="s">
        <v>151</v>
      </c>
      <c r="AU735" s="158" t="s">
        <v>87</v>
      </c>
      <c r="AV735" s="13" t="s">
        <v>87</v>
      </c>
      <c r="AW735" s="13" t="s">
        <v>32</v>
      </c>
      <c r="AX735" s="13" t="s">
        <v>77</v>
      </c>
      <c r="AY735" s="158" t="s">
        <v>138</v>
      </c>
    </row>
    <row r="736" spans="2:65" s="12" customFormat="1">
      <c r="B736" s="151"/>
      <c r="D736" s="145" t="s">
        <v>151</v>
      </c>
      <c r="E736" s="152" t="s">
        <v>1</v>
      </c>
      <c r="F736" s="153" t="s">
        <v>717</v>
      </c>
      <c r="H736" s="152" t="s">
        <v>1</v>
      </c>
      <c r="I736" s="154"/>
      <c r="L736" s="151"/>
      <c r="M736" s="155"/>
      <c r="T736" s="156"/>
      <c r="AT736" s="152" t="s">
        <v>151</v>
      </c>
      <c r="AU736" s="152" t="s">
        <v>87</v>
      </c>
      <c r="AV736" s="12" t="s">
        <v>85</v>
      </c>
      <c r="AW736" s="12" t="s">
        <v>32</v>
      </c>
      <c r="AX736" s="12" t="s">
        <v>77</v>
      </c>
      <c r="AY736" s="152" t="s">
        <v>138</v>
      </c>
    </row>
    <row r="737" spans="2:65" s="13" customFormat="1">
      <c r="B737" s="157"/>
      <c r="D737" s="145" t="s">
        <v>151</v>
      </c>
      <c r="E737" s="158" t="s">
        <v>1</v>
      </c>
      <c r="F737" s="159" t="s">
        <v>740</v>
      </c>
      <c r="H737" s="160">
        <v>1.41</v>
      </c>
      <c r="I737" s="161"/>
      <c r="L737" s="157"/>
      <c r="M737" s="162"/>
      <c r="T737" s="163"/>
      <c r="AT737" s="158" t="s">
        <v>151</v>
      </c>
      <c r="AU737" s="158" t="s">
        <v>87</v>
      </c>
      <c r="AV737" s="13" t="s">
        <v>87</v>
      </c>
      <c r="AW737" s="13" t="s">
        <v>32</v>
      </c>
      <c r="AX737" s="13" t="s">
        <v>77</v>
      </c>
      <c r="AY737" s="158" t="s">
        <v>138</v>
      </c>
    </row>
    <row r="738" spans="2:65" s="12" customFormat="1">
      <c r="B738" s="151"/>
      <c r="D738" s="145" t="s">
        <v>151</v>
      </c>
      <c r="E738" s="152" t="s">
        <v>1</v>
      </c>
      <c r="F738" s="153" t="s">
        <v>719</v>
      </c>
      <c r="H738" s="152" t="s">
        <v>1</v>
      </c>
      <c r="I738" s="154"/>
      <c r="L738" s="151"/>
      <c r="M738" s="155"/>
      <c r="T738" s="156"/>
      <c r="AT738" s="152" t="s">
        <v>151</v>
      </c>
      <c r="AU738" s="152" t="s">
        <v>87</v>
      </c>
      <c r="AV738" s="12" t="s">
        <v>85</v>
      </c>
      <c r="AW738" s="12" t="s">
        <v>32</v>
      </c>
      <c r="AX738" s="12" t="s">
        <v>77</v>
      </c>
      <c r="AY738" s="152" t="s">
        <v>138</v>
      </c>
    </row>
    <row r="739" spans="2:65" s="13" customFormat="1">
      <c r="B739" s="157"/>
      <c r="D739" s="145" t="s">
        <v>151</v>
      </c>
      <c r="E739" s="158" t="s">
        <v>1</v>
      </c>
      <c r="F739" s="159" t="s">
        <v>741</v>
      </c>
      <c r="H739" s="160">
        <v>1.3939999999999999</v>
      </c>
      <c r="I739" s="161"/>
      <c r="L739" s="157"/>
      <c r="M739" s="162"/>
      <c r="T739" s="163"/>
      <c r="AT739" s="158" t="s">
        <v>151</v>
      </c>
      <c r="AU739" s="158" t="s">
        <v>87</v>
      </c>
      <c r="AV739" s="13" t="s">
        <v>87</v>
      </c>
      <c r="AW739" s="13" t="s">
        <v>32</v>
      </c>
      <c r="AX739" s="13" t="s">
        <v>77</v>
      </c>
      <c r="AY739" s="158" t="s">
        <v>138</v>
      </c>
    </row>
    <row r="740" spans="2:65" s="14" customFormat="1">
      <c r="B740" s="164"/>
      <c r="D740" s="145" t="s">
        <v>151</v>
      </c>
      <c r="E740" s="165" t="s">
        <v>1</v>
      </c>
      <c r="F740" s="166" t="s">
        <v>154</v>
      </c>
      <c r="H740" s="167">
        <v>4.1239999999999997</v>
      </c>
      <c r="I740" s="168"/>
      <c r="L740" s="164"/>
      <c r="M740" s="169"/>
      <c r="T740" s="170"/>
      <c r="AT740" s="165" t="s">
        <v>151</v>
      </c>
      <c r="AU740" s="165" t="s">
        <v>87</v>
      </c>
      <c r="AV740" s="14" t="s">
        <v>145</v>
      </c>
      <c r="AW740" s="14" t="s">
        <v>32</v>
      </c>
      <c r="AX740" s="14" t="s">
        <v>85</v>
      </c>
      <c r="AY740" s="165" t="s">
        <v>138</v>
      </c>
    </row>
    <row r="741" spans="2:65" s="1" customFormat="1" ht="24.2" customHeight="1">
      <c r="B741" s="131"/>
      <c r="C741" s="132" t="s">
        <v>742</v>
      </c>
      <c r="D741" s="132" t="s">
        <v>140</v>
      </c>
      <c r="E741" s="133" t="s">
        <v>743</v>
      </c>
      <c r="F741" s="134" t="s">
        <v>744</v>
      </c>
      <c r="G741" s="135" t="s">
        <v>157</v>
      </c>
      <c r="H741" s="136">
        <v>13.807</v>
      </c>
      <c r="I741" s="137"/>
      <c r="J741" s="138">
        <f>ROUND(I741*H741,2)</f>
        <v>0</v>
      </c>
      <c r="K741" s="134" t="s">
        <v>144</v>
      </c>
      <c r="L741" s="31"/>
      <c r="M741" s="139" t="s">
        <v>1</v>
      </c>
      <c r="N741" s="140" t="s">
        <v>42</v>
      </c>
      <c r="P741" s="141">
        <f>O741*H741</f>
        <v>0</v>
      </c>
      <c r="Q741" s="141">
        <v>0</v>
      </c>
      <c r="R741" s="141">
        <f>Q741*H741</f>
        <v>0</v>
      </c>
      <c r="S741" s="141">
        <v>6.2E-2</v>
      </c>
      <c r="T741" s="142">
        <f>S741*H741</f>
        <v>0.85603400000000007</v>
      </c>
      <c r="AR741" s="143" t="s">
        <v>145</v>
      </c>
      <c r="AT741" s="143" t="s">
        <v>140</v>
      </c>
      <c r="AU741" s="143" t="s">
        <v>87</v>
      </c>
      <c r="AY741" s="16" t="s">
        <v>138</v>
      </c>
      <c r="BE741" s="144">
        <f>IF(N741="základní",J741,0)</f>
        <v>0</v>
      </c>
      <c r="BF741" s="144">
        <f>IF(N741="snížená",J741,0)</f>
        <v>0</v>
      </c>
      <c r="BG741" s="144">
        <f>IF(N741="zákl. přenesená",J741,0)</f>
        <v>0</v>
      </c>
      <c r="BH741" s="144">
        <f>IF(N741="sníž. přenesená",J741,0)</f>
        <v>0</v>
      </c>
      <c r="BI741" s="144">
        <f>IF(N741="nulová",J741,0)</f>
        <v>0</v>
      </c>
      <c r="BJ741" s="16" t="s">
        <v>85</v>
      </c>
      <c r="BK741" s="144">
        <f>ROUND(I741*H741,2)</f>
        <v>0</v>
      </c>
      <c r="BL741" s="16" t="s">
        <v>145</v>
      </c>
      <c r="BM741" s="143" t="s">
        <v>745</v>
      </c>
    </row>
    <row r="742" spans="2:65" s="1" customFormat="1" ht="29.25">
      <c r="B742" s="31"/>
      <c r="D742" s="145" t="s">
        <v>147</v>
      </c>
      <c r="F742" s="146" t="s">
        <v>746</v>
      </c>
      <c r="I742" s="147"/>
      <c r="L742" s="31"/>
      <c r="M742" s="148"/>
      <c r="T742" s="54"/>
      <c r="AT742" s="16" t="s">
        <v>147</v>
      </c>
      <c r="AU742" s="16" t="s">
        <v>87</v>
      </c>
    </row>
    <row r="743" spans="2:65" s="1" customFormat="1">
      <c r="B743" s="31"/>
      <c r="D743" s="149" t="s">
        <v>149</v>
      </c>
      <c r="F743" s="150" t="s">
        <v>747</v>
      </c>
      <c r="I743" s="147"/>
      <c r="L743" s="31"/>
      <c r="M743" s="148"/>
      <c r="T743" s="54"/>
      <c r="AT743" s="16" t="s">
        <v>149</v>
      </c>
      <c r="AU743" s="16" t="s">
        <v>87</v>
      </c>
    </row>
    <row r="744" spans="2:65" s="12" customFormat="1">
      <c r="B744" s="151"/>
      <c r="D744" s="145" t="s">
        <v>151</v>
      </c>
      <c r="E744" s="152" t="s">
        <v>1</v>
      </c>
      <c r="F744" s="153" t="s">
        <v>152</v>
      </c>
      <c r="H744" s="152" t="s">
        <v>1</v>
      </c>
      <c r="I744" s="154"/>
      <c r="L744" s="151"/>
      <c r="M744" s="155"/>
      <c r="T744" s="156"/>
      <c r="AT744" s="152" t="s">
        <v>151</v>
      </c>
      <c r="AU744" s="152" t="s">
        <v>87</v>
      </c>
      <c r="AV744" s="12" t="s">
        <v>85</v>
      </c>
      <c r="AW744" s="12" t="s">
        <v>32</v>
      </c>
      <c r="AX744" s="12" t="s">
        <v>77</v>
      </c>
      <c r="AY744" s="152" t="s">
        <v>138</v>
      </c>
    </row>
    <row r="745" spans="2:65" s="13" customFormat="1">
      <c r="B745" s="157"/>
      <c r="D745" s="145" t="s">
        <v>151</v>
      </c>
      <c r="E745" s="158" t="s">
        <v>1</v>
      </c>
      <c r="F745" s="159" t="s">
        <v>748</v>
      </c>
      <c r="H745" s="160">
        <v>1.74</v>
      </c>
      <c r="I745" s="161"/>
      <c r="L745" s="157"/>
      <c r="M745" s="162"/>
      <c r="T745" s="163"/>
      <c r="AT745" s="158" t="s">
        <v>151</v>
      </c>
      <c r="AU745" s="158" t="s">
        <v>87</v>
      </c>
      <c r="AV745" s="13" t="s">
        <v>87</v>
      </c>
      <c r="AW745" s="13" t="s">
        <v>32</v>
      </c>
      <c r="AX745" s="13" t="s">
        <v>77</v>
      </c>
      <c r="AY745" s="158" t="s">
        <v>138</v>
      </c>
    </row>
    <row r="746" spans="2:65" s="13" customFormat="1">
      <c r="B746" s="157"/>
      <c r="D746" s="145" t="s">
        <v>151</v>
      </c>
      <c r="E746" s="158" t="s">
        <v>1</v>
      </c>
      <c r="F746" s="159" t="s">
        <v>749</v>
      </c>
      <c r="H746" s="160">
        <v>1.363</v>
      </c>
      <c r="I746" s="161"/>
      <c r="L746" s="157"/>
      <c r="M746" s="162"/>
      <c r="T746" s="163"/>
      <c r="AT746" s="158" t="s">
        <v>151</v>
      </c>
      <c r="AU746" s="158" t="s">
        <v>87</v>
      </c>
      <c r="AV746" s="13" t="s">
        <v>87</v>
      </c>
      <c r="AW746" s="13" t="s">
        <v>32</v>
      </c>
      <c r="AX746" s="13" t="s">
        <v>77</v>
      </c>
      <c r="AY746" s="158" t="s">
        <v>138</v>
      </c>
    </row>
    <row r="747" spans="2:65" s="12" customFormat="1">
      <c r="B747" s="151"/>
      <c r="D747" s="145" t="s">
        <v>151</v>
      </c>
      <c r="E747" s="152" t="s">
        <v>1</v>
      </c>
      <c r="F747" s="153" t="s">
        <v>717</v>
      </c>
      <c r="H747" s="152" t="s">
        <v>1</v>
      </c>
      <c r="I747" s="154"/>
      <c r="L747" s="151"/>
      <c r="M747" s="155"/>
      <c r="T747" s="156"/>
      <c r="AT747" s="152" t="s">
        <v>151</v>
      </c>
      <c r="AU747" s="152" t="s">
        <v>87</v>
      </c>
      <c r="AV747" s="12" t="s">
        <v>85</v>
      </c>
      <c r="AW747" s="12" t="s">
        <v>32</v>
      </c>
      <c r="AX747" s="12" t="s">
        <v>77</v>
      </c>
      <c r="AY747" s="152" t="s">
        <v>138</v>
      </c>
    </row>
    <row r="748" spans="2:65" s="13" customFormat="1">
      <c r="B748" s="157"/>
      <c r="D748" s="145" t="s">
        <v>151</v>
      </c>
      <c r="E748" s="158" t="s">
        <v>1</v>
      </c>
      <c r="F748" s="159" t="s">
        <v>750</v>
      </c>
      <c r="H748" s="160">
        <v>2.6760000000000002</v>
      </c>
      <c r="I748" s="161"/>
      <c r="L748" s="157"/>
      <c r="M748" s="162"/>
      <c r="T748" s="163"/>
      <c r="AT748" s="158" t="s">
        <v>151</v>
      </c>
      <c r="AU748" s="158" t="s">
        <v>87</v>
      </c>
      <c r="AV748" s="13" t="s">
        <v>87</v>
      </c>
      <c r="AW748" s="13" t="s">
        <v>32</v>
      </c>
      <c r="AX748" s="13" t="s">
        <v>77</v>
      </c>
      <c r="AY748" s="158" t="s">
        <v>138</v>
      </c>
    </row>
    <row r="749" spans="2:65" s="13" customFormat="1">
      <c r="B749" s="157"/>
      <c r="D749" s="145" t="s">
        <v>151</v>
      </c>
      <c r="E749" s="158" t="s">
        <v>1</v>
      </c>
      <c r="F749" s="159" t="s">
        <v>750</v>
      </c>
      <c r="H749" s="160">
        <v>2.6760000000000002</v>
      </c>
      <c r="I749" s="161"/>
      <c r="L749" s="157"/>
      <c r="M749" s="162"/>
      <c r="T749" s="163"/>
      <c r="AT749" s="158" t="s">
        <v>151</v>
      </c>
      <c r="AU749" s="158" t="s">
        <v>87</v>
      </c>
      <c r="AV749" s="13" t="s">
        <v>87</v>
      </c>
      <c r="AW749" s="13" t="s">
        <v>32</v>
      </c>
      <c r="AX749" s="13" t="s">
        <v>77</v>
      </c>
      <c r="AY749" s="158" t="s">
        <v>138</v>
      </c>
    </row>
    <row r="750" spans="2:65" s="12" customFormat="1">
      <c r="B750" s="151"/>
      <c r="D750" s="145" t="s">
        <v>151</v>
      </c>
      <c r="E750" s="152" t="s">
        <v>1</v>
      </c>
      <c r="F750" s="153" t="s">
        <v>719</v>
      </c>
      <c r="H750" s="152" t="s">
        <v>1</v>
      </c>
      <c r="I750" s="154"/>
      <c r="L750" s="151"/>
      <c r="M750" s="155"/>
      <c r="T750" s="156"/>
      <c r="AT750" s="152" t="s">
        <v>151</v>
      </c>
      <c r="AU750" s="152" t="s">
        <v>87</v>
      </c>
      <c r="AV750" s="12" t="s">
        <v>85</v>
      </c>
      <c r="AW750" s="12" t="s">
        <v>32</v>
      </c>
      <c r="AX750" s="12" t="s">
        <v>77</v>
      </c>
      <c r="AY750" s="152" t="s">
        <v>138</v>
      </c>
    </row>
    <row r="751" spans="2:65" s="13" customFormat="1">
      <c r="B751" s="157"/>
      <c r="D751" s="145" t="s">
        <v>151</v>
      </c>
      <c r="E751" s="158" t="s">
        <v>1</v>
      </c>
      <c r="F751" s="159" t="s">
        <v>750</v>
      </c>
      <c r="H751" s="160">
        <v>2.6760000000000002</v>
      </c>
      <c r="I751" s="161"/>
      <c r="L751" s="157"/>
      <c r="M751" s="162"/>
      <c r="T751" s="163"/>
      <c r="AT751" s="158" t="s">
        <v>151</v>
      </c>
      <c r="AU751" s="158" t="s">
        <v>87</v>
      </c>
      <c r="AV751" s="13" t="s">
        <v>87</v>
      </c>
      <c r="AW751" s="13" t="s">
        <v>32</v>
      </c>
      <c r="AX751" s="13" t="s">
        <v>77</v>
      </c>
      <c r="AY751" s="158" t="s">
        <v>138</v>
      </c>
    </row>
    <row r="752" spans="2:65" s="13" customFormat="1">
      <c r="B752" s="157"/>
      <c r="D752" s="145" t="s">
        <v>151</v>
      </c>
      <c r="E752" s="158" t="s">
        <v>1</v>
      </c>
      <c r="F752" s="159" t="s">
        <v>750</v>
      </c>
      <c r="H752" s="160">
        <v>2.6760000000000002</v>
      </c>
      <c r="I752" s="161"/>
      <c r="L752" s="157"/>
      <c r="M752" s="162"/>
      <c r="T752" s="163"/>
      <c r="AT752" s="158" t="s">
        <v>151</v>
      </c>
      <c r="AU752" s="158" t="s">
        <v>87</v>
      </c>
      <c r="AV752" s="13" t="s">
        <v>87</v>
      </c>
      <c r="AW752" s="13" t="s">
        <v>32</v>
      </c>
      <c r="AX752" s="13" t="s">
        <v>77</v>
      </c>
      <c r="AY752" s="158" t="s">
        <v>138</v>
      </c>
    </row>
    <row r="753" spans="2:65" s="14" customFormat="1">
      <c r="B753" s="164"/>
      <c r="D753" s="145" t="s">
        <v>151</v>
      </c>
      <c r="E753" s="165" t="s">
        <v>1</v>
      </c>
      <c r="F753" s="166" t="s">
        <v>154</v>
      </c>
      <c r="H753" s="167">
        <v>13.807</v>
      </c>
      <c r="I753" s="168"/>
      <c r="L753" s="164"/>
      <c r="M753" s="169"/>
      <c r="T753" s="170"/>
      <c r="AT753" s="165" t="s">
        <v>151</v>
      </c>
      <c r="AU753" s="165" t="s">
        <v>87</v>
      </c>
      <c r="AV753" s="14" t="s">
        <v>145</v>
      </c>
      <c r="AW753" s="14" t="s">
        <v>32</v>
      </c>
      <c r="AX753" s="14" t="s">
        <v>85</v>
      </c>
      <c r="AY753" s="165" t="s">
        <v>138</v>
      </c>
    </row>
    <row r="754" spans="2:65" s="1" customFormat="1" ht="24.2" customHeight="1">
      <c r="B754" s="131"/>
      <c r="C754" s="132" t="s">
        <v>751</v>
      </c>
      <c r="D754" s="132" t="s">
        <v>140</v>
      </c>
      <c r="E754" s="133" t="s">
        <v>752</v>
      </c>
      <c r="F754" s="134" t="s">
        <v>753</v>
      </c>
      <c r="G754" s="135" t="s">
        <v>143</v>
      </c>
      <c r="H754" s="136">
        <v>1.5780000000000001</v>
      </c>
      <c r="I754" s="137"/>
      <c r="J754" s="138">
        <f>ROUND(I754*H754,2)</f>
        <v>0</v>
      </c>
      <c r="K754" s="134" t="s">
        <v>144</v>
      </c>
      <c r="L754" s="31"/>
      <c r="M754" s="139" t="s">
        <v>1</v>
      </c>
      <c r="N754" s="140" t="s">
        <v>42</v>
      </c>
      <c r="P754" s="141">
        <f>O754*H754</f>
        <v>0</v>
      </c>
      <c r="Q754" s="141">
        <v>0</v>
      </c>
      <c r="R754" s="141">
        <f>Q754*H754</f>
        <v>0</v>
      </c>
      <c r="S754" s="141">
        <v>1.8</v>
      </c>
      <c r="T754" s="142">
        <f>S754*H754</f>
        <v>2.8404000000000003</v>
      </c>
      <c r="AR754" s="143" t="s">
        <v>145</v>
      </c>
      <c r="AT754" s="143" t="s">
        <v>140</v>
      </c>
      <c r="AU754" s="143" t="s">
        <v>87</v>
      </c>
      <c r="AY754" s="16" t="s">
        <v>138</v>
      </c>
      <c r="BE754" s="144">
        <f>IF(N754="základní",J754,0)</f>
        <v>0</v>
      </c>
      <c r="BF754" s="144">
        <f>IF(N754="snížená",J754,0)</f>
        <v>0</v>
      </c>
      <c r="BG754" s="144">
        <f>IF(N754="zákl. přenesená",J754,0)</f>
        <v>0</v>
      </c>
      <c r="BH754" s="144">
        <f>IF(N754="sníž. přenesená",J754,0)</f>
        <v>0</v>
      </c>
      <c r="BI754" s="144">
        <f>IF(N754="nulová",J754,0)</f>
        <v>0</v>
      </c>
      <c r="BJ754" s="16" t="s">
        <v>85</v>
      </c>
      <c r="BK754" s="144">
        <f>ROUND(I754*H754,2)</f>
        <v>0</v>
      </c>
      <c r="BL754" s="16" t="s">
        <v>145</v>
      </c>
      <c r="BM754" s="143" t="s">
        <v>754</v>
      </c>
    </row>
    <row r="755" spans="2:65" s="1" customFormat="1" ht="29.25">
      <c r="B755" s="31"/>
      <c r="D755" s="145" t="s">
        <v>147</v>
      </c>
      <c r="F755" s="146" t="s">
        <v>755</v>
      </c>
      <c r="I755" s="147"/>
      <c r="L755" s="31"/>
      <c r="M755" s="148"/>
      <c r="T755" s="54"/>
      <c r="AT755" s="16" t="s">
        <v>147</v>
      </c>
      <c r="AU755" s="16" t="s">
        <v>87</v>
      </c>
    </row>
    <row r="756" spans="2:65" s="1" customFormat="1">
      <c r="B756" s="31"/>
      <c r="D756" s="149" t="s">
        <v>149</v>
      </c>
      <c r="F756" s="150" t="s">
        <v>756</v>
      </c>
      <c r="I756" s="147"/>
      <c r="L756" s="31"/>
      <c r="M756" s="148"/>
      <c r="T756" s="54"/>
      <c r="AT756" s="16" t="s">
        <v>149</v>
      </c>
      <c r="AU756" s="16" t="s">
        <v>87</v>
      </c>
    </row>
    <row r="757" spans="2:65" s="12" customFormat="1">
      <c r="B757" s="151"/>
      <c r="D757" s="145" t="s">
        <v>151</v>
      </c>
      <c r="E757" s="152" t="s">
        <v>1</v>
      </c>
      <c r="F757" s="153" t="s">
        <v>152</v>
      </c>
      <c r="H757" s="152" t="s">
        <v>1</v>
      </c>
      <c r="I757" s="154"/>
      <c r="L757" s="151"/>
      <c r="M757" s="155"/>
      <c r="T757" s="156"/>
      <c r="AT757" s="152" t="s">
        <v>151</v>
      </c>
      <c r="AU757" s="152" t="s">
        <v>87</v>
      </c>
      <c r="AV757" s="12" t="s">
        <v>85</v>
      </c>
      <c r="AW757" s="12" t="s">
        <v>32</v>
      </c>
      <c r="AX757" s="12" t="s">
        <v>77</v>
      </c>
      <c r="AY757" s="152" t="s">
        <v>138</v>
      </c>
    </row>
    <row r="758" spans="2:65" s="13" customFormat="1">
      <c r="B758" s="157"/>
      <c r="D758" s="145" t="s">
        <v>151</v>
      </c>
      <c r="E758" s="158" t="s">
        <v>1</v>
      </c>
      <c r="F758" s="159" t="s">
        <v>757</v>
      </c>
      <c r="H758" s="160">
        <v>0.497</v>
      </c>
      <c r="I758" s="161"/>
      <c r="L758" s="157"/>
      <c r="M758" s="162"/>
      <c r="T758" s="163"/>
      <c r="AT758" s="158" t="s">
        <v>151</v>
      </c>
      <c r="AU758" s="158" t="s">
        <v>87</v>
      </c>
      <c r="AV758" s="13" t="s">
        <v>87</v>
      </c>
      <c r="AW758" s="13" t="s">
        <v>32</v>
      </c>
      <c r="AX758" s="13" t="s">
        <v>77</v>
      </c>
      <c r="AY758" s="158" t="s">
        <v>138</v>
      </c>
    </row>
    <row r="759" spans="2:65" s="12" customFormat="1">
      <c r="B759" s="151"/>
      <c r="D759" s="145" t="s">
        <v>151</v>
      </c>
      <c r="E759" s="152" t="s">
        <v>1</v>
      </c>
      <c r="F759" s="153" t="s">
        <v>717</v>
      </c>
      <c r="H759" s="152" t="s">
        <v>1</v>
      </c>
      <c r="I759" s="154"/>
      <c r="L759" s="151"/>
      <c r="M759" s="155"/>
      <c r="T759" s="156"/>
      <c r="AT759" s="152" t="s">
        <v>151</v>
      </c>
      <c r="AU759" s="152" t="s">
        <v>87</v>
      </c>
      <c r="AV759" s="12" t="s">
        <v>85</v>
      </c>
      <c r="AW759" s="12" t="s">
        <v>32</v>
      </c>
      <c r="AX759" s="12" t="s">
        <v>77</v>
      </c>
      <c r="AY759" s="152" t="s">
        <v>138</v>
      </c>
    </row>
    <row r="760" spans="2:65" s="13" customFormat="1">
      <c r="B760" s="157"/>
      <c r="D760" s="145" t="s">
        <v>151</v>
      </c>
      <c r="E760" s="158" t="s">
        <v>1</v>
      </c>
      <c r="F760" s="159" t="s">
        <v>758</v>
      </c>
      <c r="H760" s="160">
        <v>0.55100000000000005</v>
      </c>
      <c r="I760" s="161"/>
      <c r="L760" s="157"/>
      <c r="M760" s="162"/>
      <c r="T760" s="163"/>
      <c r="AT760" s="158" t="s">
        <v>151</v>
      </c>
      <c r="AU760" s="158" t="s">
        <v>87</v>
      </c>
      <c r="AV760" s="13" t="s">
        <v>87</v>
      </c>
      <c r="AW760" s="13" t="s">
        <v>32</v>
      </c>
      <c r="AX760" s="13" t="s">
        <v>77</v>
      </c>
      <c r="AY760" s="158" t="s">
        <v>138</v>
      </c>
    </row>
    <row r="761" spans="2:65" s="12" customFormat="1">
      <c r="B761" s="151"/>
      <c r="D761" s="145" t="s">
        <v>151</v>
      </c>
      <c r="E761" s="152" t="s">
        <v>1</v>
      </c>
      <c r="F761" s="153" t="s">
        <v>719</v>
      </c>
      <c r="H761" s="152" t="s">
        <v>1</v>
      </c>
      <c r="I761" s="154"/>
      <c r="L761" s="151"/>
      <c r="M761" s="155"/>
      <c r="T761" s="156"/>
      <c r="AT761" s="152" t="s">
        <v>151</v>
      </c>
      <c r="AU761" s="152" t="s">
        <v>87</v>
      </c>
      <c r="AV761" s="12" t="s">
        <v>85</v>
      </c>
      <c r="AW761" s="12" t="s">
        <v>32</v>
      </c>
      <c r="AX761" s="12" t="s">
        <v>77</v>
      </c>
      <c r="AY761" s="152" t="s">
        <v>138</v>
      </c>
    </row>
    <row r="762" spans="2:65" s="13" customFormat="1">
      <c r="B762" s="157"/>
      <c r="D762" s="145" t="s">
        <v>151</v>
      </c>
      <c r="E762" s="158" t="s">
        <v>1</v>
      </c>
      <c r="F762" s="159" t="s">
        <v>759</v>
      </c>
      <c r="H762" s="160">
        <v>0.53</v>
      </c>
      <c r="I762" s="161"/>
      <c r="L762" s="157"/>
      <c r="M762" s="162"/>
      <c r="T762" s="163"/>
      <c r="AT762" s="158" t="s">
        <v>151</v>
      </c>
      <c r="AU762" s="158" t="s">
        <v>87</v>
      </c>
      <c r="AV762" s="13" t="s">
        <v>87</v>
      </c>
      <c r="AW762" s="13" t="s">
        <v>32</v>
      </c>
      <c r="AX762" s="13" t="s">
        <v>77</v>
      </c>
      <c r="AY762" s="158" t="s">
        <v>138</v>
      </c>
    </row>
    <row r="763" spans="2:65" s="14" customFormat="1">
      <c r="B763" s="164"/>
      <c r="D763" s="145" t="s">
        <v>151</v>
      </c>
      <c r="E763" s="165" t="s">
        <v>1</v>
      </c>
      <c r="F763" s="166" t="s">
        <v>154</v>
      </c>
      <c r="H763" s="167">
        <v>1.5780000000000001</v>
      </c>
      <c r="I763" s="168"/>
      <c r="L763" s="164"/>
      <c r="M763" s="169"/>
      <c r="T763" s="170"/>
      <c r="AT763" s="165" t="s">
        <v>151</v>
      </c>
      <c r="AU763" s="165" t="s">
        <v>87</v>
      </c>
      <c r="AV763" s="14" t="s">
        <v>145</v>
      </c>
      <c r="AW763" s="14" t="s">
        <v>32</v>
      </c>
      <c r="AX763" s="14" t="s">
        <v>85</v>
      </c>
      <c r="AY763" s="165" t="s">
        <v>138</v>
      </c>
    </row>
    <row r="764" spans="2:65" s="1" customFormat="1" ht="24.2" customHeight="1">
      <c r="B764" s="131"/>
      <c r="C764" s="132" t="s">
        <v>760</v>
      </c>
      <c r="D764" s="132" t="s">
        <v>140</v>
      </c>
      <c r="E764" s="133" t="s">
        <v>761</v>
      </c>
      <c r="F764" s="134" t="s">
        <v>762</v>
      </c>
      <c r="G764" s="135" t="s">
        <v>467</v>
      </c>
      <c r="H764" s="136">
        <v>6</v>
      </c>
      <c r="I764" s="137"/>
      <c r="J764" s="138">
        <f>ROUND(I764*H764,2)</f>
        <v>0</v>
      </c>
      <c r="K764" s="134" t="s">
        <v>144</v>
      </c>
      <c r="L764" s="31"/>
      <c r="M764" s="139" t="s">
        <v>1</v>
      </c>
      <c r="N764" s="140" t="s">
        <v>42</v>
      </c>
      <c r="P764" s="141">
        <f>O764*H764</f>
        <v>0</v>
      </c>
      <c r="Q764" s="141">
        <v>0</v>
      </c>
      <c r="R764" s="141">
        <f>Q764*H764</f>
        <v>0</v>
      </c>
      <c r="S764" s="141">
        <v>6.2E-2</v>
      </c>
      <c r="T764" s="142">
        <f>S764*H764</f>
        <v>0.372</v>
      </c>
      <c r="AR764" s="143" t="s">
        <v>145</v>
      </c>
      <c r="AT764" s="143" t="s">
        <v>140</v>
      </c>
      <c r="AU764" s="143" t="s">
        <v>87</v>
      </c>
      <c r="AY764" s="16" t="s">
        <v>138</v>
      </c>
      <c r="BE764" s="144">
        <f>IF(N764="základní",J764,0)</f>
        <v>0</v>
      </c>
      <c r="BF764" s="144">
        <f>IF(N764="snížená",J764,0)</f>
        <v>0</v>
      </c>
      <c r="BG764" s="144">
        <f>IF(N764="zákl. přenesená",J764,0)</f>
        <v>0</v>
      </c>
      <c r="BH764" s="144">
        <f>IF(N764="sníž. přenesená",J764,0)</f>
        <v>0</v>
      </c>
      <c r="BI764" s="144">
        <f>IF(N764="nulová",J764,0)</f>
        <v>0</v>
      </c>
      <c r="BJ764" s="16" t="s">
        <v>85</v>
      </c>
      <c r="BK764" s="144">
        <f>ROUND(I764*H764,2)</f>
        <v>0</v>
      </c>
      <c r="BL764" s="16" t="s">
        <v>145</v>
      </c>
      <c r="BM764" s="143" t="s">
        <v>763</v>
      </c>
    </row>
    <row r="765" spans="2:65" s="1" customFormat="1" ht="19.5">
      <c r="B765" s="31"/>
      <c r="D765" s="145" t="s">
        <v>147</v>
      </c>
      <c r="F765" s="146" t="s">
        <v>764</v>
      </c>
      <c r="I765" s="147"/>
      <c r="L765" s="31"/>
      <c r="M765" s="148"/>
      <c r="T765" s="54"/>
      <c r="AT765" s="16" t="s">
        <v>147</v>
      </c>
      <c r="AU765" s="16" t="s">
        <v>87</v>
      </c>
    </row>
    <row r="766" spans="2:65" s="1" customFormat="1">
      <c r="B766" s="31"/>
      <c r="D766" s="149" t="s">
        <v>149</v>
      </c>
      <c r="F766" s="150" t="s">
        <v>765</v>
      </c>
      <c r="I766" s="147"/>
      <c r="L766" s="31"/>
      <c r="M766" s="148"/>
      <c r="T766" s="54"/>
      <c r="AT766" s="16" t="s">
        <v>149</v>
      </c>
      <c r="AU766" s="16" t="s">
        <v>87</v>
      </c>
    </row>
    <row r="767" spans="2:65" s="12" customFormat="1">
      <c r="B767" s="151"/>
      <c r="D767" s="145" t="s">
        <v>151</v>
      </c>
      <c r="E767" s="152" t="s">
        <v>1</v>
      </c>
      <c r="F767" s="153" t="s">
        <v>296</v>
      </c>
      <c r="H767" s="152" t="s">
        <v>1</v>
      </c>
      <c r="I767" s="154"/>
      <c r="L767" s="151"/>
      <c r="M767" s="155"/>
      <c r="T767" s="156"/>
      <c r="AT767" s="152" t="s">
        <v>151</v>
      </c>
      <c r="AU767" s="152" t="s">
        <v>87</v>
      </c>
      <c r="AV767" s="12" t="s">
        <v>85</v>
      </c>
      <c r="AW767" s="12" t="s">
        <v>32</v>
      </c>
      <c r="AX767" s="12" t="s">
        <v>77</v>
      </c>
      <c r="AY767" s="152" t="s">
        <v>138</v>
      </c>
    </row>
    <row r="768" spans="2:65" s="13" customFormat="1">
      <c r="B768" s="157"/>
      <c r="D768" s="145" t="s">
        <v>151</v>
      </c>
      <c r="E768" s="158" t="s">
        <v>1</v>
      </c>
      <c r="F768" s="159" t="s">
        <v>87</v>
      </c>
      <c r="H768" s="160">
        <v>2</v>
      </c>
      <c r="I768" s="161"/>
      <c r="L768" s="157"/>
      <c r="M768" s="162"/>
      <c r="T768" s="163"/>
      <c r="AT768" s="158" t="s">
        <v>151</v>
      </c>
      <c r="AU768" s="158" t="s">
        <v>87</v>
      </c>
      <c r="AV768" s="13" t="s">
        <v>87</v>
      </c>
      <c r="AW768" s="13" t="s">
        <v>32</v>
      </c>
      <c r="AX768" s="13" t="s">
        <v>77</v>
      </c>
      <c r="AY768" s="158" t="s">
        <v>138</v>
      </c>
    </row>
    <row r="769" spans="2:65" s="12" customFormat="1">
      <c r="B769" s="151"/>
      <c r="D769" s="145" t="s">
        <v>151</v>
      </c>
      <c r="E769" s="152" t="s">
        <v>1</v>
      </c>
      <c r="F769" s="153" t="s">
        <v>386</v>
      </c>
      <c r="H769" s="152" t="s">
        <v>1</v>
      </c>
      <c r="I769" s="154"/>
      <c r="L769" s="151"/>
      <c r="M769" s="155"/>
      <c r="T769" s="156"/>
      <c r="AT769" s="152" t="s">
        <v>151</v>
      </c>
      <c r="AU769" s="152" t="s">
        <v>87</v>
      </c>
      <c r="AV769" s="12" t="s">
        <v>85</v>
      </c>
      <c r="AW769" s="12" t="s">
        <v>32</v>
      </c>
      <c r="AX769" s="12" t="s">
        <v>77</v>
      </c>
      <c r="AY769" s="152" t="s">
        <v>138</v>
      </c>
    </row>
    <row r="770" spans="2:65" s="13" customFormat="1">
      <c r="B770" s="157"/>
      <c r="D770" s="145" t="s">
        <v>151</v>
      </c>
      <c r="E770" s="158" t="s">
        <v>1</v>
      </c>
      <c r="F770" s="159" t="s">
        <v>87</v>
      </c>
      <c r="H770" s="160">
        <v>2</v>
      </c>
      <c r="I770" s="161"/>
      <c r="L770" s="157"/>
      <c r="M770" s="162"/>
      <c r="T770" s="163"/>
      <c r="AT770" s="158" t="s">
        <v>151</v>
      </c>
      <c r="AU770" s="158" t="s">
        <v>87</v>
      </c>
      <c r="AV770" s="13" t="s">
        <v>87</v>
      </c>
      <c r="AW770" s="13" t="s">
        <v>32</v>
      </c>
      <c r="AX770" s="13" t="s">
        <v>77</v>
      </c>
      <c r="AY770" s="158" t="s">
        <v>138</v>
      </c>
    </row>
    <row r="771" spans="2:65" s="12" customFormat="1">
      <c r="B771" s="151"/>
      <c r="D771" s="145" t="s">
        <v>151</v>
      </c>
      <c r="E771" s="152" t="s">
        <v>1</v>
      </c>
      <c r="F771" s="153" t="s">
        <v>388</v>
      </c>
      <c r="H771" s="152" t="s">
        <v>1</v>
      </c>
      <c r="I771" s="154"/>
      <c r="L771" s="151"/>
      <c r="M771" s="155"/>
      <c r="T771" s="156"/>
      <c r="AT771" s="152" t="s">
        <v>151</v>
      </c>
      <c r="AU771" s="152" t="s">
        <v>87</v>
      </c>
      <c r="AV771" s="12" t="s">
        <v>85</v>
      </c>
      <c r="AW771" s="12" t="s">
        <v>32</v>
      </c>
      <c r="AX771" s="12" t="s">
        <v>77</v>
      </c>
      <c r="AY771" s="152" t="s">
        <v>138</v>
      </c>
    </row>
    <row r="772" spans="2:65" s="13" customFormat="1">
      <c r="B772" s="157"/>
      <c r="D772" s="145" t="s">
        <v>151</v>
      </c>
      <c r="E772" s="158" t="s">
        <v>1</v>
      </c>
      <c r="F772" s="159" t="s">
        <v>87</v>
      </c>
      <c r="H772" s="160">
        <v>2</v>
      </c>
      <c r="I772" s="161"/>
      <c r="L772" s="157"/>
      <c r="M772" s="162"/>
      <c r="T772" s="163"/>
      <c r="AT772" s="158" t="s">
        <v>151</v>
      </c>
      <c r="AU772" s="158" t="s">
        <v>87</v>
      </c>
      <c r="AV772" s="13" t="s">
        <v>87</v>
      </c>
      <c r="AW772" s="13" t="s">
        <v>32</v>
      </c>
      <c r="AX772" s="13" t="s">
        <v>77</v>
      </c>
      <c r="AY772" s="158" t="s">
        <v>138</v>
      </c>
    </row>
    <row r="773" spans="2:65" s="14" customFormat="1">
      <c r="B773" s="164"/>
      <c r="D773" s="145" t="s">
        <v>151</v>
      </c>
      <c r="E773" s="165" t="s">
        <v>1</v>
      </c>
      <c r="F773" s="166" t="s">
        <v>154</v>
      </c>
      <c r="H773" s="167">
        <v>6</v>
      </c>
      <c r="I773" s="168"/>
      <c r="L773" s="164"/>
      <c r="M773" s="169"/>
      <c r="T773" s="170"/>
      <c r="AT773" s="165" t="s">
        <v>151</v>
      </c>
      <c r="AU773" s="165" t="s">
        <v>87</v>
      </c>
      <c r="AV773" s="14" t="s">
        <v>145</v>
      </c>
      <c r="AW773" s="14" t="s">
        <v>32</v>
      </c>
      <c r="AX773" s="14" t="s">
        <v>85</v>
      </c>
      <c r="AY773" s="165" t="s">
        <v>138</v>
      </c>
    </row>
    <row r="774" spans="2:65" s="1" customFormat="1" ht="33" customHeight="1">
      <c r="B774" s="131"/>
      <c r="C774" s="132" t="s">
        <v>766</v>
      </c>
      <c r="D774" s="132" t="s">
        <v>140</v>
      </c>
      <c r="E774" s="133" t="s">
        <v>767</v>
      </c>
      <c r="F774" s="134" t="s">
        <v>768</v>
      </c>
      <c r="G774" s="135" t="s">
        <v>656</v>
      </c>
      <c r="H774" s="136">
        <v>0.56799999999999995</v>
      </c>
      <c r="I774" s="137"/>
      <c r="J774" s="138">
        <f>ROUND(I774*H774,2)</f>
        <v>0</v>
      </c>
      <c r="K774" s="134" t="s">
        <v>144</v>
      </c>
      <c r="L774" s="31"/>
      <c r="M774" s="139" t="s">
        <v>1</v>
      </c>
      <c r="N774" s="140" t="s">
        <v>42</v>
      </c>
      <c r="P774" s="141">
        <f>O774*H774</f>
        <v>0</v>
      </c>
      <c r="Q774" s="141">
        <v>5.3809999999999997E-2</v>
      </c>
      <c r="R774" s="141">
        <f>Q774*H774</f>
        <v>3.0564079999999997E-2</v>
      </c>
      <c r="S774" s="141">
        <v>0</v>
      </c>
      <c r="T774" s="142">
        <f>S774*H774</f>
        <v>0</v>
      </c>
      <c r="AR774" s="143" t="s">
        <v>145</v>
      </c>
      <c r="AT774" s="143" t="s">
        <v>140</v>
      </c>
      <c r="AU774" s="143" t="s">
        <v>87</v>
      </c>
      <c r="AY774" s="16" t="s">
        <v>138</v>
      </c>
      <c r="BE774" s="144">
        <f>IF(N774="základní",J774,0)</f>
        <v>0</v>
      </c>
      <c r="BF774" s="144">
        <f>IF(N774="snížená",J774,0)</f>
        <v>0</v>
      </c>
      <c r="BG774" s="144">
        <f>IF(N774="zákl. přenesená",J774,0)</f>
        <v>0</v>
      </c>
      <c r="BH774" s="144">
        <f>IF(N774="sníž. přenesená",J774,0)</f>
        <v>0</v>
      </c>
      <c r="BI774" s="144">
        <f>IF(N774="nulová",J774,0)</f>
        <v>0</v>
      </c>
      <c r="BJ774" s="16" t="s">
        <v>85</v>
      </c>
      <c r="BK774" s="144">
        <f>ROUND(I774*H774,2)</f>
        <v>0</v>
      </c>
      <c r="BL774" s="16" t="s">
        <v>145</v>
      </c>
      <c r="BM774" s="143" t="s">
        <v>769</v>
      </c>
    </row>
    <row r="775" spans="2:65" s="1" customFormat="1" ht="19.5">
      <c r="B775" s="31"/>
      <c r="D775" s="145" t="s">
        <v>147</v>
      </c>
      <c r="F775" s="146" t="s">
        <v>770</v>
      </c>
      <c r="I775" s="147"/>
      <c r="L775" s="31"/>
      <c r="M775" s="148"/>
      <c r="T775" s="54"/>
      <c r="AT775" s="16" t="s">
        <v>147</v>
      </c>
      <c r="AU775" s="16" t="s">
        <v>87</v>
      </c>
    </row>
    <row r="776" spans="2:65" s="1" customFormat="1">
      <c r="B776" s="31"/>
      <c r="D776" s="149" t="s">
        <v>149</v>
      </c>
      <c r="F776" s="150" t="s">
        <v>771</v>
      </c>
      <c r="I776" s="147"/>
      <c r="L776" s="31"/>
      <c r="M776" s="148"/>
      <c r="T776" s="54"/>
      <c r="AT776" s="16" t="s">
        <v>149</v>
      </c>
      <c r="AU776" s="16" t="s">
        <v>87</v>
      </c>
    </row>
    <row r="777" spans="2:65" s="12" customFormat="1">
      <c r="B777" s="151"/>
      <c r="D777" s="145" t="s">
        <v>151</v>
      </c>
      <c r="E777" s="152" t="s">
        <v>1</v>
      </c>
      <c r="F777" s="153" t="s">
        <v>345</v>
      </c>
      <c r="H777" s="152" t="s">
        <v>1</v>
      </c>
      <c r="I777" s="154"/>
      <c r="L777" s="151"/>
      <c r="M777" s="155"/>
      <c r="T777" s="156"/>
      <c r="AT777" s="152" t="s">
        <v>151</v>
      </c>
      <c r="AU777" s="152" t="s">
        <v>87</v>
      </c>
      <c r="AV777" s="12" t="s">
        <v>85</v>
      </c>
      <c r="AW777" s="12" t="s">
        <v>32</v>
      </c>
      <c r="AX777" s="12" t="s">
        <v>77</v>
      </c>
      <c r="AY777" s="152" t="s">
        <v>138</v>
      </c>
    </row>
    <row r="778" spans="2:65" s="13" customFormat="1">
      <c r="B778" s="157"/>
      <c r="D778" s="145" t="s">
        <v>151</v>
      </c>
      <c r="E778" s="158" t="s">
        <v>1</v>
      </c>
      <c r="F778" s="159" t="s">
        <v>772</v>
      </c>
      <c r="H778" s="160">
        <v>0.2</v>
      </c>
      <c r="I778" s="161"/>
      <c r="L778" s="157"/>
      <c r="M778" s="162"/>
      <c r="T778" s="163"/>
      <c r="AT778" s="158" t="s">
        <v>151</v>
      </c>
      <c r="AU778" s="158" t="s">
        <v>87</v>
      </c>
      <c r="AV778" s="13" t="s">
        <v>87</v>
      </c>
      <c r="AW778" s="13" t="s">
        <v>32</v>
      </c>
      <c r="AX778" s="13" t="s">
        <v>77</v>
      </c>
      <c r="AY778" s="158" t="s">
        <v>138</v>
      </c>
    </row>
    <row r="779" spans="2:65" s="13" customFormat="1">
      <c r="B779" s="157"/>
      <c r="D779" s="145" t="s">
        <v>151</v>
      </c>
      <c r="E779" s="158" t="s">
        <v>1</v>
      </c>
      <c r="F779" s="159" t="s">
        <v>773</v>
      </c>
      <c r="H779" s="160">
        <v>0.36799999999999999</v>
      </c>
      <c r="I779" s="161"/>
      <c r="L779" s="157"/>
      <c r="M779" s="162"/>
      <c r="T779" s="163"/>
      <c r="AT779" s="158" t="s">
        <v>151</v>
      </c>
      <c r="AU779" s="158" t="s">
        <v>87</v>
      </c>
      <c r="AV779" s="13" t="s">
        <v>87</v>
      </c>
      <c r="AW779" s="13" t="s">
        <v>32</v>
      </c>
      <c r="AX779" s="13" t="s">
        <v>77</v>
      </c>
      <c r="AY779" s="158" t="s">
        <v>138</v>
      </c>
    </row>
    <row r="780" spans="2:65" s="14" customFormat="1">
      <c r="B780" s="164"/>
      <c r="D780" s="145" t="s">
        <v>151</v>
      </c>
      <c r="E780" s="165" t="s">
        <v>1</v>
      </c>
      <c r="F780" s="166" t="s">
        <v>154</v>
      </c>
      <c r="H780" s="167">
        <v>0.56799999999999995</v>
      </c>
      <c r="I780" s="168"/>
      <c r="L780" s="164"/>
      <c r="M780" s="169"/>
      <c r="T780" s="170"/>
      <c r="AT780" s="165" t="s">
        <v>151</v>
      </c>
      <c r="AU780" s="165" t="s">
        <v>87</v>
      </c>
      <c r="AV780" s="14" t="s">
        <v>145</v>
      </c>
      <c r="AW780" s="14" t="s">
        <v>32</v>
      </c>
      <c r="AX780" s="14" t="s">
        <v>85</v>
      </c>
      <c r="AY780" s="165" t="s">
        <v>138</v>
      </c>
    </row>
    <row r="781" spans="2:65" s="1" customFormat="1" ht="33" customHeight="1">
      <c r="B781" s="131"/>
      <c r="C781" s="132" t="s">
        <v>774</v>
      </c>
      <c r="D781" s="132" t="s">
        <v>140</v>
      </c>
      <c r="E781" s="133" t="s">
        <v>775</v>
      </c>
      <c r="F781" s="134" t="s">
        <v>776</v>
      </c>
      <c r="G781" s="135" t="s">
        <v>656</v>
      </c>
      <c r="H781" s="136">
        <v>2.65</v>
      </c>
      <c r="I781" s="137"/>
      <c r="J781" s="138">
        <f>ROUND(I781*H781,2)</f>
        <v>0</v>
      </c>
      <c r="K781" s="134" t="s">
        <v>144</v>
      </c>
      <c r="L781" s="31"/>
      <c r="M781" s="139" t="s">
        <v>1</v>
      </c>
      <c r="N781" s="140" t="s">
        <v>42</v>
      </c>
      <c r="P781" s="141">
        <f>O781*H781</f>
        <v>0</v>
      </c>
      <c r="Q781" s="141">
        <v>3.644E-2</v>
      </c>
      <c r="R781" s="141">
        <f>Q781*H781</f>
        <v>9.6565999999999999E-2</v>
      </c>
      <c r="S781" s="141">
        <v>0</v>
      </c>
      <c r="T781" s="142">
        <f>S781*H781</f>
        <v>0</v>
      </c>
      <c r="AR781" s="143" t="s">
        <v>145</v>
      </c>
      <c r="AT781" s="143" t="s">
        <v>140</v>
      </c>
      <c r="AU781" s="143" t="s">
        <v>87</v>
      </c>
      <c r="AY781" s="16" t="s">
        <v>138</v>
      </c>
      <c r="BE781" s="144">
        <f>IF(N781="základní",J781,0)</f>
        <v>0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6" t="s">
        <v>85</v>
      </c>
      <c r="BK781" s="144">
        <f>ROUND(I781*H781,2)</f>
        <v>0</v>
      </c>
      <c r="BL781" s="16" t="s">
        <v>145</v>
      </c>
      <c r="BM781" s="143" t="s">
        <v>777</v>
      </c>
    </row>
    <row r="782" spans="2:65" s="1" customFormat="1" ht="29.25">
      <c r="B782" s="31"/>
      <c r="D782" s="145" t="s">
        <v>147</v>
      </c>
      <c r="F782" s="146" t="s">
        <v>778</v>
      </c>
      <c r="I782" s="147"/>
      <c r="L782" s="31"/>
      <c r="M782" s="148"/>
      <c r="T782" s="54"/>
      <c r="AT782" s="16" t="s">
        <v>147</v>
      </c>
      <c r="AU782" s="16" t="s">
        <v>87</v>
      </c>
    </row>
    <row r="783" spans="2:65" s="1" customFormat="1">
      <c r="B783" s="31"/>
      <c r="D783" s="149" t="s">
        <v>149</v>
      </c>
      <c r="F783" s="150" t="s">
        <v>779</v>
      </c>
      <c r="I783" s="147"/>
      <c r="L783" s="31"/>
      <c r="M783" s="148"/>
      <c r="T783" s="54"/>
      <c r="AT783" s="16" t="s">
        <v>149</v>
      </c>
      <c r="AU783" s="16" t="s">
        <v>87</v>
      </c>
    </row>
    <row r="784" spans="2:65" s="12" customFormat="1">
      <c r="B784" s="151"/>
      <c r="D784" s="145" t="s">
        <v>151</v>
      </c>
      <c r="E784" s="152" t="s">
        <v>1</v>
      </c>
      <c r="F784" s="153" t="s">
        <v>345</v>
      </c>
      <c r="H784" s="152" t="s">
        <v>1</v>
      </c>
      <c r="I784" s="154"/>
      <c r="L784" s="151"/>
      <c r="M784" s="155"/>
      <c r="T784" s="156"/>
      <c r="AT784" s="152" t="s">
        <v>151</v>
      </c>
      <c r="AU784" s="152" t="s">
        <v>87</v>
      </c>
      <c r="AV784" s="12" t="s">
        <v>85</v>
      </c>
      <c r="AW784" s="12" t="s">
        <v>32</v>
      </c>
      <c r="AX784" s="12" t="s">
        <v>77</v>
      </c>
      <c r="AY784" s="152" t="s">
        <v>138</v>
      </c>
    </row>
    <row r="785" spans="2:65" s="13" customFormat="1">
      <c r="B785" s="157"/>
      <c r="D785" s="145" t="s">
        <v>151</v>
      </c>
      <c r="E785" s="158" t="s">
        <v>1</v>
      </c>
      <c r="F785" s="159" t="s">
        <v>780</v>
      </c>
      <c r="H785" s="160">
        <v>2.65</v>
      </c>
      <c r="I785" s="161"/>
      <c r="L785" s="157"/>
      <c r="M785" s="162"/>
      <c r="T785" s="163"/>
      <c r="AT785" s="158" t="s">
        <v>151</v>
      </c>
      <c r="AU785" s="158" t="s">
        <v>87</v>
      </c>
      <c r="AV785" s="13" t="s">
        <v>87</v>
      </c>
      <c r="AW785" s="13" t="s">
        <v>32</v>
      </c>
      <c r="AX785" s="13" t="s">
        <v>77</v>
      </c>
      <c r="AY785" s="158" t="s">
        <v>138</v>
      </c>
    </row>
    <row r="786" spans="2:65" s="14" customFormat="1">
      <c r="B786" s="164"/>
      <c r="D786" s="145" t="s">
        <v>151</v>
      </c>
      <c r="E786" s="165" t="s">
        <v>1</v>
      </c>
      <c r="F786" s="166" t="s">
        <v>154</v>
      </c>
      <c r="H786" s="167">
        <v>2.65</v>
      </c>
      <c r="I786" s="168"/>
      <c r="L786" s="164"/>
      <c r="M786" s="169"/>
      <c r="T786" s="170"/>
      <c r="AT786" s="165" t="s">
        <v>151</v>
      </c>
      <c r="AU786" s="165" t="s">
        <v>87</v>
      </c>
      <c r="AV786" s="14" t="s">
        <v>145</v>
      </c>
      <c r="AW786" s="14" t="s">
        <v>32</v>
      </c>
      <c r="AX786" s="14" t="s">
        <v>85</v>
      </c>
      <c r="AY786" s="165" t="s">
        <v>138</v>
      </c>
    </row>
    <row r="787" spans="2:65" s="1" customFormat="1" ht="33" customHeight="1">
      <c r="B787" s="131"/>
      <c r="C787" s="132" t="s">
        <v>781</v>
      </c>
      <c r="D787" s="132" t="s">
        <v>140</v>
      </c>
      <c r="E787" s="133" t="s">
        <v>782</v>
      </c>
      <c r="F787" s="134" t="s">
        <v>783</v>
      </c>
      <c r="G787" s="135" t="s">
        <v>656</v>
      </c>
      <c r="H787" s="136">
        <v>3.1179999999999999</v>
      </c>
      <c r="I787" s="137"/>
      <c r="J787" s="138">
        <f>ROUND(I787*H787,2)</f>
        <v>0</v>
      </c>
      <c r="K787" s="134" t="s">
        <v>144</v>
      </c>
      <c r="L787" s="31"/>
      <c r="M787" s="139" t="s">
        <v>1</v>
      </c>
      <c r="N787" s="140" t="s">
        <v>42</v>
      </c>
      <c r="P787" s="141">
        <f>O787*H787</f>
        <v>0</v>
      </c>
      <c r="Q787" s="141">
        <v>3.6420000000000001E-2</v>
      </c>
      <c r="R787" s="141">
        <f>Q787*H787</f>
        <v>0.11355756</v>
      </c>
      <c r="S787" s="141">
        <v>0</v>
      </c>
      <c r="T787" s="142">
        <f>S787*H787</f>
        <v>0</v>
      </c>
      <c r="AR787" s="143" t="s">
        <v>145</v>
      </c>
      <c r="AT787" s="143" t="s">
        <v>140</v>
      </c>
      <c r="AU787" s="143" t="s">
        <v>87</v>
      </c>
      <c r="AY787" s="16" t="s">
        <v>138</v>
      </c>
      <c r="BE787" s="144">
        <f>IF(N787="základní",J787,0)</f>
        <v>0</v>
      </c>
      <c r="BF787" s="144">
        <f>IF(N787="snížená",J787,0)</f>
        <v>0</v>
      </c>
      <c r="BG787" s="144">
        <f>IF(N787="zákl. přenesená",J787,0)</f>
        <v>0</v>
      </c>
      <c r="BH787" s="144">
        <f>IF(N787="sníž. přenesená",J787,0)</f>
        <v>0</v>
      </c>
      <c r="BI787" s="144">
        <f>IF(N787="nulová",J787,0)</f>
        <v>0</v>
      </c>
      <c r="BJ787" s="16" t="s">
        <v>85</v>
      </c>
      <c r="BK787" s="144">
        <f>ROUND(I787*H787,2)</f>
        <v>0</v>
      </c>
      <c r="BL787" s="16" t="s">
        <v>145</v>
      </c>
      <c r="BM787" s="143" t="s">
        <v>784</v>
      </c>
    </row>
    <row r="788" spans="2:65" s="1" customFormat="1" ht="29.25">
      <c r="B788" s="31"/>
      <c r="D788" s="145" t="s">
        <v>147</v>
      </c>
      <c r="F788" s="146" t="s">
        <v>785</v>
      </c>
      <c r="I788" s="147"/>
      <c r="L788" s="31"/>
      <c r="M788" s="148"/>
      <c r="T788" s="54"/>
      <c r="AT788" s="16" t="s">
        <v>147</v>
      </c>
      <c r="AU788" s="16" t="s">
        <v>87</v>
      </c>
    </row>
    <row r="789" spans="2:65" s="1" customFormat="1">
      <c r="B789" s="31"/>
      <c r="D789" s="149" t="s">
        <v>149</v>
      </c>
      <c r="F789" s="150" t="s">
        <v>786</v>
      </c>
      <c r="I789" s="147"/>
      <c r="L789" s="31"/>
      <c r="M789" s="148"/>
      <c r="T789" s="54"/>
      <c r="AT789" s="16" t="s">
        <v>149</v>
      </c>
      <c r="AU789" s="16" t="s">
        <v>87</v>
      </c>
    </row>
    <row r="790" spans="2:65" s="12" customFormat="1">
      <c r="B790" s="151"/>
      <c r="D790" s="145" t="s">
        <v>151</v>
      </c>
      <c r="E790" s="152" t="s">
        <v>1</v>
      </c>
      <c r="F790" s="153" t="s">
        <v>345</v>
      </c>
      <c r="H790" s="152" t="s">
        <v>1</v>
      </c>
      <c r="I790" s="154"/>
      <c r="L790" s="151"/>
      <c r="M790" s="155"/>
      <c r="T790" s="156"/>
      <c r="AT790" s="152" t="s">
        <v>151</v>
      </c>
      <c r="AU790" s="152" t="s">
        <v>87</v>
      </c>
      <c r="AV790" s="12" t="s">
        <v>85</v>
      </c>
      <c r="AW790" s="12" t="s">
        <v>32</v>
      </c>
      <c r="AX790" s="12" t="s">
        <v>77</v>
      </c>
      <c r="AY790" s="152" t="s">
        <v>138</v>
      </c>
    </row>
    <row r="791" spans="2:65" s="13" customFormat="1">
      <c r="B791" s="157"/>
      <c r="D791" s="145" t="s">
        <v>151</v>
      </c>
      <c r="E791" s="158" t="s">
        <v>1</v>
      </c>
      <c r="F791" s="159" t="s">
        <v>787</v>
      </c>
      <c r="H791" s="160">
        <v>3.1179999999999999</v>
      </c>
      <c r="I791" s="161"/>
      <c r="L791" s="157"/>
      <c r="M791" s="162"/>
      <c r="T791" s="163"/>
      <c r="AT791" s="158" t="s">
        <v>151</v>
      </c>
      <c r="AU791" s="158" t="s">
        <v>87</v>
      </c>
      <c r="AV791" s="13" t="s">
        <v>87</v>
      </c>
      <c r="AW791" s="13" t="s">
        <v>32</v>
      </c>
      <c r="AX791" s="13" t="s">
        <v>77</v>
      </c>
      <c r="AY791" s="158" t="s">
        <v>138</v>
      </c>
    </row>
    <row r="792" spans="2:65" s="14" customFormat="1">
      <c r="B792" s="164"/>
      <c r="D792" s="145" t="s">
        <v>151</v>
      </c>
      <c r="E792" s="165" t="s">
        <v>1</v>
      </c>
      <c r="F792" s="166" t="s">
        <v>154</v>
      </c>
      <c r="H792" s="167">
        <v>3.1179999999999999</v>
      </c>
      <c r="I792" s="168"/>
      <c r="L792" s="164"/>
      <c r="M792" s="169"/>
      <c r="T792" s="170"/>
      <c r="AT792" s="165" t="s">
        <v>151</v>
      </c>
      <c r="AU792" s="165" t="s">
        <v>87</v>
      </c>
      <c r="AV792" s="14" t="s">
        <v>145</v>
      </c>
      <c r="AW792" s="14" t="s">
        <v>32</v>
      </c>
      <c r="AX792" s="14" t="s">
        <v>85</v>
      </c>
      <c r="AY792" s="165" t="s">
        <v>138</v>
      </c>
    </row>
    <row r="793" spans="2:65" s="1" customFormat="1" ht="24.2" customHeight="1">
      <c r="B793" s="131"/>
      <c r="C793" s="132" t="s">
        <v>788</v>
      </c>
      <c r="D793" s="132" t="s">
        <v>140</v>
      </c>
      <c r="E793" s="133" t="s">
        <v>789</v>
      </c>
      <c r="F793" s="134" t="s">
        <v>790</v>
      </c>
      <c r="G793" s="135" t="s">
        <v>656</v>
      </c>
      <c r="H793" s="136">
        <v>16</v>
      </c>
      <c r="I793" s="137"/>
      <c r="J793" s="138">
        <f>ROUND(I793*H793,2)</f>
        <v>0</v>
      </c>
      <c r="K793" s="134" t="s">
        <v>144</v>
      </c>
      <c r="L793" s="31"/>
      <c r="M793" s="139" t="s">
        <v>1</v>
      </c>
      <c r="N793" s="140" t="s">
        <v>42</v>
      </c>
      <c r="P793" s="141">
        <f>O793*H793</f>
        <v>0</v>
      </c>
      <c r="Q793" s="141">
        <v>0</v>
      </c>
      <c r="R793" s="141">
        <f>Q793*H793</f>
        <v>0</v>
      </c>
      <c r="S793" s="141">
        <v>0</v>
      </c>
      <c r="T793" s="142">
        <f>S793*H793</f>
        <v>0</v>
      </c>
      <c r="AR793" s="143" t="s">
        <v>145</v>
      </c>
      <c r="AT793" s="143" t="s">
        <v>140</v>
      </c>
      <c r="AU793" s="143" t="s">
        <v>87</v>
      </c>
      <c r="AY793" s="16" t="s">
        <v>138</v>
      </c>
      <c r="BE793" s="144">
        <f>IF(N793="základní",J793,0)</f>
        <v>0</v>
      </c>
      <c r="BF793" s="144">
        <f>IF(N793="snížená",J793,0)</f>
        <v>0</v>
      </c>
      <c r="BG793" s="144">
        <f>IF(N793="zákl. přenesená",J793,0)</f>
        <v>0</v>
      </c>
      <c r="BH793" s="144">
        <f>IF(N793="sníž. přenesená",J793,0)</f>
        <v>0</v>
      </c>
      <c r="BI793" s="144">
        <f>IF(N793="nulová",J793,0)</f>
        <v>0</v>
      </c>
      <c r="BJ793" s="16" t="s">
        <v>85</v>
      </c>
      <c r="BK793" s="144">
        <f>ROUND(I793*H793,2)</f>
        <v>0</v>
      </c>
      <c r="BL793" s="16" t="s">
        <v>145</v>
      </c>
      <c r="BM793" s="143" t="s">
        <v>791</v>
      </c>
    </row>
    <row r="794" spans="2:65" s="1" customFormat="1" ht="19.5">
      <c r="B794" s="31"/>
      <c r="D794" s="145" t="s">
        <v>147</v>
      </c>
      <c r="F794" s="146" t="s">
        <v>792</v>
      </c>
      <c r="I794" s="147"/>
      <c r="L794" s="31"/>
      <c r="M794" s="148"/>
      <c r="T794" s="54"/>
      <c r="AT794" s="16" t="s">
        <v>147</v>
      </c>
      <c r="AU794" s="16" t="s">
        <v>87</v>
      </c>
    </row>
    <row r="795" spans="2:65" s="1" customFormat="1">
      <c r="B795" s="31"/>
      <c r="D795" s="149" t="s">
        <v>149</v>
      </c>
      <c r="F795" s="150" t="s">
        <v>793</v>
      </c>
      <c r="I795" s="147"/>
      <c r="L795" s="31"/>
      <c r="M795" s="148"/>
      <c r="T795" s="54"/>
      <c r="AT795" s="16" t="s">
        <v>149</v>
      </c>
      <c r="AU795" s="16" t="s">
        <v>87</v>
      </c>
    </row>
    <row r="796" spans="2:65" s="12" customFormat="1">
      <c r="B796" s="151"/>
      <c r="D796" s="145" t="s">
        <v>151</v>
      </c>
      <c r="E796" s="152" t="s">
        <v>1</v>
      </c>
      <c r="F796" s="153" t="s">
        <v>152</v>
      </c>
      <c r="H796" s="152" t="s">
        <v>1</v>
      </c>
      <c r="I796" s="154"/>
      <c r="L796" s="151"/>
      <c r="M796" s="155"/>
      <c r="T796" s="156"/>
      <c r="AT796" s="152" t="s">
        <v>151</v>
      </c>
      <c r="AU796" s="152" t="s">
        <v>87</v>
      </c>
      <c r="AV796" s="12" t="s">
        <v>85</v>
      </c>
      <c r="AW796" s="12" t="s">
        <v>32</v>
      </c>
      <c r="AX796" s="12" t="s">
        <v>77</v>
      </c>
      <c r="AY796" s="152" t="s">
        <v>138</v>
      </c>
    </row>
    <row r="797" spans="2:65" s="13" customFormat="1">
      <c r="B797" s="157"/>
      <c r="D797" s="145" t="s">
        <v>151</v>
      </c>
      <c r="E797" s="158" t="s">
        <v>1</v>
      </c>
      <c r="F797" s="159" t="s">
        <v>794</v>
      </c>
      <c r="H797" s="160">
        <v>16</v>
      </c>
      <c r="I797" s="161"/>
      <c r="L797" s="157"/>
      <c r="M797" s="162"/>
      <c r="T797" s="163"/>
      <c r="AT797" s="158" t="s">
        <v>151</v>
      </c>
      <c r="AU797" s="158" t="s">
        <v>87</v>
      </c>
      <c r="AV797" s="13" t="s">
        <v>87</v>
      </c>
      <c r="AW797" s="13" t="s">
        <v>32</v>
      </c>
      <c r="AX797" s="13" t="s">
        <v>77</v>
      </c>
      <c r="AY797" s="158" t="s">
        <v>138</v>
      </c>
    </row>
    <row r="798" spans="2:65" s="14" customFormat="1">
      <c r="B798" s="164"/>
      <c r="D798" s="145" t="s">
        <v>151</v>
      </c>
      <c r="E798" s="165" t="s">
        <v>1</v>
      </c>
      <c r="F798" s="166" t="s">
        <v>154</v>
      </c>
      <c r="H798" s="167">
        <v>16</v>
      </c>
      <c r="I798" s="168"/>
      <c r="L798" s="164"/>
      <c r="M798" s="169"/>
      <c r="T798" s="170"/>
      <c r="AT798" s="165" t="s">
        <v>151</v>
      </c>
      <c r="AU798" s="165" t="s">
        <v>87</v>
      </c>
      <c r="AV798" s="14" t="s">
        <v>145</v>
      </c>
      <c r="AW798" s="14" t="s">
        <v>32</v>
      </c>
      <c r="AX798" s="14" t="s">
        <v>85</v>
      </c>
      <c r="AY798" s="165" t="s">
        <v>138</v>
      </c>
    </row>
    <row r="799" spans="2:65" s="1" customFormat="1" ht="24.2" customHeight="1">
      <c r="B799" s="131"/>
      <c r="C799" s="132" t="s">
        <v>795</v>
      </c>
      <c r="D799" s="132" t="s">
        <v>140</v>
      </c>
      <c r="E799" s="133" t="s">
        <v>796</v>
      </c>
      <c r="F799" s="134" t="s">
        <v>797</v>
      </c>
      <c r="G799" s="135" t="s">
        <v>656</v>
      </c>
      <c r="H799" s="136">
        <v>16</v>
      </c>
      <c r="I799" s="137"/>
      <c r="J799" s="138">
        <f>ROUND(I799*H799,2)</f>
        <v>0</v>
      </c>
      <c r="K799" s="134" t="s">
        <v>144</v>
      </c>
      <c r="L799" s="31"/>
      <c r="M799" s="139" t="s">
        <v>1</v>
      </c>
      <c r="N799" s="140" t="s">
        <v>42</v>
      </c>
      <c r="P799" s="141">
        <f>O799*H799</f>
        <v>0</v>
      </c>
      <c r="Q799" s="141">
        <v>0</v>
      </c>
      <c r="R799" s="141">
        <f>Q799*H799</f>
        <v>0</v>
      </c>
      <c r="S799" s="141">
        <v>0</v>
      </c>
      <c r="T799" s="142">
        <f>S799*H799</f>
        <v>0</v>
      </c>
      <c r="AR799" s="143" t="s">
        <v>145</v>
      </c>
      <c r="AT799" s="143" t="s">
        <v>140</v>
      </c>
      <c r="AU799" s="143" t="s">
        <v>87</v>
      </c>
      <c r="AY799" s="16" t="s">
        <v>138</v>
      </c>
      <c r="BE799" s="144">
        <f>IF(N799="základní",J799,0)</f>
        <v>0</v>
      </c>
      <c r="BF799" s="144">
        <f>IF(N799="snížená",J799,0)</f>
        <v>0</v>
      </c>
      <c r="BG799" s="144">
        <f>IF(N799="zákl. přenesená",J799,0)</f>
        <v>0</v>
      </c>
      <c r="BH799" s="144">
        <f>IF(N799="sníž. přenesená",J799,0)</f>
        <v>0</v>
      </c>
      <c r="BI799" s="144">
        <f>IF(N799="nulová",J799,0)</f>
        <v>0</v>
      </c>
      <c r="BJ799" s="16" t="s">
        <v>85</v>
      </c>
      <c r="BK799" s="144">
        <f>ROUND(I799*H799,2)</f>
        <v>0</v>
      </c>
      <c r="BL799" s="16" t="s">
        <v>145</v>
      </c>
      <c r="BM799" s="143" t="s">
        <v>798</v>
      </c>
    </row>
    <row r="800" spans="2:65" s="1" customFormat="1" ht="19.5">
      <c r="B800" s="31"/>
      <c r="D800" s="145" t="s">
        <v>147</v>
      </c>
      <c r="F800" s="146" t="s">
        <v>799</v>
      </c>
      <c r="I800" s="147"/>
      <c r="L800" s="31"/>
      <c r="M800" s="148"/>
      <c r="T800" s="54"/>
      <c r="AT800" s="16" t="s">
        <v>147</v>
      </c>
      <c r="AU800" s="16" t="s">
        <v>87</v>
      </c>
    </row>
    <row r="801" spans="2:65" s="1" customFormat="1">
      <c r="B801" s="31"/>
      <c r="D801" s="149" t="s">
        <v>149</v>
      </c>
      <c r="F801" s="150" t="s">
        <v>800</v>
      </c>
      <c r="I801" s="147"/>
      <c r="L801" s="31"/>
      <c r="M801" s="148"/>
      <c r="T801" s="54"/>
      <c r="AT801" s="16" t="s">
        <v>149</v>
      </c>
      <c r="AU801" s="16" t="s">
        <v>87</v>
      </c>
    </row>
    <row r="802" spans="2:65" s="12" customFormat="1">
      <c r="B802" s="151"/>
      <c r="D802" s="145" t="s">
        <v>151</v>
      </c>
      <c r="E802" s="152" t="s">
        <v>1</v>
      </c>
      <c r="F802" s="153" t="s">
        <v>152</v>
      </c>
      <c r="H802" s="152" t="s">
        <v>1</v>
      </c>
      <c r="I802" s="154"/>
      <c r="L802" s="151"/>
      <c r="M802" s="155"/>
      <c r="T802" s="156"/>
      <c r="AT802" s="152" t="s">
        <v>151</v>
      </c>
      <c r="AU802" s="152" t="s">
        <v>87</v>
      </c>
      <c r="AV802" s="12" t="s">
        <v>85</v>
      </c>
      <c r="AW802" s="12" t="s">
        <v>32</v>
      </c>
      <c r="AX802" s="12" t="s">
        <v>77</v>
      </c>
      <c r="AY802" s="152" t="s">
        <v>138</v>
      </c>
    </row>
    <row r="803" spans="2:65" s="13" customFormat="1">
      <c r="B803" s="157"/>
      <c r="D803" s="145" t="s">
        <v>151</v>
      </c>
      <c r="E803" s="158" t="s">
        <v>1</v>
      </c>
      <c r="F803" s="159" t="s">
        <v>794</v>
      </c>
      <c r="H803" s="160">
        <v>16</v>
      </c>
      <c r="I803" s="161"/>
      <c r="L803" s="157"/>
      <c r="M803" s="162"/>
      <c r="T803" s="163"/>
      <c r="AT803" s="158" t="s">
        <v>151</v>
      </c>
      <c r="AU803" s="158" t="s">
        <v>87</v>
      </c>
      <c r="AV803" s="13" t="s">
        <v>87</v>
      </c>
      <c r="AW803" s="13" t="s">
        <v>32</v>
      </c>
      <c r="AX803" s="13" t="s">
        <v>77</v>
      </c>
      <c r="AY803" s="158" t="s">
        <v>138</v>
      </c>
    </row>
    <row r="804" spans="2:65" s="14" customFormat="1">
      <c r="B804" s="164"/>
      <c r="D804" s="145" t="s">
        <v>151</v>
      </c>
      <c r="E804" s="165" t="s">
        <v>1</v>
      </c>
      <c r="F804" s="166" t="s">
        <v>154</v>
      </c>
      <c r="H804" s="167">
        <v>16</v>
      </c>
      <c r="I804" s="168"/>
      <c r="L804" s="164"/>
      <c r="M804" s="169"/>
      <c r="T804" s="170"/>
      <c r="AT804" s="165" t="s">
        <v>151</v>
      </c>
      <c r="AU804" s="165" t="s">
        <v>87</v>
      </c>
      <c r="AV804" s="14" t="s">
        <v>145</v>
      </c>
      <c r="AW804" s="14" t="s">
        <v>32</v>
      </c>
      <c r="AX804" s="14" t="s">
        <v>85</v>
      </c>
      <c r="AY804" s="165" t="s">
        <v>138</v>
      </c>
    </row>
    <row r="805" spans="2:65" s="1" customFormat="1" ht="24.2" customHeight="1">
      <c r="B805" s="131"/>
      <c r="C805" s="132" t="s">
        <v>801</v>
      </c>
      <c r="D805" s="132" t="s">
        <v>140</v>
      </c>
      <c r="E805" s="133" t="s">
        <v>802</v>
      </c>
      <c r="F805" s="134" t="s">
        <v>803</v>
      </c>
      <c r="G805" s="135" t="s">
        <v>157</v>
      </c>
      <c r="H805" s="136">
        <v>2.5</v>
      </c>
      <c r="I805" s="137"/>
      <c r="J805" s="138">
        <f>ROUND(I805*H805,2)</f>
        <v>0</v>
      </c>
      <c r="K805" s="134" t="s">
        <v>144</v>
      </c>
      <c r="L805" s="31"/>
      <c r="M805" s="139" t="s">
        <v>1</v>
      </c>
      <c r="N805" s="140" t="s">
        <v>42</v>
      </c>
      <c r="P805" s="141">
        <f>O805*H805</f>
        <v>0</v>
      </c>
      <c r="Q805" s="141">
        <v>2.0140000000000002E-2</v>
      </c>
      <c r="R805" s="141">
        <f>Q805*H805</f>
        <v>5.0350000000000006E-2</v>
      </c>
      <c r="S805" s="141">
        <v>0</v>
      </c>
      <c r="T805" s="142">
        <f>S805*H805</f>
        <v>0</v>
      </c>
      <c r="AR805" s="143" t="s">
        <v>145</v>
      </c>
      <c r="AT805" s="143" t="s">
        <v>140</v>
      </c>
      <c r="AU805" s="143" t="s">
        <v>87</v>
      </c>
      <c r="AY805" s="16" t="s">
        <v>138</v>
      </c>
      <c r="BE805" s="144">
        <f>IF(N805="základní",J805,0)</f>
        <v>0</v>
      </c>
      <c r="BF805" s="144">
        <f>IF(N805="snížená",J805,0)</f>
        <v>0</v>
      </c>
      <c r="BG805" s="144">
        <f>IF(N805="zákl. přenesená",J805,0)</f>
        <v>0</v>
      </c>
      <c r="BH805" s="144">
        <f>IF(N805="sníž. přenesená",J805,0)</f>
        <v>0</v>
      </c>
      <c r="BI805" s="144">
        <f>IF(N805="nulová",J805,0)</f>
        <v>0</v>
      </c>
      <c r="BJ805" s="16" t="s">
        <v>85</v>
      </c>
      <c r="BK805" s="144">
        <f>ROUND(I805*H805,2)</f>
        <v>0</v>
      </c>
      <c r="BL805" s="16" t="s">
        <v>145</v>
      </c>
      <c r="BM805" s="143" t="s">
        <v>804</v>
      </c>
    </row>
    <row r="806" spans="2:65" s="1" customFormat="1" ht="19.5">
      <c r="B806" s="31"/>
      <c r="D806" s="145" t="s">
        <v>147</v>
      </c>
      <c r="F806" s="146" t="s">
        <v>805</v>
      </c>
      <c r="I806" s="147"/>
      <c r="L806" s="31"/>
      <c r="M806" s="148"/>
      <c r="T806" s="54"/>
      <c r="AT806" s="16" t="s">
        <v>147</v>
      </c>
      <c r="AU806" s="16" t="s">
        <v>87</v>
      </c>
    </row>
    <row r="807" spans="2:65" s="1" customFormat="1">
      <c r="B807" s="31"/>
      <c r="D807" s="149" t="s">
        <v>149</v>
      </c>
      <c r="F807" s="150" t="s">
        <v>806</v>
      </c>
      <c r="I807" s="147"/>
      <c r="L807" s="31"/>
      <c r="M807" s="148"/>
      <c r="T807" s="54"/>
      <c r="AT807" s="16" t="s">
        <v>149</v>
      </c>
      <c r="AU807" s="16" t="s">
        <v>87</v>
      </c>
    </row>
    <row r="808" spans="2:65" s="12" customFormat="1">
      <c r="B808" s="151"/>
      <c r="D808" s="145" t="s">
        <v>151</v>
      </c>
      <c r="E808" s="152" t="s">
        <v>1</v>
      </c>
      <c r="F808" s="153" t="s">
        <v>688</v>
      </c>
      <c r="H808" s="152" t="s">
        <v>1</v>
      </c>
      <c r="I808" s="154"/>
      <c r="L808" s="151"/>
      <c r="M808" s="155"/>
      <c r="T808" s="156"/>
      <c r="AT808" s="152" t="s">
        <v>151</v>
      </c>
      <c r="AU808" s="152" t="s">
        <v>87</v>
      </c>
      <c r="AV808" s="12" t="s">
        <v>85</v>
      </c>
      <c r="AW808" s="12" t="s">
        <v>32</v>
      </c>
      <c r="AX808" s="12" t="s">
        <v>77</v>
      </c>
      <c r="AY808" s="152" t="s">
        <v>138</v>
      </c>
    </row>
    <row r="809" spans="2:65" s="13" customFormat="1">
      <c r="B809" s="157"/>
      <c r="D809" s="145" t="s">
        <v>151</v>
      </c>
      <c r="E809" s="158" t="s">
        <v>1</v>
      </c>
      <c r="F809" s="159" t="s">
        <v>807</v>
      </c>
      <c r="H809" s="160">
        <v>2.5</v>
      </c>
      <c r="I809" s="161"/>
      <c r="L809" s="157"/>
      <c r="M809" s="162"/>
      <c r="T809" s="163"/>
      <c r="AT809" s="158" t="s">
        <v>151</v>
      </c>
      <c r="AU809" s="158" t="s">
        <v>87</v>
      </c>
      <c r="AV809" s="13" t="s">
        <v>87</v>
      </c>
      <c r="AW809" s="13" t="s">
        <v>32</v>
      </c>
      <c r="AX809" s="13" t="s">
        <v>77</v>
      </c>
      <c r="AY809" s="158" t="s">
        <v>138</v>
      </c>
    </row>
    <row r="810" spans="2:65" s="14" customFormat="1">
      <c r="B810" s="164"/>
      <c r="D810" s="145" t="s">
        <v>151</v>
      </c>
      <c r="E810" s="165" t="s">
        <v>1</v>
      </c>
      <c r="F810" s="166" t="s">
        <v>154</v>
      </c>
      <c r="H810" s="167">
        <v>2.5</v>
      </c>
      <c r="I810" s="168"/>
      <c r="L810" s="164"/>
      <c r="M810" s="169"/>
      <c r="T810" s="170"/>
      <c r="AT810" s="165" t="s">
        <v>151</v>
      </c>
      <c r="AU810" s="165" t="s">
        <v>87</v>
      </c>
      <c r="AV810" s="14" t="s">
        <v>145</v>
      </c>
      <c r="AW810" s="14" t="s">
        <v>32</v>
      </c>
      <c r="AX810" s="14" t="s">
        <v>85</v>
      </c>
      <c r="AY810" s="165" t="s">
        <v>138</v>
      </c>
    </row>
    <row r="811" spans="2:65" s="1" customFormat="1" ht="24.2" customHeight="1">
      <c r="B811" s="131"/>
      <c r="C811" s="132" t="s">
        <v>808</v>
      </c>
      <c r="D811" s="132" t="s">
        <v>140</v>
      </c>
      <c r="E811" s="133" t="s">
        <v>809</v>
      </c>
      <c r="F811" s="134" t="s">
        <v>810</v>
      </c>
      <c r="G811" s="135" t="s">
        <v>157</v>
      </c>
      <c r="H811" s="136">
        <v>2.5</v>
      </c>
      <c r="I811" s="137"/>
      <c r="J811" s="138">
        <f>ROUND(I811*H811,2)</f>
        <v>0</v>
      </c>
      <c r="K811" s="134" t="s">
        <v>144</v>
      </c>
      <c r="L811" s="31"/>
      <c r="M811" s="139" t="s">
        <v>1</v>
      </c>
      <c r="N811" s="140" t="s">
        <v>42</v>
      </c>
      <c r="P811" s="141">
        <f>O811*H811</f>
        <v>0</v>
      </c>
      <c r="Q811" s="141">
        <v>2.0999999999999999E-3</v>
      </c>
      <c r="R811" s="141">
        <f>Q811*H811</f>
        <v>5.2499999999999995E-3</v>
      </c>
      <c r="S811" s="141">
        <v>0</v>
      </c>
      <c r="T811" s="142">
        <f>S811*H811</f>
        <v>0</v>
      </c>
      <c r="AR811" s="143" t="s">
        <v>145</v>
      </c>
      <c r="AT811" s="143" t="s">
        <v>140</v>
      </c>
      <c r="AU811" s="143" t="s">
        <v>87</v>
      </c>
      <c r="AY811" s="16" t="s">
        <v>138</v>
      </c>
      <c r="BE811" s="144">
        <f>IF(N811="základní",J811,0)</f>
        <v>0</v>
      </c>
      <c r="BF811" s="144">
        <f>IF(N811="snížená",J811,0)</f>
        <v>0</v>
      </c>
      <c r="BG811" s="144">
        <f>IF(N811="zákl. přenesená",J811,0)</f>
        <v>0</v>
      </c>
      <c r="BH811" s="144">
        <f>IF(N811="sníž. přenesená",J811,0)</f>
        <v>0</v>
      </c>
      <c r="BI811" s="144">
        <f>IF(N811="nulová",J811,0)</f>
        <v>0</v>
      </c>
      <c r="BJ811" s="16" t="s">
        <v>85</v>
      </c>
      <c r="BK811" s="144">
        <f>ROUND(I811*H811,2)</f>
        <v>0</v>
      </c>
      <c r="BL811" s="16" t="s">
        <v>145</v>
      </c>
      <c r="BM811" s="143" t="s">
        <v>811</v>
      </c>
    </row>
    <row r="812" spans="2:65" s="1" customFormat="1" ht="19.5">
      <c r="B812" s="31"/>
      <c r="D812" s="145" t="s">
        <v>147</v>
      </c>
      <c r="F812" s="146" t="s">
        <v>812</v>
      </c>
      <c r="I812" s="147"/>
      <c r="L812" s="31"/>
      <c r="M812" s="148"/>
      <c r="T812" s="54"/>
      <c r="AT812" s="16" t="s">
        <v>147</v>
      </c>
      <c r="AU812" s="16" t="s">
        <v>87</v>
      </c>
    </row>
    <row r="813" spans="2:65" s="1" customFormat="1">
      <c r="B813" s="31"/>
      <c r="D813" s="149" t="s">
        <v>149</v>
      </c>
      <c r="F813" s="150" t="s">
        <v>813</v>
      </c>
      <c r="I813" s="147"/>
      <c r="L813" s="31"/>
      <c r="M813" s="148"/>
      <c r="T813" s="54"/>
      <c r="AT813" s="16" t="s">
        <v>149</v>
      </c>
      <c r="AU813" s="16" t="s">
        <v>87</v>
      </c>
    </row>
    <row r="814" spans="2:65" s="1" customFormat="1" ht="24.2" customHeight="1">
      <c r="B814" s="131"/>
      <c r="C814" s="132" t="s">
        <v>814</v>
      </c>
      <c r="D814" s="132" t="s">
        <v>140</v>
      </c>
      <c r="E814" s="133" t="s">
        <v>815</v>
      </c>
      <c r="F814" s="134" t="s">
        <v>816</v>
      </c>
      <c r="G814" s="135" t="s">
        <v>157</v>
      </c>
      <c r="H814" s="136">
        <v>164.428</v>
      </c>
      <c r="I814" s="137"/>
      <c r="J814" s="138">
        <f>ROUND(I814*H814,2)</f>
        <v>0</v>
      </c>
      <c r="K814" s="134" t="s">
        <v>144</v>
      </c>
      <c r="L814" s="31"/>
      <c r="M814" s="139" t="s">
        <v>1</v>
      </c>
      <c r="N814" s="140" t="s">
        <v>42</v>
      </c>
      <c r="P814" s="141">
        <f>O814*H814</f>
        <v>0</v>
      </c>
      <c r="Q814" s="141">
        <v>0</v>
      </c>
      <c r="R814" s="141">
        <f>Q814*H814</f>
        <v>0</v>
      </c>
      <c r="S814" s="141">
        <v>0</v>
      </c>
      <c r="T814" s="142">
        <f>S814*H814</f>
        <v>0</v>
      </c>
      <c r="AR814" s="143" t="s">
        <v>145</v>
      </c>
      <c r="AT814" s="143" t="s">
        <v>140</v>
      </c>
      <c r="AU814" s="143" t="s">
        <v>87</v>
      </c>
      <c r="AY814" s="16" t="s">
        <v>138</v>
      </c>
      <c r="BE814" s="144">
        <f>IF(N814="základní",J814,0)</f>
        <v>0</v>
      </c>
      <c r="BF814" s="144">
        <f>IF(N814="snížená",J814,0)</f>
        <v>0</v>
      </c>
      <c r="BG814" s="144">
        <f>IF(N814="zákl. přenesená",J814,0)</f>
        <v>0</v>
      </c>
      <c r="BH814" s="144">
        <f>IF(N814="sníž. přenesená",J814,0)</f>
        <v>0</v>
      </c>
      <c r="BI814" s="144">
        <f>IF(N814="nulová",J814,0)</f>
        <v>0</v>
      </c>
      <c r="BJ814" s="16" t="s">
        <v>85</v>
      </c>
      <c r="BK814" s="144">
        <f>ROUND(I814*H814,2)</f>
        <v>0</v>
      </c>
      <c r="BL814" s="16" t="s">
        <v>145</v>
      </c>
      <c r="BM814" s="143" t="s">
        <v>817</v>
      </c>
    </row>
    <row r="815" spans="2:65" s="1" customFormat="1" ht="19.5">
      <c r="B815" s="31"/>
      <c r="D815" s="145" t="s">
        <v>147</v>
      </c>
      <c r="F815" s="146" t="s">
        <v>818</v>
      </c>
      <c r="I815" s="147"/>
      <c r="L815" s="31"/>
      <c r="M815" s="148"/>
      <c r="T815" s="54"/>
      <c r="AT815" s="16" t="s">
        <v>147</v>
      </c>
      <c r="AU815" s="16" t="s">
        <v>87</v>
      </c>
    </row>
    <row r="816" spans="2:65" s="1" customFormat="1">
      <c r="B816" s="31"/>
      <c r="D816" s="149" t="s">
        <v>149</v>
      </c>
      <c r="F816" s="150" t="s">
        <v>819</v>
      </c>
      <c r="I816" s="147"/>
      <c r="L816" s="31"/>
      <c r="M816" s="148"/>
      <c r="T816" s="54"/>
      <c r="AT816" s="16" t="s">
        <v>149</v>
      </c>
      <c r="AU816" s="16" t="s">
        <v>87</v>
      </c>
    </row>
    <row r="817" spans="2:65" s="12" customFormat="1">
      <c r="B817" s="151"/>
      <c r="D817" s="145" t="s">
        <v>151</v>
      </c>
      <c r="E817" s="152" t="s">
        <v>1</v>
      </c>
      <c r="F817" s="153" t="s">
        <v>820</v>
      </c>
      <c r="H817" s="152" t="s">
        <v>1</v>
      </c>
      <c r="I817" s="154"/>
      <c r="L817" s="151"/>
      <c r="M817" s="155"/>
      <c r="T817" s="156"/>
      <c r="AT817" s="152" t="s">
        <v>151</v>
      </c>
      <c r="AU817" s="152" t="s">
        <v>87</v>
      </c>
      <c r="AV817" s="12" t="s">
        <v>85</v>
      </c>
      <c r="AW817" s="12" t="s">
        <v>32</v>
      </c>
      <c r="AX817" s="12" t="s">
        <v>77</v>
      </c>
      <c r="AY817" s="152" t="s">
        <v>138</v>
      </c>
    </row>
    <row r="818" spans="2:65" s="13" customFormat="1" ht="22.5">
      <c r="B818" s="157"/>
      <c r="D818" s="145" t="s">
        <v>151</v>
      </c>
      <c r="E818" s="158" t="s">
        <v>1</v>
      </c>
      <c r="F818" s="159" t="s">
        <v>589</v>
      </c>
      <c r="H818" s="160">
        <v>162.178</v>
      </c>
      <c r="I818" s="161"/>
      <c r="L818" s="157"/>
      <c r="M818" s="162"/>
      <c r="T818" s="163"/>
      <c r="AT818" s="158" t="s">
        <v>151</v>
      </c>
      <c r="AU818" s="158" t="s">
        <v>87</v>
      </c>
      <c r="AV818" s="13" t="s">
        <v>87</v>
      </c>
      <c r="AW818" s="13" t="s">
        <v>32</v>
      </c>
      <c r="AX818" s="13" t="s">
        <v>77</v>
      </c>
      <c r="AY818" s="158" t="s">
        <v>138</v>
      </c>
    </row>
    <row r="819" spans="2:65" s="12" customFormat="1">
      <c r="B819" s="151"/>
      <c r="D819" s="145" t="s">
        <v>151</v>
      </c>
      <c r="E819" s="152" t="s">
        <v>1</v>
      </c>
      <c r="F819" s="153" t="s">
        <v>821</v>
      </c>
      <c r="H819" s="152" t="s">
        <v>1</v>
      </c>
      <c r="I819" s="154"/>
      <c r="L819" s="151"/>
      <c r="M819" s="155"/>
      <c r="T819" s="156"/>
      <c r="AT819" s="152" t="s">
        <v>151</v>
      </c>
      <c r="AU819" s="152" t="s">
        <v>87</v>
      </c>
      <c r="AV819" s="12" t="s">
        <v>85</v>
      </c>
      <c r="AW819" s="12" t="s">
        <v>32</v>
      </c>
      <c r="AX819" s="12" t="s">
        <v>77</v>
      </c>
      <c r="AY819" s="152" t="s">
        <v>138</v>
      </c>
    </row>
    <row r="820" spans="2:65" s="13" customFormat="1">
      <c r="B820" s="157"/>
      <c r="D820" s="145" t="s">
        <v>151</v>
      </c>
      <c r="E820" s="158" t="s">
        <v>1</v>
      </c>
      <c r="F820" s="159" t="s">
        <v>822</v>
      </c>
      <c r="H820" s="160">
        <v>2.25</v>
      </c>
      <c r="I820" s="161"/>
      <c r="L820" s="157"/>
      <c r="M820" s="162"/>
      <c r="T820" s="163"/>
      <c r="AT820" s="158" t="s">
        <v>151</v>
      </c>
      <c r="AU820" s="158" t="s">
        <v>87</v>
      </c>
      <c r="AV820" s="13" t="s">
        <v>87</v>
      </c>
      <c r="AW820" s="13" t="s">
        <v>32</v>
      </c>
      <c r="AX820" s="13" t="s">
        <v>77</v>
      </c>
      <c r="AY820" s="158" t="s">
        <v>138</v>
      </c>
    </row>
    <row r="821" spans="2:65" s="14" customFormat="1">
      <c r="B821" s="164"/>
      <c r="D821" s="145" t="s">
        <v>151</v>
      </c>
      <c r="E821" s="165" t="s">
        <v>1</v>
      </c>
      <c r="F821" s="166" t="s">
        <v>154</v>
      </c>
      <c r="H821" s="167">
        <v>164.428</v>
      </c>
      <c r="I821" s="168"/>
      <c r="L821" s="164"/>
      <c r="M821" s="169"/>
      <c r="T821" s="170"/>
      <c r="AT821" s="165" t="s">
        <v>151</v>
      </c>
      <c r="AU821" s="165" t="s">
        <v>87</v>
      </c>
      <c r="AV821" s="14" t="s">
        <v>145</v>
      </c>
      <c r="AW821" s="14" t="s">
        <v>32</v>
      </c>
      <c r="AX821" s="14" t="s">
        <v>85</v>
      </c>
      <c r="AY821" s="165" t="s">
        <v>138</v>
      </c>
    </row>
    <row r="822" spans="2:65" s="1" customFormat="1" ht="24.2" customHeight="1">
      <c r="B822" s="131"/>
      <c r="C822" s="132" t="s">
        <v>823</v>
      </c>
      <c r="D822" s="132" t="s">
        <v>140</v>
      </c>
      <c r="E822" s="133" t="s">
        <v>824</v>
      </c>
      <c r="F822" s="134" t="s">
        <v>825</v>
      </c>
      <c r="G822" s="135" t="s">
        <v>157</v>
      </c>
      <c r="H822" s="136">
        <v>328.85599999999999</v>
      </c>
      <c r="I822" s="137"/>
      <c r="J822" s="138">
        <f>ROUND(I822*H822,2)</f>
        <v>0</v>
      </c>
      <c r="K822" s="134" t="s">
        <v>144</v>
      </c>
      <c r="L822" s="31"/>
      <c r="M822" s="139" t="s">
        <v>1</v>
      </c>
      <c r="N822" s="140" t="s">
        <v>42</v>
      </c>
      <c r="P822" s="141">
        <f>O822*H822</f>
        <v>0</v>
      </c>
      <c r="Q822" s="141">
        <v>0</v>
      </c>
      <c r="R822" s="141">
        <f>Q822*H822</f>
        <v>0</v>
      </c>
      <c r="S822" s="141">
        <v>0</v>
      </c>
      <c r="T822" s="142">
        <f>S822*H822</f>
        <v>0</v>
      </c>
      <c r="AR822" s="143" t="s">
        <v>145</v>
      </c>
      <c r="AT822" s="143" t="s">
        <v>140</v>
      </c>
      <c r="AU822" s="143" t="s">
        <v>87</v>
      </c>
      <c r="AY822" s="16" t="s">
        <v>138</v>
      </c>
      <c r="BE822" s="144">
        <f>IF(N822="základní",J822,0)</f>
        <v>0</v>
      </c>
      <c r="BF822" s="144">
        <f>IF(N822="snížená",J822,0)</f>
        <v>0</v>
      </c>
      <c r="BG822" s="144">
        <f>IF(N822="zákl. přenesená",J822,0)</f>
        <v>0</v>
      </c>
      <c r="BH822" s="144">
        <f>IF(N822="sníž. přenesená",J822,0)</f>
        <v>0</v>
      </c>
      <c r="BI822" s="144">
        <f>IF(N822="nulová",J822,0)</f>
        <v>0</v>
      </c>
      <c r="BJ822" s="16" t="s">
        <v>85</v>
      </c>
      <c r="BK822" s="144">
        <f>ROUND(I822*H822,2)</f>
        <v>0</v>
      </c>
      <c r="BL822" s="16" t="s">
        <v>145</v>
      </c>
      <c r="BM822" s="143" t="s">
        <v>826</v>
      </c>
    </row>
    <row r="823" spans="2:65" s="1" customFormat="1" ht="29.25">
      <c r="B823" s="31"/>
      <c r="D823" s="145" t="s">
        <v>147</v>
      </c>
      <c r="F823" s="146" t="s">
        <v>827</v>
      </c>
      <c r="I823" s="147"/>
      <c r="L823" s="31"/>
      <c r="M823" s="148"/>
      <c r="T823" s="54"/>
      <c r="AT823" s="16" t="s">
        <v>147</v>
      </c>
      <c r="AU823" s="16" t="s">
        <v>87</v>
      </c>
    </row>
    <row r="824" spans="2:65" s="1" customFormat="1">
      <c r="B824" s="31"/>
      <c r="D824" s="149" t="s">
        <v>149</v>
      </c>
      <c r="F824" s="150" t="s">
        <v>828</v>
      </c>
      <c r="I824" s="147"/>
      <c r="L824" s="31"/>
      <c r="M824" s="148"/>
      <c r="T824" s="54"/>
      <c r="AT824" s="16" t="s">
        <v>149</v>
      </c>
      <c r="AU824" s="16" t="s">
        <v>87</v>
      </c>
    </row>
    <row r="825" spans="2:65" s="13" customFormat="1">
      <c r="B825" s="157"/>
      <c r="D825" s="145" t="s">
        <v>151</v>
      </c>
      <c r="F825" s="159" t="s">
        <v>829</v>
      </c>
      <c r="H825" s="160">
        <v>328.85599999999999</v>
      </c>
      <c r="I825" s="161"/>
      <c r="L825" s="157"/>
      <c r="M825" s="162"/>
      <c r="T825" s="163"/>
      <c r="AT825" s="158" t="s">
        <v>151</v>
      </c>
      <c r="AU825" s="158" t="s">
        <v>87</v>
      </c>
      <c r="AV825" s="13" t="s">
        <v>87</v>
      </c>
      <c r="AW825" s="13" t="s">
        <v>3</v>
      </c>
      <c r="AX825" s="13" t="s">
        <v>85</v>
      </c>
      <c r="AY825" s="158" t="s">
        <v>138</v>
      </c>
    </row>
    <row r="826" spans="2:65" s="1" customFormat="1" ht="24.2" customHeight="1">
      <c r="B826" s="131"/>
      <c r="C826" s="132" t="s">
        <v>830</v>
      </c>
      <c r="D826" s="132" t="s">
        <v>140</v>
      </c>
      <c r="E826" s="133" t="s">
        <v>831</v>
      </c>
      <c r="F826" s="134" t="s">
        <v>832</v>
      </c>
      <c r="G826" s="135" t="s">
        <v>143</v>
      </c>
      <c r="H826" s="136">
        <v>46.459000000000003</v>
      </c>
      <c r="I826" s="137"/>
      <c r="J826" s="138">
        <f>ROUND(I826*H826,2)</f>
        <v>0</v>
      </c>
      <c r="K826" s="134" t="s">
        <v>144</v>
      </c>
      <c r="L826" s="31"/>
      <c r="M826" s="139" t="s">
        <v>1</v>
      </c>
      <c r="N826" s="140" t="s">
        <v>42</v>
      </c>
      <c r="P826" s="141">
        <f>O826*H826</f>
        <v>0</v>
      </c>
      <c r="Q826" s="141">
        <v>0</v>
      </c>
      <c r="R826" s="141">
        <f>Q826*H826</f>
        <v>0</v>
      </c>
      <c r="S826" s="141">
        <v>0</v>
      </c>
      <c r="T826" s="142">
        <f>S826*H826</f>
        <v>0</v>
      </c>
      <c r="AR826" s="143" t="s">
        <v>145</v>
      </c>
      <c r="AT826" s="143" t="s">
        <v>140</v>
      </c>
      <c r="AU826" s="143" t="s">
        <v>87</v>
      </c>
      <c r="AY826" s="16" t="s">
        <v>138</v>
      </c>
      <c r="BE826" s="144">
        <f>IF(N826="základní",J826,0)</f>
        <v>0</v>
      </c>
      <c r="BF826" s="144">
        <f>IF(N826="snížená",J826,0)</f>
        <v>0</v>
      </c>
      <c r="BG826" s="144">
        <f>IF(N826="zákl. přenesená",J826,0)</f>
        <v>0</v>
      </c>
      <c r="BH826" s="144">
        <f>IF(N826="sníž. přenesená",J826,0)</f>
        <v>0</v>
      </c>
      <c r="BI826" s="144">
        <f>IF(N826="nulová",J826,0)</f>
        <v>0</v>
      </c>
      <c r="BJ826" s="16" t="s">
        <v>85</v>
      </c>
      <c r="BK826" s="144">
        <f>ROUND(I826*H826,2)</f>
        <v>0</v>
      </c>
      <c r="BL826" s="16" t="s">
        <v>145</v>
      </c>
      <c r="BM826" s="143" t="s">
        <v>833</v>
      </c>
    </row>
    <row r="827" spans="2:65" s="1" customFormat="1" ht="19.5">
      <c r="B827" s="31"/>
      <c r="D827" s="145" t="s">
        <v>147</v>
      </c>
      <c r="F827" s="146" t="s">
        <v>834</v>
      </c>
      <c r="I827" s="147"/>
      <c r="L827" s="31"/>
      <c r="M827" s="148"/>
      <c r="T827" s="54"/>
      <c r="AT827" s="16" t="s">
        <v>147</v>
      </c>
      <c r="AU827" s="16" t="s">
        <v>87</v>
      </c>
    </row>
    <row r="828" spans="2:65" s="1" customFormat="1">
      <c r="B828" s="31"/>
      <c r="D828" s="149" t="s">
        <v>149</v>
      </c>
      <c r="F828" s="150" t="s">
        <v>835</v>
      </c>
      <c r="I828" s="147"/>
      <c r="L828" s="31"/>
      <c r="M828" s="148"/>
      <c r="T828" s="54"/>
      <c r="AT828" s="16" t="s">
        <v>149</v>
      </c>
      <c r="AU828" s="16" t="s">
        <v>87</v>
      </c>
    </row>
    <row r="829" spans="2:65" s="13" customFormat="1">
      <c r="B829" s="157"/>
      <c r="D829" s="145" t="s">
        <v>151</v>
      </c>
      <c r="E829" s="158" t="s">
        <v>1</v>
      </c>
      <c r="F829" s="159" t="s">
        <v>615</v>
      </c>
      <c r="H829" s="160">
        <v>46.459000000000003</v>
      </c>
      <c r="I829" s="161"/>
      <c r="L829" s="157"/>
      <c r="M829" s="162"/>
      <c r="T829" s="163"/>
      <c r="AT829" s="158" t="s">
        <v>151</v>
      </c>
      <c r="AU829" s="158" t="s">
        <v>87</v>
      </c>
      <c r="AV829" s="13" t="s">
        <v>87</v>
      </c>
      <c r="AW829" s="13" t="s">
        <v>32</v>
      </c>
      <c r="AX829" s="13" t="s">
        <v>77</v>
      </c>
      <c r="AY829" s="158" t="s">
        <v>138</v>
      </c>
    </row>
    <row r="830" spans="2:65" s="14" customFormat="1">
      <c r="B830" s="164"/>
      <c r="D830" s="145" t="s">
        <v>151</v>
      </c>
      <c r="E830" s="165" t="s">
        <v>1</v>
      </c>
      <c r="F830" s="166" t="s">
        <v>154</v>
      </c>
      <c r="H830" s="167">
        <v>46.459000000000003</v>
      </c>
      <c r="I830" s="168"/>
      <c r="L830" s="164"/>
      <c r="M830" s="169"/>
      <c r="T830" s="170"/>
      <c r="AT830" s="165" t="s">
        <v>151</v>
      </c>
      <c r="AU830" s="165" t="s">
        <v>87</v>
      </c>
      <c r="AV830" s="14" t="s">
        <v>145</v>
      </c>
      <c r="AW830" s="14" t="s">
        <v>32</v>
      </c>
      <c r="AX830" s="14" t="s">
        <v>85</v>
      </c>
      <c r="AY830" s="165" t="s">
        <v>138</v>
      </c>
    </row>
    <row r="831" spans="2:65" s="1" customFormat="1" ht="24.2" customHeight="1">
      <c r="B831" s="131"/>
      <c r="C831" s="132" t="s">
        <v>836</v>
      </c>
      <c r="D831" s="132" t="s">
        <v>140</v>
      </c>
      <c r="E831" s="133" t="s">
        <v>837</v>
      </c>
      <c r="F831" s="134" t="s">
        <v>838</v>
      </c>
      <c r="G831" s="135" t="s">
        <v>143</v>
      </c>
      <c r="H831" s="136">
        <v>92.918000000000006</v>
      </c>
      <c r="I831" s="137"/>
      <c r="J831" s="138">
        <f>ROUND(I831*H831,2)</f>
        <v>0</v>
      </c>
      <c r="K831" s="134" t="s">
        <v>144</v>
      </c>
      <c r="L831" s="31"/>
      <c r="M831" s="139" t="s">
        <v>1</v>
      </c>
      <c r="N831" s="140" t="s">
        <v>42</v>
      </c>
      <c r="P831" s="141">
        <f>O831*H831</f>
        <v>0</v>
      </c>
      <c r="Q831" s="141">
        <v>0</v>
      </c>
      <c r="R831" s="141">
        <f>Q831*H831</f>
        <v>0</v>
      </c>
      <c r="S831" s="141">
        <v>0</v>
      </c>
      <c r="T831" s="142">
        <f>S831*H831</f>
        <v>0</v>
      </c>
      <c r="AR831" s="143" t="s">
        <v>145</v>
      </c>
      <c r="AT831" s="143" t="s">
        <v>140</v>
      </c>
      <c r="AU831" s="143" t="s">
        <v>87</v>
      </c>
      <c r="AY831" s="16" t="s">
        <v>138</v>
      </c>
      <c r="BE831" s="144">
        <f>IF(N831="základní",J831,0)</f>
        <v>0</v>
      </c>
      <c r="BF831" s="144">
        <f>IF(N831="snížená",J831,0)</f>
        <v>0</v>
      </c>
      <c r="BG831" s="144">
        <f>IF(N831="zákl. přenesená",J831,0)</f>
        <v>0</v>
      </c>
      <c r="BH831" s="144">
        <f>IF(N831="sníž. přenesená",J831,0)</f>
        <v>0</v>
      </c>
      <c r="BI831" s="144">
        <f>IF(N831="nulová",J831,0)</f>
        <v>0</v>
      </c>
      <c r="BJ831" s="16" t="s">
        <v>85</v>
      </c>
      <c r="BK831" s="144">
        <f>ROUND(I831*H831,2)</f>
        <v>0</v>
      </c>
      <c r="BL831" s="16" t="s">
        <v>145</v>
      </c>
      <c r="BM831" s="143" t="s">
        <v>839</v>
      </c>
    </row>
    <row r="832" spans="2:65" s="1" customFormat="1" ht="29.25">
      <c r="B832" s="31"/>
      <c r="D832" s="145" t="s">
        <v>147</v>
      </c>
      <c r="F832" s="146" t="s">
        <v>840</v>
      </c>
      <c r="I832" s="147"/>
      <c r="L832" s="31"/>
      <c r="M832" s="148"/>
      <c r="T832" s="54"/>
      <c r="AT832" s="16" t="s">
        <v>147</v>
      </c>
      <c r="AU832" s="16" t="s">
        <v>87</v>
      </c>
    </row>
    <row r="833" spans="2:65" s="1" customFormat="1">
      <c r="B833" s="31"/>
      <c r="D833" s="149" t="s">
        <v>149</v>
      </c>
      <c r="F833" s="150" t="s">
        <v>841</v>
      </c>
      <c r="I833" s="147"/>
      <c r="L833" s="31"/>
      <c r="M833" s="148"/>
      <c r="T833" s="54"/>
      <c r="AT833" s="16" t="s">
        <v>149</v>
      </c>
      <c r="AU833" s="16" t="s">
        <v>87</v>
      </c>
    </row>
    <row r="834" spans="2:65" s="13" customFormat="1">
      <c r="B834" s="157"/>
      <c r="D834" s="145" t="s">
        <v>151</v>
      </c>
      <c r="F834" s="159" t="s">
        <v>842</v>
      </c>
      <c r="H834" s="160">
        <v>92.918000000000006</v>
      </c>
      <c r="I834" s="161"/>
      <c r="L834" s="157"/>
      <c r="M834" s="162"/>
      <c r="T834" s="163"/>
      <c r="AT834" s="158" t="s">
        <v>151</v>
      </c>
      <c r="AU834" s="158" t="s">
        <v>87</v>
      </c>
      <c r="AV834" s="13" t="s">
        <v>87</v>
      </c>
      <c r="AW834" s="13" t="s">
        <v>3</v>
      </c>
      <c r="AX834" s="13" t="s">
        <v>85</v>
      </c>
      <c r="AY834" s="158" t="s">
        <v>138</v>
      </c>
    </row>
    <row r="835" spans="2:65" s="11" customFormat="1" ht="22.9" customHeight="1">
      <c r="B835" s="119"/>
      <c r="D835" s="120" t="s">
        <v>76</v>
      </c>
      <c r="E835" s="129" t="s">
        <v>843</v>
      </c>
      <c r="F835" s="129" t="s">
        <v>844</v>
      </c>
      <c r="I835" s="122"/>
      <c r="J835" s="130">
        <f>BK835</f>
        <v>0</v>
      </c>
      <c r="L835" s="119"/>
      <c r="M835" s="124"/>
      <c r="P835" s="125">
        <f>SUM(P836:P852)</f>
        <v>0</v>
      </c>
      <c r="R835" s="125">
        <f>SUM(R836:R852)</f>
        <v>0</v>
      </c>
      <c r="T835" s="126">
        <f>SUM(T836:T852)</f>
        <v>0</v>
      </c>
      <c r="AR835" s="120" t="s">
        <v>85</v>
      </c>
      <c r="AT835" s="127" t="s">
        <v>76</v>
      </c>
      <c r="AU835" s="127" t="s">
        <v>85</v>
      </c>
      <c r="AY835" s="120" t="s">
        <v>138</v>
      </c>
      <c r="BK835" s="128">
        <f>SUM(BK836:BK852)</f>
        <v>0</v>
      </c>
    </row>
    <row r="836" spans="2:65" s="1" customFormat="1" ht="24.2" customHeight="1">
      <c r="B836" s="131"/>
      <c r="C836" s="132" t="s">
        <v>845</v>
      </c>
      <c r="D836" s="132" t="s">
        <v>140</v>
      </c>
      <c r="E836" s="133" t="s">
        <v>846</v>
      </c>
      <c r="F836" s="134" t="s">
        <v>847</v>
      </c>
      <c r="G836" s="135" t="s">
        <v>216</v>
      </c>
      <c r="H836" s="136">
        <v>17.055</v>
      </c>
      <c r="I836" s="137"/>
      <c r="J836" s="138">
        <f>ROUND(I836*H836,2)</f>
        <v>0</v>
      </c>
      <c r="K836" s="134" t="s">
        <v>144</v>
      </c>
      <c r="L836" s="31"/>
      <c r="M836" s="139" t="s">
        <v>1</v>
      </c>
      <c r="N836" s="140" t="s">
        <v>42</v>
      </c>
      <c r="P836" s="141">
        <f>O836*H836</f>
        <v>0</v>
      </c>
      <c r="Q836" s="141">
        <v>0</v>
      </c>
      <c r="R836" s="141">
        <f>Q836*H836</f>
        <v>0</v>
      </c>
      <c r="S836" s="141">
        <v>0</v>
      </c>
      <c r="T836" s="142">
        <f>S836*H836</f>
        <v>0</v>
      </c>
      <c r="AR836" s="143" t="s">
        <v>145</v>
      </c>
      <c r="AT836" s="143" t="s">
        <v>140</v>
      </c>
      <c r="AU836" s="143" t="s">
        <v>87</v>
      </c>
      <c r="AY836" s="16" t="s">
        <v>138</v>
      </c>
      <c r="BE836" s="144">
        <f>IF(N836="základní",J836,0)</f>
        <v>0</v>
      </c>
      <c r="BF836" s="144">
        <f>IF(N836="snížená",J836,0)</f>
        <v>0</v>
      </c>
      <c r="BG836" s="144">
        <f>IF(N836="zákl. přenesená",J836,0)</f>
        <v>0</v>
      </c>
      <c r="BH836" s="144">
        <f>IF(N836="sníž. přenesená",J836,0)</f>
        <v>0</v>
      </c>
      <c r="BI836" s="144">
        <f>IF(N836="nulová",J836,0)</f>
        <v>0</v>
      </c>
      <c r="BJ836" s="16" t="s">
        <v>85</v>
      </c>
      <c r="BK836" s="144">
        <f>ROUND(I836*H836,2)</f>
        <v>0</v>
      </c>
      <c r="BL836" s="16" t="s">
        <v>145</v>
      </c>
      <c r="BM836" s="143" t="s">
        <v>848</v>
      </c>
    </row>
    <row r="837" spans="2:65" s="1" customFormat="1" ht="19.5">
      <c r="B837" s="31"/>
      <c r="D837" s="145" t="s">
        <v>147</v>
      </c>
      <c r="F837" s="146" t="s">
        <v>849</v>
      </c>
      <c r="I837" s="147"/>
      <c r="L837" s="31"/>
      <c r="M837" s="148"/>
      <c r="T837" s="54"/>
      <c r="AT837" s="16" t="s">
        <v>147</v>
      </c>
      <c r="AU837" s="16" t="s">
        <v>87</v>
      </c>
    </row>
    <row r="838" spans="2:65" s="1" customFormat="1">
      <c r="B838" s="31"/>
      <c r="D838" s="149" t="s">
        <v>149</v>
      </c>
      <c r="F838" s="150" t="s">
        <v>850</v>
      </c>
      <c r="I838" s="147"/>
      <c r="L838" s="31"/>
      <c r="M838" s="148"/>
      <c r="T838" s="54"/>
      <c r="AT838" s="16" t="s">
        <v>149</v>
      </c>
      <c r="AU838" s="16" t="s">
        <v>87</v>
      </c>
    </row>
    <row r="839" spans="2:65" s="1" customFormat="1" ht="33" customHeight="1">
      <c r="B839" s="131"/>
      <c r="C839" s="132" t="s">
        <v>851</v>
      </c>
      <c r="D839" s="132" t="s">
        <v>140</v>
      </c>
      <c r="E839" s="133" t="s">
        <v>852</v>
      </c>
      <c r="F839" s="134" t="s">
        <v>853</v>
      </c>
      <c r="G839" s="135" t="s">
        <v>216</v>
      </c>
      <c r="H839" s="136">
        <v>51.164999999999999</v>
      </c>
      <c r="I839" s="137"/>
      <c r="J839" s="138">
        <f>ROUND(I839*H839,2)</f>
        <v>0</v>
      </c>
      <c r="K839" s="134" t="s">
        <v>144</v>
      </c>
      <c r="L839" s="31"/>
      <c r="M839" s="139" t="s">
        <v>1</v>
      </c>
      <c r="N839" s="140" t="s">
        <v>42</v>
      </c>
      <c r="P839" s="141">
        <f>O839*H839</f>
        <v>0</v>
      </c>
      <c r="Q839" s="141">
        <v>0</v>
      </c>
      <c r="R839" s="141">
        <f>Q839*H839</f>
        <v>0</v>
      </c>
      <c r="S839" s="141">
        <v>0</v>
      </c>
      <c r="T839" s="142">
        <f>S839*H839</f>
        <v>0</v>
      </c>
      <c r="AR839" s="143" t="s">
        <v>145</v>
      </c>
      <c r="AT839" s="143" t="s">
        <v>140</v>
      </c>
      <c r="AU839" s="143" t="s">
        <v>87</v>
      </c>
      <c r="AY839" s="16" t="s">
        <v>138</v>
      </c>
      <c r="BE839" s="144">
        <f>IF(N839="základní",J839,0)</f>
        <v>0</v>
      </c>
      <c r="BF839" s="144">
        <f>IF(N839="snížená",J839,0)</f>
        <v>0</v>
      </c>
      <c r="BG839" s="144">
        <f>IF(N839="zákl. přenesená",J839,0)</f>
        <v>0</v>
      </c>
      <c r="BH839" s="144">
        <f>IF(N839="sníž. přenesená",J839,0)</f>
        <v>0</v>
      </c>
      <c r="BI839" s="144">
        <f>IF(N839="nulová",J839,0)</f>
        <v>0</v>
      </c>
      <c r="BJ839" s="16" t="s">
        <v>85</v>
      </c>
      <c r="BK839" s="144">
        <f>ROUND(I839*H839,2)</f>
        <v>0</v>
      </c>
      <c r="BL839" s="16" t="s">
        <v>145</v>
      </c>
      <c r="BM839" s="143" t="s">
        <v>854</v>
      </c>
    </row>
    <row r="840" spans="2:65" s="1" customFormat="1" ht="39">
      <c r="B840" s="31"/>
      <c r="D840" s="145" t="s">
        <v>147</v>
      </c>
      <c r="F840" s="146" t="s">
        <v>855</v>
      </c>
      <c r="I840" s="147"/>
      <c r="L840" s="31"/>
      <c r="M840" s="148"/>
      <c r="T840" s="54"/>
      <c r="AT840" s="16" t="s">
        <v>147</v>
      </c>
      <c r="AU840" s="16" t="s">
        <v>87</v>
      </c>
    </row>
    <row r="841" spans="2:65" s="1" customFormat="1">
      <c r="B841" s="31"/>
      <c r="D841" s="149" t="s">
        <v>149</v>
      </c>
      <c r="F841" s="150" t="s">
        <v>856</v>
      </c>
      <c r="I841" s="147"/>
      <c r="L841" s="31"/>
      <c r="M841" s="148"/>
      <c r="T841" s="54"/>
      <c r="AT841" s="16" t="s">
        <v>149</v>
      </c>
      <c r="AU841" s="16" t="s">
        <v>87</v>
      </c>
    </row>
    <row r="842" spans="2:65" s="13" customFormat="1">
      <c r="B842" s="157"/>
      <c r="D842" s="145" t="s">
        <v>151</v>
      </c>
      <c r="F842" s="159" t="s">
        <v>857</v>
      </c>
      <c r="H842" s="160">
        <v>51.164999999999999</v>
      </c>
      <c r="I842" s="161"/>
      <c r="L842" s="157"/>
      <c r="M842" s="162"/>
      <c r="T842" s="163"/>
      <c r="AT842" s="158" t="s">
        <v>151</v>
      </c>
      <c r="AU842" s="158" t="s">
        <v>87</v>
      </c>
      <c r="AV842" s="13" t="s">
        <v>87</v>
      </c>
      <c r="AW842" s="13" t="s">
        <v>3</v>
      </c>
      <c r="AX842" s="13" t="s">
        <v>85</v>
      </c>
      <c r="AY842" s="158" t="s">
        <v>138</v>
      </c>
    </row>
    <row r="843" spans="2:65" s="1" customFormat="1" ht="24.2" customHeight="1">
      <c r="B843" s="131"/>
      <c r="C843" s="132" t="s">
        <v>858</v>
      </c>
      <c r="D843" s="132" t="s">
        <v>140</v>
      </c>
      <c r="E843" s="133" t="s">
        <v>859</v>
      </c>
      <c r="F843" s="134" t="s">
        <v>860</v>
      </c>
      <c r="G843" s="135" t="s">
        <v>216</v>
      </c>
      <c r="H843" s="136">
        <v>17.055</v>
      </c>
      <c r="I843" s="137"/>
      <c r="J843" s="138">
        <f>ROUND(I843*H843,2)</f>
        <v>0</v>
      </c>
      <c r="K843" s="134" t="s">
        <v>144</v>
      </c>
      <c r="L843" s="31"/>
      <c r="M843" s="139" t="s">
        <v>1</v>
      </c>
      <c r="N843" s="140" t="s">
        <v>42</v>
      </c>
      <c r="P843" s="141">
        <f>O843*H843</f>
        <v>0</v>
      </c>
      <c r="Q843" s="141">
        <v>0</v>
      </c>
      <c r="R843" s="141">
        <f>Q843*H843</f>
        <v>0</v>
      </c>
      <c r="S843" s="141">
        <v>0</v>
      </c>
      <c r="T843" s="142">
        <f>S843*H843</f>
        <v>0</v>
      </c>
      <c r="AR843" s="143" t="s">
        <v>145</v>
      </c>
      <c r="AT843" s="143" t="s">
        <v>140</v>
      </c>
      <c r="AU843" s="143" t="s">
        <v>87</v>
      </c>
      <c r="AY843" s="16" t="s">
        <v>138</v>
      </c>
      <c r="BE843" s="144">
        <f>IF(N843="základní",J843,0)</f>
        <v>0</v>
      </c>
      <c r="BF843" s="144">
        <f>IF(N843="snížená",J843,0)</f>
        <v>0</v>
      </c>
      <c r="BG843" s="144">
        <f>IF(N843="zákl. přenesená",J843,0)</f>
        <v>0</v>
      </c>
      <c r="BH843" s="144">
        <f>IF(N843="sníž. přenesená",J843,0)</f>
        <v>0</v>
      </c>
      <c r="BI843" s="144">
        <f>IF(N843="nulová",J843,0)</f>
        <v>0</v>
      </c>
      <c r="BJ843" s="16" t="s">
        <v>85</v>
      </c>
      <c r="BK843" s="144">
        <f>ROUND(I843*H843,2)</f>
        <v>0</v>
      </c>
      <c r="BL843" s="16" t="s">
        <v>145</v>
      </c>
      <c r="BM843" s="143" t="s">
        <v>861</v>
      </c>
    </row>
    <row r="844" spans="2:65" s="1" customFormat="1" ht="19.5">
      <c r="B844" s="31"/>
      <c r="D844" s="145" t="s">
        <v>147</v>
      </c>
      <c r="F844" s="146" t="s">
        <v>862</v>
      </c>
      <c r="I844" s="147"/>
      <c r="L844" s="31"/>
      <c r="M844" s="148"/>
      <c r="T844" s="54"/>
      <c r="AT844" s="16" t="s">
        <v>147</v>
      </c>
      <c r="AU844" s="16" t="s">
        <v>87</v>
      </c>
    </row>
    <row r="845" spans="2:65" s="1" customFormat="1">
      <c r="B845" s="31"/>
      <c r="D845" s="149" t="s">
        <v>149</v>
      </c>
      <c r="F845" s="150" t="s">
        <v>863</v>
      </c>
      <c r="I845" s="147"/>
      <c r="L845" s="31"/>
      <c r="M845" s="148"/>
      <c r="T845" s="54"/>
      <c r="AT845" s="16" t="s">
        <v>149</v>
      </c>
      <c r="AU845" s="16" t="s">
        <v>87</v>
      </c>
    </row>
    <row r="846" spans="2:65" s="1" customFormat="1" ht="24.2" customHeight="1">
      <c r="B846" s="131"/>
      <c r="C846" s="132" t="s">
        <v>864</v>
      </c>
      <c r="D846" s="132" t="s">
        <v>140</v>
      </c>
      <c r="E846" s="133" t="s">
        <v>865</v>
      </c>
      <c r="F846" s="134" t="s">
        <v>866</v>
      </c>
      <c r="G846" s="135" t="s">
        <v>216</v>
      </c>
      <c r="H846" s="136">
        <v>341.1</v>
      </c>
      <c r="I846" s="137"/>
      <c r="J846" s="138">
        <f>ROUND(I846*H846,2)</f>
        <v>0</v>
      </c>
      <c r="K846" s="134" t="s">
        <v>144</v>
      </c>
      <c r="L846" s="31"/>
      <c r="M846" s="139" t="s">
        <v>1</v>
      </c>
      <c r="N846" s="140" t="s">
        <v>42</v>
      </c>
      <c r="P846" s="141">
        <f>O846*H846</f>
        <v>0</v>
      </c>
      <c r="Q846" s="141">
        <v>0</v>
      </c>
      <c r="R846" s="141">
        <f>Q846*H846</f>
        <v>0</v>
      </c>
      <c r="S846" s="141">
        <v>0</v>
      </c>
      <c r="T846" s="142">
        <f>S846*H846</f>
        <v>0</v>
      </c>
      <c r="AR846" s="143" t="s">
        <v>145</v>
      </c>
      <c r="AT846" s="143" t="s">
        <v>140</v>
      </c>
      <c r="AU846" s="143" t="s">
        <v>87</v>
      </c>
      <c r="AY846" s="16" t="s">
        <v>138</v>
      </c>
      <c r="BE846" s="144">
        <f>IF(N846="základní",J846,0)</f>
        <v>0</v>
      </c>
      <c r="BF846" s="144">
        <f>IF(N846="snížená",J846,0)</f>
        <v>0</v>
      </c>
      <c r="BG846" s="144">
        <f>IF(N846="zákl. přenesená",J846,0)</f>
        <v>0</v>
      </c>
      <c r="BH846" s="144">
        <f>IF(N846="sníž. přenesená",J846,0)</f>
        <v>0</v>
      </c>
      <c r="BI846" s="144">
        <f>IF(N846="nulová",J846,0)</f>
        <v>0</v>
      </c>
      <c r="BJ846" s="16" t="s">
        <v>85</v>
      </c>
      <c r="BK846" s="144">
        <f>ROUND(I846*H846,2)</f>
        <v>0</v>
      </c>
      <c r="BL846" s="16" t="s">
        <v>145</v>
      </c>
      <c r="BM846" s="143" t="s">
        <v>867</v>
      </c>
    </row>
    <row r="847" spans="2:65" s="1" customFormat="1" ht="29.25">
      <c r="B847" s="31"/>
      <c r="D847" s="145" t="s">
        <v>147</v>
      </c>
      <c r="F847" s="146" t="s">
        <v>868</v>
      </c>
      <c r="I847" s="147"/>
      <c r="L847" s="31"/>
      <c r="M847" s="148"/>
      <c r="T847" s="54"/>
      <c r="AT847" s="16" t="s">
        <v>147</v>
      </c>
      <c r="AU847" s="16" t="s">
        <v>87</v>
      </c>
    </row>
    <row r="848" spans="2:65" s="1" customFormat="1">
      <c r="B848" s="31"/>
      <c r="D848" s="149" t="s">
        <v>149</v>
      </c>
      <c r="F848" s="150" t="s">
        <v>869</v>
      </c>
      <c r="I848" s="147"/>
      <c r="L848" s="31"/>
      <c r="M848" s="148"/>
      <c r="T848" s="54"/>
      <c r="AT848" s="16" t="s">
        <v>149</v>
      </c>
      <c r="AU848" s="16" t="s">
        <v>87</v>
      </c>
    </row>
    <row r="849" spans="2:65" s="13" customFormat="1">
      <c r="B849" s="157"/>
      <c r="D849" s="145" t="s">
        <v>151</v>
      </c>
      <c r="F849" s="159" t="s">
        <v>870</v>
      </c>
      <c r="H849" s="160">
        <v>341.1</v>
      </c>
      <c r="I849" s="161"/>
      <c r="L849" s="157"/>
      <c r="M849" s="162"/>
      <c r="T849" s="163"/>
      <c r="AT849" s="158" t="s">
        <v>151</v>
      </c>
      <c r="AU849" s="158" t="s">
        <v>87</v>
      </c>
      <c r="AV849" s="13" t="s">
        <v>87</v>
      </c>
      <c r="AW849" s="13" t="s">
        <v>3</v>
      </c>
      <c r="AX849" s="13" t="s">
        <v>85</v>
      </c>
      <c r="AY849" s="158" t="s">
        <v>138</v>
      </c>
    </row>
    <row r="850" spans="2:65" s="1" customFormat="1" ht="33" customHeight="1">
      <c r="B850" s="131"/>
      <c r="C850" s="132" t="s">
        <v>871</v>
      </c>
      <c r="D850" s="132" t="s">
        <v>140</v>
      </c>
      <c r="E850" s="133" t="s">
        <v>872</v>
      </c>
      <c r="F850" s="134" t="s">
        <v>873</v>
      </c>
      <c r="G850" s="135" t="s">
        <v>216</v>
      </c>
      <c r="H850" s="136">
        <v>17.055</v>
      </c>
      <c r="I850" s="137"/>
      <c r="J850" s="138">
        <f>ROUND(I850*H850,2)</f>
        <v>0</v>
      </c>
      <c r="K850" s="134" t="s">
        <v>144</v>
      </c>
      <c r="L850" s="31"/>
      <c r="M850" s="139" t="s">
        <v>1</v>
      </c>
      <c r="N850" s="140" t="s">
        <v>42</v>
      </c>
      <c r="P850" s="141">
        <f>O850*H850</f>
        <v>0</v>
      </c>
      <c r="Q850" s="141">
        <v>0</v>
      </c>
      <c r="R850" s="141">
        <f>Q850*H850</f>
        <v>0</v>
      </c>
      <c r="S850" s="141">
        <v>0</v>
      </c>
      <c r="T850" s="142">
        <f>S850*H850</f>
        <v>0</v>
      </c>
      <c r="AR850" s="143" t="s">
        <v>145</v>
      </c>
      <c r="AT850" s="143" t="s">
        <v>140</v>
      </c>
      <c r="AU850" s="143" t="s">
        <v>87</v>
      </c>
      <c r="AY850" s="16" t="s">
        <v>138</v>
      </c>
      <c r="BE850" s="144">
        <f>IF(N850="základní",J850,0)</f>
        <v>0</v>
      </c>
      <c r="BF850" s="144">
        <f>IF(N850="snížená",J850,0)</f>
        <v>0</v>
      </c>
      <c r="BG850" s="144">
        <f>IF(N850="zákl. přenesená",J850,0)</f>
        <v>0</v>
      </c>
      <c r="BH850" s="144">
        <f>IF(N850="sníž. přenesená",J850,0)</f>
        <v>0</v>
      </c>
      <c r="BI850" s="144">
        <f>IF(N850="nulová",J850,0)</f>
        <v>0</v>
      </c>
      <c r="BJ850" s="16" t="s">
        <v>85</v>
      </c>
      <c r="BK850" s="144">
        <f>ROUND(I850*H850,2)</f>
        <v>0</v>
      </c>
      <c r="BL850" s="16" t="s">
        <v>145</v>
      </c>
      <c r="BM850" s="143" t="s">
        <v>874</v>
      </c>
    </row>
    <row r="851" spans="2:65" s="1" customFormat="1" ht="29.25">
      <c r="B851" s="31"/>
      <c r="D851" s="145" t="s">
        <v>147</v>
      </c>
      <c r="F851" s="146" t="s">
        <v>875</v>
      </c>
      <c r="I851" s="147"/>
      <c r="L851" s="31"/>
      <c r="M851" s="148"/>
      <c r="T851" s="54"/>
      <c r="AT851" s="16" t="s">
        <v>147</v>
      </c>
      <c r="AU851" s="16" t="s">
        <v>87</v>
      </c>
    </row>
    <row r="852" spans="2:65" s="1" customFormat="1">
      <c r="B852" s="31"/>
      <c r="D852" s="149" t="s">
        <v>149</v>
      </c>
      <c r="F852" s="150" t="s">
        <v>876</v>
      </c>
      <c r="I852" s="147"/>
      <c r="L852" s="31"/>
      <c r="M852" s="148"/>
      <c r="T852" s="54"/>
      <c r="AT852" s="16" t="s">
        <v>149</v>
      </c>
      <c r="AU852" s="16" t="s">
        <v>87</v>
      </c>
    </row>
    <row r="853" spans="2:65" s="11" customFormat="1" ht="22.9" customHeight="1">
      <c r="B853" s="119"/>
      <c r="D853" s="120" t="s">
        <v>76</v>
      </c>
      <c r="E853" s="129" t="s">
        <v>877</v>
      </c>
      <c r="F853" s="129" t="s">
        <v>878</v>
      </c>
      <c r="I853" s="122"/>
      <c r="J853" s="130">
        <f>BK853</f>
        <v>0</v>
      </c>
      <c r="L853" s="119"/>
      <c r="M853" s="124"/>
      <c r="P853" s="125">
        <f>SUM(P854:P859)</f>
        <v>0</v>
      </c>
      <c r="R853" s="125">
        <f>SUM(R854:R859)</f>
        <v>0</v>
      </c>
      <c r="T853" s="126">
        <f>SUM(T854:T859)</f>
        <v>0</v>
      </c>
      <c r="AR853" s="120" t="s">
        <v>85</v>
      </c>
      <c r="AT853" s="127" t="s">
        <v>76</v>
      </c>
      <c r="AU853" s="127" t="s">
        <v>85</v>
      </c>
      <c r="AY853" s="120" t="s">
        <v>138</v>
      </c>
      <c r="BK853" s="128">
        <f>SUM(BK854:BK859)</f>
        <v>0</v>
      </c>
    </row>
    <row r="854" spans="2:65" s="1" customFormat="1" ht="24.2" customHeight="1">
      <c r="B854" s="131"/>
      <c r="C854" s="132" t="s">
        <v>879</v>
      </c>
      <c r="D854" s="132" t="s">
        <v>140</v>
      </c>
      <c r="E854" s="133" t="s">
        <v>880</v>
      </c>
      <c r="F854" s="134" t="s">
        <v>881</v>
      </c>
      <c r="G854" s="135" t="s">
        <v>216</v>
      </c>
      <c r="H854" s="136">
        <v>66.19</v>
      </c>
      <c r="I854" s="137"/>
      <c r="J854" s="138">
        <f>ROUND(I854*H854,2)</f>
        <v>0</v>
      </c>
      <c r="K854" s="134" t="s">
        <v>144</v>
      </c>
      <c r="L854" s="31"/>
      <c r="M854" s="139" t="s">
        <v>1</v>
      </c>
      <c r="N854" s="140" t="s">
        <v>42</v>
      </c>
      <c r="P854" s="141">
        <f>O854*H854</f>
        <v>0</v>
      </c>
      <c r="Q854" s="141">
        <v>0</v>
      </c>
      <c r="R854" s="141">
        <f>Q854*H854</f>
        <v>0</v>
      </c>
      <c r="S854" s="141">
        <v>0</v>
      </c>
      <c r="T854" s="142">
        <f>S854*H854</f>
        <v>0</v>
      </c>
      <c r="AR854" s="143" t="s">
        <v>145</v>
      </c>
      <c r="AT854" s="143" t="s">
        <v>140</v>
      </c>
      <c r="AU854" s="143" t="s">
        <v>87</v>
      </c>
      <c r="AY854" s="16" t="s">
        <v>138</v>
      </c>
      <c r="BE854" s="144">
        <f>IF(N854="základní",J854,0)</f>
        <v>0</v>
      </c>
      <c r="BF854" s="144">
        <f>IF(N854="snížená",J854,0)</f>
        <v>0</v>
      </c>
      <c r="BG854" s="144">
        <f>IF(N854="zákl. přenesená",J854,0)</f>
        <v>0</v>
      </c>
      <c r="BH854" s="144">
        <f>IF(N854="sníž. přenesená",J854,0)</f>
        <v>0</v>
      </c>
      <c r="BI854" s="144">
        <f>IF(N854="nulová",J854,0)</f>
        <v>0</v>
      </c>
      <c r="BJ854" s="16" t="s">
        <v>85</v>
      </c>
      <c r="BK854" s="144">
        <f>ROUND(I854*H854,2)</f>
        <v>0</v>
      </c>
      <c r="BL854" s="16" t="s">
        <v>145</v>
      </c>
      <c r="BM854" s="143" t="s">
        <v>882</v>
      </c>
    </row>
    <row r="855" spans="2:65" s="1" customFormat="1" ht="39">
      <c r="B855" s="31"/>
      <c r="D855" s="145" t="s">
        <v>147</v>
      </c>
      <c r="F855" s="146" t="s">
        <v>883</v>
      </c>
      <c r="I855" s="147"/>
      <c r="L855" s="31"/>
      <c r="M855" s="148"/>
      <c r="T855" s="54"/>
      <c r="AT855" s="16" t="s">
        <v>147</v>
      </c>
      <c r="AU855" s="16" t="s">
        <v>87</v>
      </c>
    </row>
    <row r="856" spans="2:65" s="1" customFormat="1">
      <c r="B856" s="31"/>
      <c r="D856" s="149" t="s">
        <v>149</v>
      </c>
      <c r="F856" s="150" t="s">
        <v>884</v>
      </c>
      <c r="I856" s="147"/>
      <c r="L856" s="31"/>
      <c r="M856" s="148"/>
      <c r="T856" s="54"/>
      <c r="AT856" s="16" t="s">
        <v>149</v>
      </c>
      <c r="AU856" s="16" t="s">
        <v>87</v>
      </c>
    </row>
    <row r="857" spans="2:65" s="1" customFormat="1" ht="24.2" customHeight="1">
      <c r="B857" s="131"/>
      <c r="C857" s="132" t="s">
        <v>885</v>
      </c>
      <c r="D857" s="132" t="s">
        <v>140</v>
      </c>
      <c r="E857" s="133" t="s">
        <v>886</v>
      </c>
      <c r="F857" s="134" t="s">
        <v>887</v>
      </c>
      <c r="G857" s="135" t="s">
        <v>216</v>
      </c>
      <c r="H857" s="136">
        <v>66.19</v>
      </c>
      <c r="I857" s="137"/>
      <c r="J857" s="138">
        <f>ROUND(I857*H857,2)</f>
        <v>0</v>
      </c>
      <c r="K857" s="134" t="s">
        <v>144</v>
      </c>
      <c r="L857" s="31"/>
      <c r="M857" s="139" t="s">
        <v>1</v>
      </c>
      <c r="N857" s="140" t="s">
        <v>42</v>
      </c>
      <c r="P857" s="141">
        <f>O857*H857</f>
        <v>0</v>
      </c>
      <c r="Q857" s="141">
        <v>0</v>
      </c>
      <c r="R857" s="141">
        <f>Q857*H857</f>
        <v>0</v>
      </c>
      <c r="S857" s="141">
        <v>0</v>
      </c>
      <c r="T857" s="142">
        <f>S857*H857</f>
        <v>0</v>
      </c>
      <c r="AR857" s="143" t="s">
        <v>145</v>
      </c>
      <c r="AT857" s="143" t="s">
        <v>140</v>
      </c>
      <c r="AU857" s="143" t="s">
        <v>87</v>
      </c>
      <c r="AY857" s="16" t="s">
        <v>138</v>
      </c>
      <c r="BE857" s="144">
        <f>IF(N857="základní",J857,0)</f>
        <v>0</v>
      </c>
      <c r="BF857" s="144">
        <f>IF(N857="snížená",J857,0)</f>
        <v>0</v>
      </c>
      <c r="BG857" s="144">
        <f>IF(N857="zákl. přenesená",J857,0)</f>
        <v>0</v>
      </c>
      <c r="BH857" s="144">
        <f>IF(N857="sníž. přenesená",J857,0)</f>
        <v>0</v>
      </c>
      <c r="BI857" s="144">
        <f>IF(N857="nulová",J857,0)</f>
        <v>0</v>
      </c>
      <c r="BJ857" s="16" t="s">
        <v>85</v>
      </c>
      <c r="BK857" s="144">
        <f>ROUND(I857*H857,2)</f>
        <v>0</v>
      </c>
      <c r="BL857" s="16" t="s">
        <v>145</v>
      </c>
      <c r="BM857" s="143" t="s">
        <v>888</v>
      </c>
    </row>
    <row r="858" spans="2:65" s="1" customFormat="1" ht="39">
      <c r="B858" s="31"/>
      <c r="D858" s="145" t="s">
        <v>147</v>
      </c>
      <c r="F858" s="146" t="s">
        <v>889</v>
      </c>
      <c r="I858" s="147"/>
      <c r="L858" s="31"/>
      <c r="M858" s="148"/>
      <c r="T858" s="54"/>
      <c r="AT858" s="16" t="s">
        <v>147</v>
      </c>
      <c r="AU858" s="16" t="s">
        <v>87</v>
      </c>
    </row>
    <row r="859" spans="2:65" s="1" customFormat="1">
      <c r="B859" s="31"/>
      <c r="D859" s="149" t="s">
        <v>149</v>
      </c>
      <c r="F859" s="150" t="s">
        <v>890</v>
      </c>
      <c r="I859" s="147"/>
      <c r="L859" s="31"/>
      <c r="M859" s="148"/>
      <c r="T859" s="54"/>
      <c r="AT859" s="16" t="s">
        <v>149</v>
      </c>
      <c r="AU859" s="16" t="s">
        <v>87</v>
      </c>
    </row>
    <row r="860" spans="2:65" s="11" customFormat="1" ht="25.9" customHeight="1">
      <c r="B860" s="119"/>
      <c r="D860" s="120" t="s">
        <v>76</v>
      </c>
      <c r="E860" s="121" t="s">
        <v>891</v>
      </c>
      <c r="F860" s="121" t="s">
        <v>892</v>
      </c>
      <c r="I860" s="122"/>
      <c r="J860" s="123">
        <f>BK860</f>
        <v>0</v>
      </c>
      <c r="L860" s="119"/>
      <c r="M860" s="124"/>
      <c r="P860" s="125">
        <f>P861+P916+P930+P961+P987+P1001+P1034+P1054+P1088</f>
        <v>0</v>
      </c>
      <c r="R860" s="125">
        <f>R861+R916+R930+R961+R987+R1001+R1034+R1054+R1088</f>
        <v>0.92335250000000013</v>
      </c>
      <c r="T860" s="126">
        <f>T861+T916+T930+T961+T987+T1001+T1034+T1054+T1088</f>
        <v>0.54381279999999999</v>
      </c>
      <c r="AR860" s="120" t="s">
        <v>87</v>
      </c>
      <c r="AT860" s="127" t="s">
        <v>76</v>
      </c>
      <c r="AU860" s="127" t="s">
        <v>77</v>
      </c>
      <c r="AY860" s="120" t="s">
        <v>138</v>
      </c>
      <c r="BK860" s="128">
        <f>BK861+BK916+BK930+BK961+BK987+BK1001+BK1034+BK1054+BK1088</f>
        <v>0</v>
      </c>
    </row>
    <row r="861" spans="2:65" s="11" customFormat="1" ht="22.9" customHeight="1">
      <c r="B861" s="119"/>
      <c r="D861" s="120" t="s">
        <v>76</v>
      </c>
      <c r="E861" s="129" t="s">
        <v>893</v>
      </c>
      <c r="F861" s="129" t="s">
        <v>894</v>
      </c>
      <c r="I861" s="122"/>
      <c r="J861" s="130">
        <f>BK861</f>
        <v>0</v>
      </c>
      <c r="L861" s="119"/>
      <c r="M861" s="124"/>
      <c r="P861" s="125">
        <f>SUM(P862:P915)</f>
        <v>0</v>
      </c>
      <c r="R861" s="125">
        <f>SUM(R862:R915)</f>
        <v>0.33292320000000003</v>
      </c>
      <c r="T861" s="126">
        <f>SUM(T862:T915)</f>
        <v>6.4000000000000001E-2</v>
      </c>
      <c r="AR861" s="120" t="s">
        <v>87</v>
      </c>
      <c r="AT861" s="127" t="s">
        <v>76</v>
      </c>
      <c r="AU861" s="127" t="s">
        <v>85</v>
      </c>
      <c r="AY861" s="120" t="s">
        <v>138</v>
      </c>
      <c r="BK861" s="128">
        <f>SUM(BK862:BK915)</f>
        <v>0</v>
      </c>
    </row>
    <row r="862" spans="2:65" s="1" customFormat="1" ht="24.2" customHeight="1">
      <c r="B862" s="131"/>
      <c r="C862" s="132" t="s">
        <v>895</v>
      </c>
      <c r="D862" s="132" t="s">
        <v>140</v>
      </c>
      <c r="E862" s="133" t="s">
        <v>896</v>
      </c>
      <c r="F862" s="134" t="s">
        <v>897</v>
      </c>
      <c r="G862" s="135" t="s">
        <v>157</v>
      </c>
      <c r="H862" s="136">
        <v>21.952000000000002</v>
      </c>
      <c r="I862" s="137"/>
      <c r="J862" s="138">
        <f>ROUND(I862*H862,2)</f>
        <v>0</v>
      </c>
      <c r="K862" s="134" t="s">
        <v>898</v>
      </c>
      <c r="L862" s="31"/>
      <c r="M862" s="139" t="s">
        <v>1</v>
      </c>
      <c r="N862" s="140" t="s">
        <v>42</v>
      </c>
      <c r="P862" s="141">
        <f>O862*H862</f>
        <v>0</v>
      </c>
      <c r="Q862" s="141">
        <v>0</v>
      </c>
      <c r="R862" s="141">
        <f>Q862*H862</f>
        <v>0</v>
      </c>
      <c r="S862" s="141">
        <v>0</v>
      </c>
      <c r="T862" s="142">
        <f>S862*H862</f>
        <v>0</v>
      </c>
      <c r="AR862" s="143" t="s">
        <v>262</v>
      </c>
      <c r="AT862" s="143" t="s">
        <v>140</v>
      </c>
      <c r="AU862" s="143" t="s">
        <v>87</v>
      </c>
      <c r="AY862" s="16" t="s">
        <v>138</v>
      </c>
      <c r="BE862" s="144">
        <f>IF(N862="základní",J862,0)</f>
        <v>0</v>
      </c>
      <c r="BF862" s="144">
        <f>IF(N862="snížená",J862,0)</f>
        <v>0</v>
      </c>
      <c r="BG862" s="144">
        <f>IF(N862="zákl. přenesená",J862,0)</f>
        <v>0</v>
      </c>
      <c r="BH862" s="144">
        <f>IF(N862="sníž. přenesená",J862,0)</f>
        <v>0</v>
      </c>
      <c r="BI862" s="144">
        <f>IF(N862="nulová",J862,0)</f>
        <v>0</v>
      </c>
      <c r="BJ862" s="16" t="s">
        <v>85</v>
      </c>
      <c r="BK862" s="144">
        <f>ROUND(I862*H862,2)</f>
        <v>0</v>
      </c>
      <c r="BL862" s="16" t="s">
        <v>262</v>
      </c>
      <c r="BM862" s="143" t="s">
        <v>899</v>
      </c>
    </row>
    <row r="863" spans="2:65" s="1" customFormat="1" ht="19.5">
      <c r="B863" s="31"/>
      <c r="D863" s="145" t="s">
        <v>147</v>
      </c>
      <c r="F863" s="146" t="s">
        <v>900</v>
      </c>
      <c r="I863" s="147"/>
      <c r="L863" s="31"/>
      <c r="M863" s="148"/>
      <c r="T863" s="54"/>
      <c r="AT863" s="16" t="s">
        <v>147</v>
      </c>
      <c r="AU863" s="16" t="s">
        <v>87</v>
      </c>
    </row>
    <row r="864" spans="2:65" s="1" customFormat="1">
      <c r="B864" s="31"/>
      <c r="D864" s="149" t="s">
        <v>149</v>
      </c>
      <c r="F864" s="150" t="s">
        <v>901</v>
      </c>
      <c r="I864" s="147"/>
      <c r="L864" s="31"/>
      <c r="M864" s="148"/>
      <c r="T864" s="54"/>
      <c r="AT864" s="16" t="s">
        <v>149</v>
      </c>
      <c r="AU864" s="16" t="s">
        <v>87</v>
      </c>
    </row>
    <row r="865" spans="2:65" s="12" customFormat="1">
      <c r="B865" s="151"/>
      <c r="D865" s="145" t="s">
        <v>151</v>
      </c>
      <c r="E865" s="152" t="s">
        <v>1</v>
      </c>
      <c r="F865" s="153" t="s">
        <v>296</v>
      </c>
      <c r="H865" s="152" t="s">
        <v>1</v>
      </c>
      <c r="I865" s="154"/>
      <c r="L865" s="151"/>
      <c r="M865" s="155"/>
      <c r="T865" s="156"/>
      <c r="AT865" s="152" t="s">
        <v>151</v>
      </c>
      <c r="AU865" s="152" t="s">
        <v>87</v>
      </c>
      <c r="AV865" s="12" t="s">
        <v>85</v>
      </c>
      <c r="AW865" s="12" t="s">
        <v>32</v>
      </c>
      <c r="AX865" s="12" t="s">
        <v>77</v>
      </c>
      <c r="AY865" s="152" t="s">
        <v>138</v>
      </c>
    </row>
    <row r="866" spans="2:65" s="12" customFormat="1">
      <c r="B866" s="151"/>
      <c r="D866" s="145" t="s">
        <v>151</v>
      </c>
      <c r="E866" s="152" t="s">
        <v>1</v>
      </c>
      <c r="F866" s="153" t="s">
        <v>297</v>
      </c>
      <c r="H866" s="152" t="s">
        <v>1</v>
      </c>
      <c r="I866" s="154"/>
      <c r="L866" s="151"/>
      <c r="M866" s="155"/>
      <c r="T866" s="156"/>
      <c r="AT866" s="152" t="s">
        <v>151</v>
      </c>
      <c r="AU866" s="152" t="s">
        <v>87</v>
      </c>
      <c r="AV866" s="12" t="s">
        <v>85</v>
      </c>
      <c r="AW866" s="12" t="s">
        <v>32</v>
      </c>
      <c r="AX866" s="12" t="s">
        <v>77</v>
      </c>
      <c r="AY866" s="152" t="s">
        <v>138</v>
      </c>
    </row>
    <row r="867" spans="2:65" s="13" customFormat="1">
      <c r="B867" s="157"/>
      <c r="D867" s="145" t="s">
        <v>151</v>
      </c>
      <c r="E867" s="158" t="s">
        <v>1</v>
      </c>
      <c r="F867" s="159" t="s">
        <v>212</v>
      </c>
      <c r="H867" s="160">
        <v>16</v>
      </c>
      <c r="I867" s="161"/>
      <c r="L867" s="157"/>
      <c r="M867" s="162"/>
      <c r="T867" s="163"/>
      <c r="AT867" s="158" t="s">
        <v>151</v>
      </c>
      <c r="AU867" s="158" t="s">
        <v>87</v>
      </c>
      <c r="AV867" s="13" t="s">
        <v>87</v>
      </c>
      <c r="AW867" s="13" t="s">
        <v>32</v>
      </c>
      <c r="AX867" s="13" t="s">
        <v>77</v>
      </c>
      <c r="AY867" s="158" t="s">
        <v>138</v>
      </c>
    </row>
    <row r="868" spans="2:65" s="12" customFormat="1">
      <c r="B868" s="151"/>
      <c r="D868" s="145" t="s">
        <v>151</v>
      </c>
      <c r="E868" s="152" t="s">
        <v>1</v>
      </c>
      <c r="F868" s="153" t="s">
        <v>179</v>
      </c>
      <c r="H868" s="152" t="s">
        <v>1</v>
      </c>
      <c r="I868" s="154"/>
      <c r="L868" s="151"/>
      <c r="M868" s="155"/>
      <c r="T868" s="156"/>
      <c r="AT868" s="152" t="s">
        <v>151</v>
      </c>
      <c r="AU868" s="152" t="s">
        <v>87</v>
      </c>
      <c r="AV868" s="12" t="s">
        <v>85</v>
      </c>
      <c r="AW868" s="12" t="s">
        <v>32</v>
      </c>
      <c r="AX868" s="12" t="s">
        <v>77</v>
      </c>
      <c r="AY868" s="152" t="s">
        <v>138</v>
      </c>
    </row>
    <row r="869" spans="2:65" s="13" customFormat="1">
      <c r="B869" s="157"/>
      <c r="D869" s="145" t="s">
        <v>151</v>
      </c>
      <c r="E869" s="158" t="s">
        <v>1</v>
      </c>
      <c r="F869" s="159" t="s">
        <v>902</v>
      </c>
      <c r="H869" s="160">
        <v>5.952</v>
      </c>
      <c r="I869" s="161"/>
      <c r="L869" s="157"/>
      <c r="M869" s="162"/>
      <c r="T869" s="163"/>
      <c r="AT869" s="158" t="s">
        <v>151</v>
      </c>
      <c r="AU869" s="158" t="s">
        <v>87</v>
      </c>
      <c r="AV869" s="13" t="s">
        <v>87</v>
      </c>
      <c r="AW869" s="13" t="s">
        <v>32</v>
      </c>
      <c r="AX869" s="13" t="s">
        <v>77</v>
      </c>
      <c r="AY869" s="158" t="s">
        <v>138</v>
      </c>
    </row>
    <row r="870" spans="2:65" s="14" customFormat="1">
      <c r="B870" s="164"/>
      <c r="D870" s="145" t="s">
        <v>151</v>
      </c>
      <c r="E870" s="165" t="s">
        <v>1</v>
      </c>
      <c r="F870" s="166" t="s">
        <v>154</v>
      </c>
      <c r="H870" s="167">
        <v>21.952000000000002</v>
      </c>
      <c r="I870" s="168"/>
      <c r="L870" s="164"/>
      <c r="M870" s="169"/>
      <c r="T870" s="170"/>
      <c r="AT870" s="165" t="s">
        <v>151</v>
      </c>
      <c r="AU870" s="165" t="s">
        <v>87</v>
      </c>
      <c r="AV870" s="14" t="s">
        <v>145</v>
      </c>
      <c r="AW870" s="14" t="s">
        <v>32</v>
      </c>
      <c r="AX870" s="14" t="s">
        <v>85</v>
      </c>
      <c r="AY870" s="165" t="s">
        <v>138</v>
      </c>
    </row>
    <row r="871" spans="2:65" s="1" customFormat="1" ht="24.2" customHeight="1">
      <c r="B871" s="131"/>
      <c r="C871" s="132" t="s">
        <v>903</v>
      </c>
      <c r="D871" s="132" t="s">
        <v>140</v>
      </c>
      <c r="E871" s="133" t="s">
        <v>904</v>
      </c>
      <c r="F871" s="134" t="s">
        <v>905</v>
      </c>
      <c r="G871" s="135" t="s">
        <v>157</v>
      </c>
      <c r="H871" s="136">
        <v>13.936</v>
      </c>
      <c r="I871" s="137"/>
      <c r="J871" s="138">
        <f>ROUND(I871*H871,2)</f>
        <v>0</v>
      </c>
      <c r="K871" s="134" t="s">
        <v>898</v>
      </c>
      <c r="L871" s="31"/>
      <c r="M871" s="139" t="s">
        <v>1</v>
      </c>
      <c r="N871" s="140" t="s">
        <v>42</v>
      </c>
      <c r="P871" s="141">
        <f>O871*H871</f>
        <v>0</v>
      </c>
      <c r="Q871" s="141">
        <v>0</v>
      </c>
      <c r="R871" s="141">
        <f>Q871*H871</f>
        <v>0</v>
      </c>
      <c r="S871" s="141">
        <v>0</v>
      </c>
      <c r="T871" s="142">
        <f>S871*H871</f>
        <v>0</v>
      </c>
      <c r="AR871" s="143" t="s">
        <v>262</v>
      </c>
      <c r="AT871" s="143" t="s">
        <v>140</v>
      </c>
      <c r="AU871" s="143" t="s">
        <v>87</v>
      </c>
      <c r="AY871" s="16" t="s">
        <v>138</v>
      </c>
      <c r="BE871" s="144">
        <f>IF(N871="základní",J871,0)</f>
        <v>0</v>
      </c>
      <c r="BF871" s="144">
        <f>IF(N871="snížená",J871,0)</f>
        <v>0</v>
      </c>
      <c r="BG871" s="144">
        <f>IF(N871="zákl. přenesená",J871,0)</f>
        <v>0</v>
      </c>
      <c r="BH871" s="144">
        <f>IF(N871="sníž. přenesená",J871,0)</f>
        <v>0</v>
      </c>
      <c r="BI871" s="144">
        <f>IF(N871="nulová",J871,0)</f>
        <v>0</v>
      </c>
      <c r="BJ871" s="16" t="s">
        <v>85</v>
      </c>
      <c r="BK871" s="144">
        <f>ROUND(I871*H871,2)</f>
        <v>0</v>
      </c>
      <c r="BL871" s="16" t="s">
        <v>262</v>
      </c>
      <c r="BM871" s="143" t="s">
        <v>906</v>
      </c>
    </row>
    <row r="872" spans="2:65" s="1" customFormat="1" ht="19.5">
      <c r="B872" s="31"/>
      <c r="D872" s="145" t="s">
        <v>147</v>
      </c>
      <c r="F872" s="146" t="s">
        <v>907</v>
      </c>
      <c r="I872" s="147"/>
      <c r="L872" s="31"/>
      <c r="M872" s="148"/>
      <c r="T872" s="54"/>
      <c r="AT872" s="16" t="s">
        <v>147</v>
      </c>
      <c r="AU872" s="16" t="s">
        <v>87</v>
      </c>
    </row>
    <row r="873" spans="2:65" s="1" customFormat="1">
      <c r="B873" s="31"/>
      <c r="D873" s="149" t="s">
        <v>149</v>
      </c>
      <c r="F873" s="150" t="s">
        <v>908</v>
      </c>
      <c r="I873" s="147"/>
      <c r="L873" s="31"/>
      <c r="M873" s="148"/>
      <c r="T873" s="54"/>
      <c r="AT873" s="16" t="s">
        <v>149</v>
      </c>
      <c r="AU873" s="16" t="s">
        <v>87</v>
      </c>
    </row>
    <row r="874" spans="2:65" s="12" customFormat="1">
      <c r="B874" s="151"/>
      <c r="D874" s="145" t="s">
        <v>151</v>
      </c>
      <c r="E874" s="152" t="s">
        <v>1</v>
      </c>
      <c r="F874" s="153" t="s">
        <v>179</v>
      </c>
      <c r="H874" s="152" t="s">
        <v>1</v>
      </c>
      <c r="I874" s="154"/>
      <c r="L874" s="151"/>
      <c r="M874" s="155"/>
      <c r="T874" s="156"/>
      <c r="AT874" s="152" t="s">
        <v>151</v>
      </c>
      <c r="AU874" s="152" t="s">
        <v>87</v>
      </c>
      <c r="AV874" s="12" t="s">
        <v>85</v>
      </c>
      <c r="AW874" s="12" t="s">
        <v>32</v>
      </c>
      <c r="AX874" s="12" t="s">
        <v>77</v>
      </c>
      <c r="AY874" s="152" t="s">
        <v>138</v>
      </c>
    </row>
    <row r="875" spans="2:65" s="12" customFormat="1">
      <c r="B875" s="151"/>
      <c r="D875" s="145" t="s">
        <v>151</v>
      </c>
      <c r="E875" s="152" t="s">
        <v>1</v>
      </c>
      <c r="F875" s="153" t="s">
        <v>266</v>
      </c>
      <c r="H875" s="152" t="s">
        <v>1</v>
      </c>
      <c r="I875" s="154"/>
      <c r="L875" s="151"/>
      <c r="M875" s="155"/>
      <c r="T875" s="156"/>
      <c r="AT875" s="152" t="s">
        <v>151</v>
      </c>
      <c r="AU875" s="152" t="s">
        <v>87</v>
      </c>
      <c r="AV875" s="12" t="s">
        <v>85</v>
      </c>
      <c r="AW875" s="12" t="s">
        <v>32</v>
      </c>
      <c r="AX875" s="12" t="s">
        <v>77</v>
      </c>
      <c r="AY875" s="152" t="s">
        <v>138</v>
      </c>
    </row>
    <row r="876" spans="2:65" s="13" customFormat="1">
      <c r="B876" s="157"/>
      <c r="D876" s="145" t="s">
        <v>151</v>
      </c>
      <c r="E876" s="158" t="s">
        <v>1</v>
      </c>
      <c r="F876" s="159" t="s">
        <v>267</v>
      </c>
      <c r="H876" s="160">
        <v>7.2869999999999999</v>
      </c>
      <c r="I876" s="161"/>
      <c r="L876" s="157"/>
      <c r="M876" s="162"/>
      <c r="T876" s="163"/>
      <c r="AT876" s="158" t="s">
        <v>151</v>
      </c>
      <c r="AU876" s="158" t="s">
        <v>87</v>
      </c>
      <c r="AV876" s="13" t="s">
        <v>87</v>
      </c>
      <c r="AW876" s="13" t="s">
        <v>32</v>
      </c>
      <c r="AX876" s="13" t="s">
        <v>77</v>
      </c>
      <c r="AY876" s="158" t="s">
        <v>138</v>
      </c>
    </row>
    <row r="877" spans="2:65" s="12" customFormat="1">
      <c r="B877" s="151"/>
      <c r="D877" s="145" t="s">
        <v>151</v>
      </c>
      <c r="E877" s="152" t="s">
        <v>1</v>
      </c>
      <c r="F877" s="153" t="s">
        <v>268</v>
      </c>
      <c r="H877" s="152" t="s">
        <v>1</v>
      </c>
      <c r="I877" s="154"/>
      <c r="L877" s="151"/>
      <c r="M877" s="155"/>
      <c r="T877" s="156"/>
      <c r="AT877" s="152" t="s">
        <v>151</v>
      </c>
      <c r="AU877" s="152" t="s">
        <v>87</v>
      </c>
      <c r="AV877" s="12" t="s">
        <v>85</v>
      </c>
      <c r="AW877" s="12" t="s">
        <v>32</v>
      </c>
      <c r="AX877" s="12" t="s">
        <v>77</v>
      </c>
      <c r="AY877" s="152" t="s">
        <v>138</v>
      </c>
    </row>
    <row r="878" spans="2:65" s="13" customFormat="1">
      <c r="B878" s="157"/>
      <c r="D878" s="145" t="s">
        <v>151</v>
      </c>
      <c r="E878" s="158" t="s">
        <v>1</v>
      </c>
      <c r="F878" s="159" t="s">
        <v>269</v>
      </c>
      <c r="H878" s="160">
        <v>6.649</v>
      </c>
      <c r="I878" s="161"/>
      <c r="L878" s="157"/>
      <c r="M878" s="162"/>
      <c r="T878" s="163"/>
      <c r="AT878" s="158" t="s">
        <v>151</v>
      </c>
      <c r="AU878" s="158" t="s">
        <v>87</v>
      </c>
      <c r="AV878" s="13" t="s">
        <v>87</v>
      </c>
      <c r="AW878" s="13" t="s">
        <v>32</v>
      </c>
      <c r="AX878" s="13" t="s">
        <v>77</v>
      </c>
      <c r="AY878" s="158" t="s">
        <v>138</v>
      </c>
    </row>
    <row r="879" spans="2:65" s="14" customFormat="1">
      <c r="B879" s="164"/>
      <c r="D879" s="145" t="s">
        <v>151</v>
      </c>
      <c r="E879" s="165" t="s">
        <v>1</v>
      </c>
      <c r="F879" s="166" t="s">
        <v>154</v>
      </c>
      <c r="H879" s="167">
        <v>13.936</v>
      </c>
      <c r="I879" s="168"/>
      <c r="L879" s="164"/>
      <c r="M879" s="169"/>
      <c r="T879" s="170"/>
      <c r="AT879" s="165" t="s">
        <v>151</v>
      </c>
      <c r="AU879" s="165" t="s">
        <v>87</v>
      </c>
      <c r="AV879" s="14" t="s">
        <v>145</v>
      </c>
      <c r="AW879" s="14" t="s">
        <v>32</v>
      </c>
      <c r="AX879" s="14" t="s">
        <v>85</v>
      </c>
      <c r="AY879" s="165" t="s">
        <v>138</v>
      </c>
    </row>
    <row r="880" spans="2:65" s="1" customFormat="1" ht="16.5" customHeight="1">
      <c r="B880" s="131"/>
      <c r="C880" s="171" t="s">
        <v>909</v>
      </c>
      <c r="D880" s="171" t="s">
        <v>253</v>
      </c>
      <c r="E880" s="172" t="s">
        <v>910</v>
      </c>
      <c r="F880" s="173" t="s">
        <v>911</v>
      </c>
      <c r="G880" s="174" t="s">
        <v>216</v>
      </c>
      <c r="H880" s="175">
        <v>1.4999999999999999E-2</v>
      </c>
      <c r="I880" s="176"/>
      <c r="J880" s="177">
        <f>ROUND(I880*H880,2)</f>
        <v>0</v>
      </c>
      <c r="K880" s="173" t="s">
        <v>898</v>
      </c>
      <c r="L880" s="178"/>
      <c r="M880" s="179" t="s">
        <v>1</v>
      </c>
      <c r="N880" s="180" t="s">
        <v>42</v>
      </c>
      <c r="P880" s="141">
        <f>O880*H880</f>
        <v>0</v>
      </c>
      <c r="Q880" s="141">
        <v>1</v>
      </c>
      <c r="R880" s="141">
        <f>Q880*H880</f>
        <v>1.4999999999999999E-2</v>
      </c>
      <c r="S880" s="141">
        <v>0</v>
      </c>
      <c r="T880" s="142">
        <f>S880*H880</f>
        <v>0</v>
      </c>
      <c r="AR880" s="143" t="s">
        <v>273</v>
      </c>
      <c r="AT880" s="143" t="s">
        <v>253</v>
      </c>
      <c r="AU880" s="143" t="s">
        <v>87</v>
      </c>
      <c r="AY880" s="16" t="s">
        <v>138</v>
      </c>
      <c r="BE880" s="144">
        <f>IF(N880="základní",J880,0)</f>
        <v>0</v>
      </c>
      <c r="BF880" s="144">
        <f>IF(N880="snížená",J880,0)</f>
        <v>0</v>
      </c>
      <c r="BG880" s="144">
        <f>IF(N880="zákl. přenesená",J880,0)</f>
        <v>0</v>
      </c>
      <c r="BH880" s="144">
        <f>IF(N880="sníž. přenesená",J880,0)</f>
        <v>0</v>
      </c>
      <c r="BI880" s="144">
        <f>IF(N880="nulová",J880,0)</f>
        <v>0</v>
      </c>
      <c r="BJ880" s="16" t="s">
        <v>85</v>
      </c>
      <c r="BK880" s="144">
        <f>ROUND(I880*H880,2)</f>
        <v>0</v>
      </c>
      <c r="BL880" s="16" t="s">
        <v>262</v>
      </c>
      <c r="BM880" s="143" t="s">
        <v>912</v>
      </c>
    </row>
    <row r="881" spans="2:65" s="1" customFormat="1">
      <c r="B881" s="31"/>
      <c r="D881" s="145" t="s">
        <v>147</v>
      </c>
      <c r="F881" s="146" t="s">
        <v>911</v>
      </c>
      <c r="I881" s="147"/>
      <c r="L881" s="31"/>
      <c r="M881" s="148"/>
      <c r="T881" s="54"/>
      <c r="AT881" s="16" t="s">
        <v>147</v>
      </c>
      <c r="AU881" s="16" t="s">
        <v>87</v>
      </c>
    </row>
    <row r="882" spans="2:65" s="13" customFormat="1">
      <c r="B882" s="157"/>
      <c r="D882" s="145" t="s">
        <v>151</v>
      </c>
      <c r="F882" s="159" t="s">
        <v>913</v>
      </c>
      <c r="H882" s="160">
        <v>1.4999999999999999E-2</v>
      </c>
      <c r="I882" s="161"/>
      <c r="L882" s="157"/>
      <c r="M882" s="162"/>
      <c r="T882" s="163"/>
      <c r="AT882" s="158" t="s">
        <v>151</v>
      </c>
      <c r="AU882" s="158" t="s">
        <v>87</v>
      </c>
      <c r="AV882" s="13" t="s">
        <v>87</v>
      </c>
      <c r="AW882" s="13" t="s">
        <v>3</v>
      </c>
      <c r="AX882" s="13" t="s">
        <v>85</v>
      </c>
      <c r="AY882" s="158" t="s">
        <v>138</v>
      </c>
    </row>
    <row r="883" spans="2:65" s="1" customFormat="1" ht="16.5" customHeight="1">
      <c r="B883" s="131"/>
      <c r="C883" s="132" t="s">
        <v>914</v>
      </c>
      <c r="D883" s="132" t="s">
        <v>140</v>
      </c>
      <c r="E883" s="133" t="s">
        <v>915</v>
      </c>
      <c r="F883" s="134" t="s">
        <v>916</v>
      </c>
      <c r="G883" s="135" t="s">
        <v>157</v>
      </c>
      <c r="H883" s="136">
        <v>16</v>
      </c>
      <c r="I883" s="137"/>
      <c r="J883" s="138">
        <f>ROUND(I883*H883,2)</f>
        <v>0</v>
      </c>
      <c r="K883" s="134" t="s">
        <v>144</v>
      </c>
      <c r="L883" s="31"/>
      <c r="M883" s="139" t="s">
        <v>1</v>
      </c>
      <c r="N883" s="140" t="s">
        <v>42</v>
      </c>
      <c r="P883" s="141">
        <f>O883*H883</f>
        <v>0</v>
      </c>
      <c r="Q883" s="141">
        <v>0</v>
      </c>
      <c r="R883" s="141">
        <f>Q883*H883</f>
        <v>0</v>
      </c>
      <c r="S883" s="141">
        <v>4.0000000000000001E-3</v>
      </c>
      <c r="T883" s="142">
        <f>S883*H883</f>
        <v>6.4000000000000001E-2</v>
      </c>
      <c r="AR883" s="143" t="s">
        <v>262</v>
      </c>
      <c r="AT883" s="143" t="s">
        <v>140</v>
      </c>
      <c r="AU883" s="143" t="s">
        <v>87</v>
      </c>
      <c r="AY883" s="16" t="s">
        <v>138</v>
      </c>
      <c r="BE883" s="144">
        <f>IF(N883="základní",J883,0)</f>
        <v>0</v>
      </c>
      <c r="BF883" s="144">
        <f>IF(N883="snížená",J883,0)</f>
        <v>0</v>
      </c>
      <c r="BG883" s="144">
        <f>IF(N883="zákl. přenesená",J883,0)</f>
        <v>0</v>
      </c>
      <c r="BH883" s="144">
        <f>IF(N883="sníž. přenesená",J883,0)</f>
        <v>0</v>
      </c>
      <c r="BI883" s="144">
        <f>IF(N883="nulová",J883,0)</f>
        <v>0</v>
      </c>
      <c r="BJ883" s="16" t="s">
        <v>85</v>
      </c>
      <c r="BK883" s="144">
        <f>ROUND(I883*H883,2)</f>
        <v>0</v>
      </c>
      <c r="BL883" s="16" t="s">
        <v>262</v>
      </c>
      <c r="BM883" s="143" t="s">
        <v>917</v>
      </c>
    </row>
    <row r="884" spans="2:65" s="1" customFormat="1">
      <c r="B884" s="31"/>
      <c r="D884" s="145" t="s">
        <v>147</v>
      </c>
      <c r="F884" s="146" t="s">
        <v>918</v>
      </c>
      <c r="I884" s="147"/>
      <c r="L884" s="31"/>
      <c r="M884" s="148"/>
      <c r="T884" s="54"/>
      <c r="AT884" s="16" t="s">
        <v>147</v>
      </c>
      <c r="AU884" s="16" t="s">
        <v>87</v>
      </c>
    </row>
    <row r="885" spans="2:65" s="1" customFormat="1">
      <c r="B885" s="31"/>
      <c r="D885" s="149" t="s">
        <v>149</v>
      </c>
      <c r="F885" s="150" t="s">
        <v>919</v>
      </c>
      <c r="I885" s="147"/>
      <c r="L885" s="31"/>
      <c r="M885" s="148"/>
      <c r="T885" s="54"/>
      <c r="AT885" s="16" t="s">
        <v>149</v>
      </c>
      <c r="AU885" s="16" t="s">
        <v>87</v>
      </c>
    </row>
    <row r="886" spans="2:65" s="12" customFormat="1">
      <c r="B886" s="151"/>
      <c r="D886" s="145" t="s">
        <v>151</v>
      </c>
      <c r="E886" s="152" t="s">
        <v>1</v>
      </c>
      <c r="F886" s="153" t="s">
        <v>152</v>
      </c>
      <c r="H886" s="152" t="s">
        <v>1</v>
      </c>
      <c r="I886" s="154"/>
      <c r="L886" s="151"/>
      <c r="M886" s="155"/>
      <c r="T886" s="156"/>
      <c r="AT886" s="152" t="s">
        <v>151</v>
      </c>
      <c r="AU886" s="152" t="s">
        <v>87</v>
      </c>
      <c r="AV886" s="12" t="s">
        <v>85</v>
      </c>
      <c r="AW886" s="12" t="s">
        <v>32</v>
      </c>
      <c r="AX886" s="12" t="s">
        <v>77</v>
      </c>
      <c r="AY886" s="152" t="s">
        <v>138</v>
      </c>
    </row>
    <row r="887" spans="2:65" s="12" customFormat="1">
      <c r="B887" s="151"/>
      <c r="D887" s="145" t="s">
        <v>151</v>
      </c>
      <c r="E887" s="152" t="s">
        <v>1</v>
      </c>
      <c r="F887" s="153" t="s">
        <v>698</v>
      </c>
      <c r="H887" s="152" t="s">
        <v>1</v>
      </c>
      <c r="I887" s="154"/>
      <c r="L887" s="151"/>
      <c r="M887" s="155"/>
      <c r="T887" s="156"/>
      <c r="AT887" s="152" t="s">
        <v>151</v>
      </c>
      <c r="AU887" s="152" t="s">
        <v>87</v>
      </c>
      <c r="AV887" s="12" t="s">
        <v>85</v>
      </c>
      <c r="AW887" s="12" t="s">
        <v>32</v>
      </c>
      <c r="AX887" s="12" t="s">
        <v>77</v>
      </c>
      <c r="AY887" s="152" t="s">
        <v>138</v>
      </c>
    </row>
    <row r="888" spans="2:65" s="13" customFormat="1">
      <c r="B888" s="157"/>
      <c r="D888" s="145" t="s">
        <v>151</v>
      </c>
      <c r="E888" s="158" t="s">
        <v>1</v>
      </c>
      <c r="F888" s="159" t="s">
        <v>212</v>
      </c>
      <c r="H888" s="160">
        <v>16</v>
      </c>
      <c r="I888" s="161"/>
      <c r="L888" s="157"/>
      <c r="M888" s="162"/>
      <c r="T888" s="163"/>
      <c r="AT888" s="158" t="s">
        <v>151</v>
      </c>
      <c r="AU888" s="158" t="s">
        <v>87</v>
      </c>
      <c r="AV888" s="13" t="s">
        <v>87</v>
      </c>
      <c r="AW888" s="13" t="s">
        <v>32</v>
      </c>
      <c r="AX888" s="13" t="s">
        <v>77</v>
      </c>
      <c r="AY888" s="158" t="s">
        <v>138</v>
      </c>
    </row>
    <row r="889" spans="2:65" s="14" customFormat="1">
      <c r="B889" s="164"/>
      <c r="D889" s="145" t="s">
        <v>151</v>
      </c>
      <c r="E889" s="165" t="s">
        <v>1</v>
      </c>
      <c r="F889" s="166" t="s">
        <v>154</v>
      </c>
      <c r="H889" s="167">
        <v>16</v>
      </c>
      <c r="I889" s="168"/>
      <c r="L889" s="164"/>
      <c r="M889" s="169"/>
      <c r="T889" s="170"/>
      <c r="AT889" s="165" t="s">
        <v>151</v>
      </c>
      <c r="AU889" s="165" t="s">
        <v>87</v>
      </c>
      <c r="AV889" s="14" t="s">
        <v>145</v>
      </c>
      <c r="AW889" s="14" t="s">
        <v>32</v>
      </c>
      <c r="AX889" s="14" t="s">
        <v>85</v>
      </c>
      <c r="AY889" s="165" t="s">
        <v>138</v>
      </c>
    </row>
    <row r="890" spans="2:65" s="1" customFormat="1" ht="24.2" customHeight="1">
      <c r="B890" s="131"/>
      <c r="C890" s="132" t="s">
        <v>920</v>
      </c>
      <c r="D890" s="132" t="s">
        <v>140</v>
      </c>
      <c r="E890" s="133" t="s">
        <v>921</v>
      </c>
      <c r="F890" s="134" t="s">
        <v>922</v>
      </c>
      <c r="G890" s="135" t="s">
        <v>157</v>
      </c>
      <c r="H890" s="136">
        <v>27.904</v>
      </c>
      <c r="I890" s="137"/>
      <c r="J890" s="138">
        <f>ROUND(I890*H890,2)</f>
        <v>0</v>
      </c>
      <c r="K890" s="134" t="s">
        <v>898</v>
      </c>
      <c r="L890" s="31"/>
      <c r="M890" s="139" t="s">
        <v>1</v>
      </c>
      <c r="N890" s="140" t="s">
        <v>42</v>
      </c>
      <c r="P890" s="141">
        <f>O890*H890</f>
        <v>0</v>
      </c>
      <c r="Q890" s="141">
        <v>4.0000000000000002E-4</v>
      </c>
      <c r="R890" s="141">
        <f>Q890*H890</f>
        <v>1.1161600000000001E-2</v>
      </c>
      <c r="S890" s="141">
        <v>0</v>
      </c>
      <c r="T890" s="142">
        <f>S890*H890</f>
        <v>0</v>
      </c>
      <c r="AR890" s="143" t="s">
        <v>262</v>
      </c>
      <c r="AT890" s="143" t="s">
        <v>140</v>
      </c>
      <c r="AU890" s="143" t="s">
        <v>87</v>
      </c>
      <c r="AY890" s="16" t="s">
        <v>138</v>
      </c>
      <c r="BE890" s="144">
        <f>IF(N890="základní",J890,0)</f>
        <v>0</v>
      </c>
      <c r="BF890" s="144">
        <f>IF(N890="snížená",J890,0)</f>
        <v>0</v>
      </c>
      <c r="BG890" s="144">
        <f>IF(N890="zákl. přenesená",J890,0)</f>
        <v>0</v>
      </c>
      <c r="BH890" s="144">
        <f>IF(N890="sníž. přenesená",J890,0)</f>
        <v>0</v>
      </c>
      <c r="BI890" s="144">
        <f>IF(N890="nulová",J890,0)</f>
        <v>0</v>
      </c>
      <c r="BJ890" s="16" t="s">
        <v>85</v>
      </c>
      <c r="BK890" s="144">
        <f>ROUND(I890*H890,2)</f>
        <v>0</v>
      </c>
      <c r="BL890" s="16" t="s">
        <v>262</v>
      </c>
      <c r="BM890" s="143" t="s">
        <v>923</v>
      </c>
    </row>
    <row r="891" spans="2:65" s="1" customFormat="1" ht="19.5">
      <c r="B891" s="31"/>
      <c r="D891" s="145" t="s">
        <v>147</v>
      </c>
      <c r="F891" s="146" t="s">
        <v>924</v>
      </c>
      <c r="I891" s="147"/>
      <c r="L891" s="31"/>
      <c r="M891" s="148"/>
      <c r="T891" s="54"/>
      <c r="AT891" s="16" t="s">
        <v>147</v>
      </c>
      <c r="AU891" s="16" t="s">
        <v>87</v>
      </c>
    </row>
    <row r="892" spans="2:65" s="1" customFormat="1">
      <c r="B892" s="31"/>
      <c r="D892" s="149" t="s">
        <v>149</v>
      </c>
      <c r="F892" s="150" t="s">
        <v>925</v>
      </c>
      <c r="I892" s="147"/>
      <c r="L892" s="31"/>
      <c r="M892" s="148"/>
      <c r="T892" s="54"/>
      <c r="AT892" s="16" t="s">
        <v>149</v>
      </c>
      <c r="AU892" s="16" t="s">
        <v>87</v>
      </c>
    </row>
    <row r="893" spans="2:65" s="12" customFormat="1">
      <c r="B893" s="151"/>
      <c r="D893" s="145" t="s">
        <v>151</v>
      </c>
      <c r="E893" s="152" t="s">
        <v>1</v>
      </c>
      <c r="F893" s="153" t="s">
        <v>296</v>
      </c>
      <c r="H893" s="152" t="s">
        <v>1</v>
      </c>
      <c r="I893" s="154"/>
      <c r="L893" s="151"/>
      <c r="M893" s="155"/>
      <c r="T893" s="156"/>
      <c r="AT893" s="152" t="s">
        <v>151</v>
      </c>
      <c r="AU893" s="152" t="s">
        <v>87</v>
      </c>
      <c r="AV893" s="12" t="s">
        <v>85</v>
      </c>
      <c r="AW893" s="12" t="s">
        <v>32</v>
      </c>
      <c r="AX893" s="12" t="s">
        <v>77</v>
      </c>
      <c r="AY893" s="152" t="s">
        <v>138</v>
      </c>
    </row>
    <row r="894" spans="2:65" s="12" customFormat="1">
      <c r="B894" s="151"/>
      <c r="D894" s="145" t="s">
        <v>151</v>
      </c>
      <c r="E894" s="152" t="s">
        <v>1</v>
      </c>
      <c r="F894" s="153" t="s">
        <v>297</v>
      </c>
      <c r="H894" s="152" t="s">
        <v>1</v>
      </c>
      <c r="I894" s="154"/>
      <c r="L894" s="151"/>
      <c r="M894" s="155"/>
      <c r="T894" s="156"/>
      <c r="AT894" s="152" t="s">
        <v>151</v>
      </c>
      <c r="AU894" s="152" t="s">
        <v>87</v>
      </c>
      <c r="AV894" s="12" t="s">
        <v>85</v>
      </c>
      <c r="AW894" s="12" t="s">
        <v>32</v>
      </c>
      <c r="AX894" s="12" t="s">
        <v>77</v>
      </c>
      <c r="AY894" s="152" t="s">
        <v>138</v>
      </c>
    </row>
    <row r="895" spans="2:65" s="13" customFormat="1">
      <c r="B895" s="157"/>
      <c r="D895" s="145" t="s">
        <v>151</v>
      </c>
      <c r="E895" s="158" t="s">
        <v>1</v>
      </c>
      <c r="F895" s="159" t="s">
        <v>212</v>
      </c>
      <c r="H895" s="160">
        <v>16</v>
      </c>
      <c r="I895" s="161"/>
      <c r="L895" s="157"/>
      <c r="M895" s="162"/>
      <c r="T895" s="163"/>
      <c r="AT895" s="158" t="s">
        <v>151</v>
      </c>
      <c r="AU895" s="158" t="s">
        <v>87</v>
      </c>
      <c r="AV895" s="13" t="s">
        <v>87</v>
      </c>
      <c r="AW895" s="13" t="s">
        <v>32</v>
      </c>
      <c r="AX895" s="13" t="s">
        <v>77</v>
      </c>
      <c r="AY895" s="158" t="s">
        <v>138</v>
      </c>
    </row>
    <row r="896" spans="2:65" s="12" customFormat="1">
      <c r="B896" s="151"/>
      <c r="D896" s="145" t="s">
        <v>151</v>
      </c>
      <c r="E896" s="152" t="s">
        <v>1</v>
      </c>
      <c r="F896" s="153" t="s">
        <v>179</v>
      </c>
      <c r="H896" s="152" t="s">
        <v>1</v>
      </c>
      <c r="I896" s="154"/>
      <c r="L896" s="151"/>
      <c r="M896" s="155"/>
      <c r="T896" s="156"/>
      <c r="AT896" s="152" t="s">
        <v>151</v>
      </c>
      <c r="AU896" s="152" t="s">
        <v>87</v>
      </c>
      <c r="AV896" s="12" t="s">
        <v>85</v>
      </c>
      <c r="AW896" s="12" t="s">
        <v>32</v>
      </c>
      <c r="AX896" s="12" t="s">
        <v>77</v>
      </c>
      <c r="AY896" s="152" t="s">
        <v>138</v>
      </c>
    </row>
    <row r="897" spans="2:65" s="13" customFormat="1">
      <c r="B897" s="157"/>
      <c r="D897" s="145" t="s">
        <v>151</v>
      </c>
      <c r="E897" s="158" t="s">
        <v>1</v>
      </c>
      <c r="F897" s="159" t="s">
        <v>926</v>
      </c>
      <c r="H897" s="160">
        <v>11.904</v>
      </c>
      <c r="I897" s="161"/>
      <c r="L897" s="157"/>
      <c r="M897" s="162"/>
      <c r="T897" s="163"/>
      <c r="AT897" s="158" t="s">
        <v>151</v>
      </c>
      <c r="AU897" s="158" t="s">
        <v>87</v>
      </c>
      <c r="AV897" s="13" t="s">
        <v>87</v>
      </c>
      <c r="AW897" s="13" t="s">
        <v>32</v>
      </c>
      <c r="AX897" s="13" t="s">
        <v>77</v>
      </c>
      <c r="AY897" s="158" t="s">
        <v>138</v>
      </c>
    </row>
    <row r="898" spans="2:65" s="14" customFormat="1">
      <c r="B898" s="164"/>
      <c r="D898" s="145" t="s">
        <v>151</v>
      </c>
      <c r="E898" s="165" t="s">
        <v>1</v>
      </c>
      <c r="F898" s="166" t="s">
        <v>154</v>
      </c>
      <c r="H898" s="167">
        <v>27.904</v>
      </c>
      <c r="I898" s="168"/>
      <c r="L898" s="164"/>
      <c r="M898" s="169"/>
      <c r="T898" s="170"/>
      <c r="AT898" s="165" t="s">
        <v>151</v>
      </c>
      <c r="AU898" s="165" t="s">
        <v>87</v>
      </c>
      <c r="AV898" s="14" t="s">
        <v>145</v>
      </c>
      <c r="AW898" s="14" t="s">
        <v>32</v>
      </c>
      <c r="AX898" s="14" t="s">
        <v>85</v>
      </c>
      <c r="AY898" s="165" t="s">
        <v>138</v>
      </c>
    </row>
    <row r="899" spans="2:65" s="1" customFormat="1" ht="24.2" customHeight="1">
      <c r="B899" s="131"/>
      <c r="C899" s="132" t="s">
        <v>927</v>
      </c>
      <c r="D899" s="132" t="s">
        <v>140</v>
      </c>
      <c r="E899" s="133" t="s">
        <v>928</v>
      </c>
      <c r="F899" s="134" t="s">
        <v>929</v>
      </c>
      <c r="G899" s="135" t="s">
        <v>157</v>
      </c>
      <c r="H899" s="136">
        <v>27.872</v>
      </c>
      <c r="I899" s="137"/>
      <c r="J899" s="138">
        <f>ROUND(I899*H899,2)</f>
        <v>0</v>
      </c>
      <c r="K899" s="134" t="s">
        <v>898</v>
      </c>
      <c r="L899" s="31"/>
      <c r="M899" s="139" t="s">
        <v>1</v>
      </c>
      <c r="N899" s="140" t="s">
        <v>42</v>
      </c>
      <c r="P899" s="141">
        <f>O899*H899</f>
        <v>0</v>
      </c>
      <c r="Q899" s="141">
        <v>4.0000000000000002E-4</v>
      </c>
      <c r="R899" s="141">
        <f>Q899*H899</f>
        <v>1.11488E-2</v>
      </c>
      <c r="S899" s="141">
        <v>0</v>
      </c>
      <c r="T899" s="142">
        <f>S899*H899</f>
        <v>0</v>
      </c>
      <c r="AR899" s="143" t="s">
        <v>262</v>
      </c>
      <c r="AT899" s="143" t="s">
        <v>140</v>
      </c>
      <c r="AU899" s="143" t="s">
        <v>87</v>
      </c>
      <c r="AY899" s="16" t="s">
        <v>138</v>
      </c>
      <c r="BE899" s="144">
        <f>IF(N899="základní",J899,0)</f>
        <v>0</v>
      </c>
      <c r="BF899" s="144">
        <f>IF(N899="snížená",J899,0)</f>
        <v>0</v>
      </c>
      <c r="BG899" s="144">
        <f>IF(N899="zákl. přenesená",J899,0)</f>
        <v>0</v>
      </c>
      <c r="BH899" s="144">
        <f>IF(N899="sníž. přenesená",J899,0)</f>
        <v>0</v>
      </c>
      <c r="BI899" s="144">
        <f>IF(N899="nulová",J899,0)</f>
        <v>0</v>
      </c>
      <c r="BJ899" s="16" t="s">
        <v>85</v>
      </c>
      <c r="BK899" s="144">
        <f>ROUND(I899*H899,2)</f>
        <v>0</v>
      </c>
      <c r="BL899" s="16" t="s">
        <v>262</v>
      </c>
      <c r="BM899" s="143" t="s">
        <v>930</v>
      </c>
    </row>
    <row r="900" spans="2:65" s="1" customFormat="1" ht="19.5">
      <c r="B900" s="31"/>
      <c r="D900" s="145" t="s">
        <v>147</v>
      </c>
      <c r="F900" s="146" t="s">
        <v>931</v>
      </c>
      <c r="I900" s="147"/>
      <c r="L900" s="31"/>
      <c r="M900" s="148"/>
      <c r="T900" s="54"/>
      <c r="AT900" s="16" t="s">
        <v>147</v>
      </c>
      <c r="AU900" s="16" t="s">
        <v>87</v>
      </c>
    </row>
    <row r="901" spans="2:65" s="1" customFormat="1">
      <c r="B901" s="31"/>
      <c r="D901" s="149" t="s">
        <v>149</v>
      </c>
      <c r="F901" s="150" t="s">
        <v>932</v>
      </c>
      <c r="I901" s="147"/>
      <c r="L901" s="31"/>
      <c r="M901" s="148"/>
      <c r="T901" s="54"/>
      <c r="AT901" s="16" t="s">
        <v>149</v>
      </c>
      <c r="AU901" s="16" t="s">
        <v>87</v>
      </c>
    </row>
    <row r="902" spans="2:65" s="12" customFormat="1">
      <c r="B902" s="151"/>
      <c r="D902" s="145" t="s">
        <v>151</v>
      </c>
      <c r="E902" s="152" t="s">
        <v>1</v>
      </c>
      <c r="F902" s="153" t="s">
        <v>179</v>
      </c>
      <c r="H902" s="152" t="s">
        <v>1</v>
      </c>
      <c r="I902" s="154"/>
      <c r="L902" s="151"/>
      <c r="M902" s="155"/>
      <c r="T902" s="156"/>
      <c r="AT902" s="152" t="s">
        <v>151</v>
      </c>
      <c r="AU902" s="152" t="s">
        <v>87</v>
      </c>
      <c r="AV902" s="12" t="s">
        <v>85</v>
      </c>
      <c r="AW902" s="12" t="s">
        <v>32</v>
      </c>
      <c r="AX902" s="12" t="s">
        <v>77</v>
      </c>
      <c r="AY902" s="152" t="s">
        <v>138</v>
      </c>
    </row>
    <row r="903" spans="2:65" s="12" customFormat="1">
      <c r="B903" s="151"/>
      <c r="D903" s="145" t="s">
        <v>151</v>
      </c>
      <c r="E903" s="152" t="s">
        <v>1</v>
      </c>
      <c r="F903" s="153" t="s">
        <v>266</v>
      </c>
      <c r="H903" s="152" t="s">
        <v>1</v>
      </c>
      <c r="I903" s="154"/>
      <c r="L903" s="151"/>
      <c r="M903" s="155"/>
      <c r="T903" s="156"/>
      <c r="AT903" s="152" t="s">
        <v>151</v>
      </c>
      <c r="AU903" s="152" t="s">
        <v>87</v>
      </c>
      <c r="AV903" s="12" t="s">
        <v>85</v>
      </c>
      <c r="AW903" s="12" t="s">
        <v>32</v>
      </c>
      <c r="AX903" s="12" t="s">
        <v>77</v>
      </c>
      <c r="AY903" s="152" t="s">
        <v>138</v>
      </c>
    </row>
    <row r="904" spans="2:65" s="13" customFormat="1">
      <c r="B904" s="157"/>
      <c r="D904" s="145" t="s">
        <v>151</v>
      </c>
      <c r="E904" s="158" t="s">
        <v>1</v>
      </c>
      <c r="F904" s="159" t="s">
        <v>933</v>
      </c>
      <c r="H904" s="160">
        <v>14.574</v>
      </c>
      <c r="I904" s="161"/>
      <c r="L904" s="157"/>
      <c r="M904" s="162"/>
      <c r="T904" s="163"/>
      <c r="AT904" s="158" t="s">
        <v>151</v>
      </c>
      <c r="AU904" s="158" t="s">
        <v>87</v>
      </c>
      <c r="AV904" s="13" t="s">
        <v>87</v>
      </c>
      <c r="AW904" s="13" t="s">
        <v>32</v>
      </c>
      <c r="AX904" s="13" t="s">
        <v>77</v>
      </c>
      <c r="AY904" s="158" t="s">
        <v>138</v>
      </c>
    </row>
    <row r="905" spans="2:65" s="12" customFormat="1">
      <c r="B905" s="151"/>
      <c r="D905" s="145" t="s">
        <v>151</v>
      </c>
      <c r="E905" s="152" t="s">
        <v>1</v>
      </c>
      <c r="F905" s="153" t="s">
        <v>268</v>
      </c>
      <c r="H905" s="152" t="s">
        <v>1</v>
      </c>
      <c r="I905" s="154"/>
      <c r="L905" s="151"/>
      <c r="M905" s="155"/>
      <c r="T905" s="156"/>
      <c r="AT905" s="152" t="s">
        <v>151</v>
      </c>
      <c r="AU905" s="152" t="s">
        <v>87</v>
      </c>
      <c r="AV905" s="12" t="s">
        <v>85</v>
      </c>
      <c r="AW905" s="12" t="s">
        <v>32</v>
      </c>
      <c r="AX905" s="12" t="s">
        <v>77</v>
      </c>
      <c r="AY905" s="152" t="s">
        <v>138</v>
      </c>
    </row>
    <row r="906" spans="2:65" s="13" customFormat="1">
      <c r="B906" s="157"/>
      <c r="D906" s="145" t="s">
        <v>151</v>
      </c>
      <c r="E906" s="158" t="s">
        <v>1</v>
      </c>
      <c r="F906" s="159" t="s">
        <v>934</v>
      </c>
      <c r="H906" s="160">
        <v>13.298</v>
      </c>
      <c r="I906" s="161"/>
      <c r="L906" s="157"/>
      <c r="M906" s="162"/>
      <c r="T906" s="163"/>
      <c r="AT906" s="158" t="s">
        <v>151</v>
      </c>
      <c r="AU906" s="158" t="s">
        <v>87</v>
      </c>
      <c r="AV906" s="13" t="s">
        <v>87</v>
      </c>
      <c r="AW906" s="13" t="s">
        <v>32</v>
      </c>
      <c r="AX906" s="13" t="s">
        <v>77</v>
      </c>
      <c r="AY906" s="158" t="s">
        <v>138</v>
      </c>
    </row>
    <row r="907" spans="2:65" s="14" customFormat="1">
      <c r="B907" s="164"/>
      <c r="D907" s="145" t="s">
        <v>151</v>
      </c>
      <c r="E907" s="165" t="s">
        <v>1</v>
      </c>
      <c r="F907" s="166" t="s">
        <v>154</v>
      </c>
      <c r="H907" s="167">
        <v>27.872</v>
      </c>
      <c r="I907" s="168"/>
      <c r="L907" s="164"/>
      <c r="M907" s="169"/>
      <c r="T907" s="170"/>
      <c r="AT907" s="165" t="s">
        <v>151</v>
      </c>
      <c r="AU907" s="165" t="s">
        <v>87</v>
      </c>
      <c r="AV907" s="14" t="s">
        <v>145</v>
      </c>
      <c r="AW907" s="14" t="s">
        <v>32</v>
      </c>
      <c r="AX907" s="14" t="s">
        <v>85</v>
      </c>
      <c r="AY907" s="165" t="s">
        <v>138</v>
      </c>
    </row>
    <row r="908" spans="2:65" s="1" customFormat="1" ht="49.15" customHeight="1">
      <c r="B908" s="131"/>
      <c r="C908" s="171" t="s">
        <v>935</v>
      </c>
      <c r="D908" s="171" t="s">
        <v>253</v>
      </c>
      <c r="E908" s="172" t="s">
        <v>936</v>
      </c>
      <c r="F908" s="173" t="s">
        <v>937</v>
      </c>
      <c r="G908" s="174" t="s">
        <v>157</v>
      </c>
      <c r="H908" s="175">
        <v>55.776000000000003</v>
      </c>
      <c r="I908" s="176"/>
      <c r="J908" s="177">
        <f>ROUND(I908*H908,2)</f>
        <v>0</v>
      </c>
      <c r="K908" s="173" t="s">
        <v>144</v>
      </c>
      <c r="L908" s="178"/>
      <c r="M908" s="179" t="s">
        <v>1</v>
      </c>
      <c r="N908" s="180" t="s">
        <v>42</v>
      </c>
      <c r="P908" s="141">
        <f>O908*H908</f>
        <v>0</v>
      </c>
      <c r="Q908" s="141">
        <v>5.3E-3</v>
      </c>
      <c r="R908" s="141">
        <f>Q908*H908</f>
        <v>0.29561280000000001</v>
      </c>
      <c r="S908" s="141">
        <v>0</v>
      </c>
      <c r="T908" s="142">
        <f>S908*H908</f>
        <v>0</v>
      </c>
      <c r="AR908" s="143" t="s">
        <v>273</v>
      </c>
      <c r="AT908" s="143" t="s">
        <v>253</v>
      </c>
      <c r="AU908" s="143" t="s">
        <v>87</v>
      </c>
      <c r="AY908" s="16" t="s">
        <v>138</v>
      </c>
      <c r="BE908" s="144">
        <f>IF(N908="základní",J908,0)</f>
        <v>0</v>
      </c>
      <c r="BF908" s="144">
        <f>IF(N908="snížená",J908,0)</f>
        <v>0</v>
      </c>
      <c r="BG908" s="144">
        <f>IF(N908="zákl. přenesená",J908,0)</f>
        <v>0</v>
      </c>
      <c r="BH908" s="144">
        <f>IF(N908="sníž. přenesená",J908,0)</f>
        <v>0</v>
      </c>
      <c r="BI908" s="144">
        <f>IF(N908="nulová",J908,0)</f>
        <v>0</v>
      </c>
      <c r="BJ908" s="16" t="s">
        <v>85</v>
      </c>
      <c r="BK908" s="144">
        <f>ROUND(I908*H908,2)</f>
        <v>0</v>
      </c>
      <c r="BL908" s="16" t="s">
        <v>262</v>
      </c>
      <c r="BM908" s="143" t="s">
        <v>938</v>
      </c>
    </row>
    <row r="909" spans="2:65" s="1" customFormat="1" ht="29.25">
      <c r="B909" s="31"/>
      <c r="D909" s="145" t="s">
        <v>147</v>
      </c>
      <c r="F909" s="146" t="s">
        <v>937</v>
      </c>
      <c r="I909" s="147"/>
      <c r="L909" s="31"/>
      <c r="M909" s="148"/>
      <c r="T909" s="54"/>
      <c r="AT909" s="16" t="s">
        <v>147</v>
      </c>
      <c r="AU909" s="16" t="s">
        <v>87</v>
      </c>
    </row>
    <row r="910" spans="2:65" s="1" customFormat="1" ht="33" customHeight="1">
      <c r="B910" s="131"/>
      <c r="C910" s="132" t="s">
        <v>939</v>
      </c>
      <c r="D910" s="132" t="s">
        <v>140</v>
      </c>
      <c r="E910" s="133" t="s">
        <v>940</v>
      </c>
      <c r="F910" s="134" t="s">
        <v>941</v>
      </c>
      <c r="G910" s="135" t="s">
        <v>942</v>
      </c>
      <c r="H910" s="181"/>
      <c r="I910" s="137"/>
      <c r="J910" s="138">
        <f>ROUND(I910*H910,2)</f>
        <v>0</v>
      </c>
      <c r="K910" s="134" t="s">
        <v>144</v>
      </c>
      <c r="L910" s="31"/>
      <c r="M910" s="139" t="s">
        <v>1</v>
      </c>
      <c r="N910" s="140" t="s">
        <v>42</v>
      </c>
      <c r="P910" s="141">
        <f>O910*H910</f>
        <v>0</v>
      </c>
      <c r="Q910" s="141">
        <v>0</v>
      </c>
      <c r="R910" s="141">
        <f>Q910*H910</f>
        <v>0</v>
      </c>
      <c r="S910" s="141">
        <v>0</v>
      </c>
      <c r="T910" s="142">
        <f>S910*H910</f>
        <v>0</v>
      </c>
      <c r="AR910" s="143" t="s">
        <v>262</v>
      </c>
      <c r="AT910" s="143" t="s">
        <v>140</v>
      </c>
      <c r="AU910" s="143" t="s">
        <v>87</v>
      </c>
      <c r="AY910" s="16" t="s">
        <v>138</v>
      </c>
      <c r="BE910" s="144">
        <f>IF(N910="základní",J910,0)</f>
        <v>0</v>
      </c>
      <c r="BF910" s="144">
        <f>IF(N910="snížená",J910,0)</f>
        <v>0</v>
      </c>
      <c r="BG910" s="144">
        <f>IF(N910="zákl. přenesená",J910,0)</f>
        <v>0</v>
      </c>
      <c r="BH910" s="144">
        <f>IF(N910="sníž. přenesená",J910,0)</f>
        <v>0</v>
      </c>
      <c r="BI910" s="144">
        <f>IF(N910="nulová",J910,0)</f>
        <v>0</v>
      </c>
      <c r="BJ910" s="16" t="s">
        <v>85</v>
      </c>
      <c r="BK910" s="144">
        <f>ROUND(I910*H910,2)</f>
        <v>0</v>
      </c>
      <c r="BL910" s="16" t="s">
        <v>262</v>
      </c>
      <c r="BM910" s="143" t="s">
        <v>943</v>
      </c>
    </row>
    <row r="911" spans="2:65" s="1" customFormat="1" ht="29.25">
      <c r="B911" s="31"/>
      <c r="D911" s="145" t="s">
        <v>147</v>
      </c>
      <c r="F911" s="146" t="s">
        <v>944</v>
      </c>
      <c r="I911" s="147"/>
      <c r="L911" s="31"/>
      <c r="M911" s="148"/>
      <c r="T911" s="54"/>
      <c r="AT911" s="16" t="s">
        <v>147</v>
      </c>
      <c r="AU911" s="16" t="s">
        <v>87</v>
      </c>
    </row>
    <row r="912" spans="2:65" s="1" customFormat="1">
      <c r="B912" s="31"/>
      <c r="D912" s="149" t="s">
        <v>149</v>
      </c>
      <c r="F912" s="150" t="s">
        <v>945</v>
      </c>
      <c r="I912" s="147"/>
      <c r="L912" s="31"/>
      <c r="M912" s="148"/>
      <c r="T912" s="54"/>
      <c r="AT912" s="16" t="s">
        <v>149</v>
      </c>
      <c r="AU912" s="16" t="s">
        <v>87</v>
      </c>
    </row>
    <row r="913" spans="2:65" s="1" customFormat="1" ht="37.9" customHeight="1">
      <c r="B913" s="131"/>
      <c r="C913" s="132" t="s">
        <v>946</v>
      </c>
      <c r="D913" s="132" t="s">
        <v>140</v>
      </c>
      <c r="E913" s="133" t="s">
        <v>947</v>
      </c>
      <c r="F913" s="134" t="s">
        <v>948</v>
      </c>
      <c r="G913" s="135" t="s">
        <v>942</v>
      </c>
      <c r="H913" s="181"/>
      <c r="I913" s="137"/>
      <c r="J913" s="138">
        <f>ROUND(I913*H913,2)</f>
        <v>0</v>
      </c>
      <c r="K913" s="134" t="s">
        <v>144</v>
      </c>
      <c r="L913" s="31"/>
      <c r="M913" s="139" t="s">
        <v>1</v>
      </c>
      <c r="N913" s="140" t="s">
        <v>42</v>
      </c>
      <c r="P913" s="141">
        <f>O913*H913</f>
        <v>0</v>
      </c>
      <c r="Q913" s="141">
        <v>0</v>
      </c>
      <c r="R913" s="141">
        <f>Q913*H913</f>
        <v>0</v>
      </c>
      <c r="S913" s="141">
        <v>0</v>
      </c>
      <c r="T913" s="142">
        <f>S913*H913</f>
        <v>0</v>
      </c>
      <c r="AR913" s="143" t="s">
        <v>262</v>
      </c>
      <c r="AT913" s="143" t="s">
        <v>140</v>
      </c>
      <c r="AU913" s="143" t="s">
        <v>87</v>
      </c>
      <c r="AY913" s="16" t="s">
        <v>138</v>
      </c>
      <c r="BE913" s="144">
        <f>IF(N913="základní",J913,0)</f>
        <v>0</v>
      </c>
      <c r="BF913" s="144">
        <f>IF(N913="snížená",J913,0)</f>
        <v>0</v>
      </c>
      <c r="BG913" s="144">
        <f>IF(N913="zákl. přenesená",J913,0)</f>
        <v>0</v>
      </c>
      <c r="BH913" s="144">
        <f>IF(N913="sníž. přenesená",J913,0)</f>
        <v>0</v>
      </c>
      <c r="BI913" s="144">
        <f>IF(N913="nulová",J913,0)</f>
        <v>0</v>
      </c>
      <c r="BJ913" s="16" t="s">
        <v>85</v>
      </c>
      <c r="BK913" s="144">
        <f>ROUND(I913*H913,2)</f>
        <v>0</v>
      </c>
      <c r="BL913" s="16" t="s">
        <v>262</v>
      </c>
      <c r="BM913" s="143" t="s">
        <v>949</v>
      </c>
    </row>
    <row r="914" spans="2:65" s="1" customFormat="1" ht="48.75">
      <c r="B914" s="31"/>
      <c r="D914" s="145" t="s">
        <v>147</v>
      </c>
      <c r="F914" s="146" t="s">
        <v>950</v>
      </c>
      <c r="I914" s="147"/>
      <c r="L914" s="31"/>
      <c r="M914" s="148"/>
      <c r="T914" s="54"/>
      <c r="AT914" s="16" t="s">
        <v>147</v>
      </c>
      <c r="AU914" s="16" t="s">
        <v>87</v>
      </c>
    </row>
    <row r="915" spans="2:65" s="1" customFormat="1">
      <c r="B915" s="31"/>
      <c r="D915" s="149" t="s">
        <v>149</v>
      </c>
      <c r="F915" s="150" t="s">
        <v>951</v>
      </c>
      <c r="I915" s="147"/>
      <c r="L915" s="31"/>
      <c r="M915" s="148"/>
      <c r="T915" s="54"/>
      <c r="AT915" s="16" t="s">
        <v>149</v>
      </c>
      <c r="AU915" s="16" t="s">
        <v>87</v>
      </c>
    </row>
    <row r="916" spans="2:65" s="11" customFormat="1" ht="22.9" customHeight="1">
      <c r="B916" s="119"/>
      <c r="D916" s="120" t="s">
        <v>76</v>
      </c>
      <c r="E916" s="129" t="s">
        <v>952</v>
      </c>
      <c r="F916" s="129" t="s">
        <v>953</v>
      </c>
      <c r="I916" s="122"/>
      <c r="J916" s="130">
        <f>BK916</f>
        <v>0</v>
      </c>
      <c r="L916" s="119"/>
      <c r="M916" s="124"/>
      <c r="P916" s="125">
        <f>SUM(P917:P929)</f>
        <v>0</v>
      </c>
      <c r="R916" s="125">
        <f>SUM(R917:R929)</f>
        <v>0</v>
      </c>
      <c r="T916" s="126">
        <f>SUM(T917:T929)</f>
        <v>5.7595999999999994E-2</v>
      </c>
      <c r="AR916" s="120" t="s">
        <v>87</v>
      </c>
      <c r="AT916" s="127" t="s">
        <v>76</v>
      </c>
      <c r="AU916" s="127" t="s">
        <v>85</v>
      </c>
      <c r="AY916" s="120" t="s">
        <v>138</v>
      </c>
      <c r="BK916" s="128">
        <f>SUM(BK917:BK929)</f>
        <v>0</v>
      </c>
    </row>
    <row r="917" spans="2:65" s="1" customFormat="1" ht="24.2" customHeight="1">
      <c r="B917" s="131"/>
      <c r="C917" s="132" t="s">
        <v>954</v>
      </c>
      <c r="D917" s="132" t="s">
        <v>140</v>
      </c>
      <c r="E917" s="133" t="s">
        <v>955</v>
      </c>
      <c r="F917" s="134" t="s">
        <v>956</v>
      </c>
      <c r="G917" s="135" t="s">
        <v>157</v>
      </c>
      <c r="H917" s="136">
        <v>5.2359999999999998</v>
      </c>
      <c r="I917" s="137"/>
      <c r="J917" s="138">
        <f>ROUND(I917*H917,2)</f>
        <v>0</v>
      </c>
      <c r="K917" s="134" t="s">
        <v>144</v>
      </c>
      <c r="L917" s="31"/>
      <c r="M917" s="139" t="s">
        <v>1</v>
      </c>
      <c r="N917" s="140" t="s">
        <v>42</v>
      </c>
      <c r="P917" s="141">
        <f>O917*H917</f>
        <v>0</v>
      </c>
      <c r="Q917" s="141">
        <v>0</v>
      </c>
      <c r="R917" s="141">
        <f>Q917*H917</f>
        <v>0</v>
      </c>
      <c r="S917" s="141">
        <v>1.0999999999999999E-2</v>
      </c>
      <c r="T917" s="142">
        <f>S917*H917</f>
        <v>5.7595999999999994E-2</v>
      </c>
      <c r="AR917" s="143" t="s">
        <v>262</v>
      </c>
      <c r="AT917" s="143" t="s">
        <v>140</v>
      </c>
      <c r="AU917" s="143" t="s">
        <v>87</v>
      </c>
      <c r="AY917" s="16" t="s">
        <v>138</v>
      </c>
      <c r="BE917" s="144">
        <f>IF(N917="základní",J917,0)</f>
        <v>0</v>
      </c>
      <c r="BF917" s="144">
        <f>IF(N917="snížená",J917,0)</f>
        <v>0</v>
      </c>
      <c r="BG917" s="144">
        <f>IF(N917="zákl. přenesená",J917,0)</f>
        <v>0</v>
      </c>
      <c r="BH917" s="144">
        <f>IF(N917="sníž. přenesená",J917,0)</f>
        <v>0</v>
      </c>
      <c r="BI917" s="144">
        <f>IF(N917="nulová",J917,0)</f>
        <v>0</v>
      </c>
      <c r="BJ917" s="16" t="s">
        <v>85</v>
      </c>
      <c r="BK917" s="144">
        <f>ROUND(I917*H917,2)</f>
        <v>0</v>
      </c>
      <c r="BL917" s="16" t="s">
        <v>262</v>
      </c>
      <c r="BM917" s="143" t="s">
        <v>957</v>
      </c>
    </row>
    <row r="918" spans="2:65" s="1" customFormat="1" ht="19.5">
      <c r="B918" s="31"/>
      <c r="D918" s="145" t="s">
        <v>147</v>
      </c>
      <c r="F918" s="146" t="s">
        <v>958</v>
      </c>
      <c r="I918" s="147"/>
      <c r="L918" s="31"/>
      <c r="M918" s="148"/>
      <c r="T918" s="54"/>
      <c r="AT918" s="16" t="s">
        <v>147</v>
      </c>
      <c r="AU918" s="16" t="s">
        <v>87</v>
      </c>
    </row>
    <row r="919" spans="2:65" s="1" customFormat="1">
      <c r="B919" s="31"/>
      <c r="D919" s="149" t="s">
        <v>149</v>
      </c>
      <c r="F919" s="150" t="s">
        <v>959</v>
      </c>
      <c r="I919" s="147"/>
      <c r="L919" s="31"/>
      <c r="M919" s="148"/>
      <c r="T919" s="54"/>
      <c r="AT919" s="16" t="s">
        <v>149</v>
      </c>
      <c r="AU919" s="16" t="s">
        <v>87</v>
      </c>
    </row>
    <row r="920" spans="2:65" s="12" customFormat="1">
      <c r="B920" s="151"/>
      <c r="D920" s="145" t="s">
        <v>151</v>
      </c>
      <c r="E920" s="152" t="s">
        <v>1</v>
      </c>
      <c r="F920" s="153" t="s">
        <v>730</v>
      </c>
      <c r="H920" s="152" t="s">
        <v>1</v>
      </c>
      <c r="I920" s="154"/>
      <c r="L920" s="151"/>
      <c r="M920" s="155"/>
      <c r="T920" s="156"/>
      <c r="AT920" s="152" t="s">
        <v>151</v>
      </c>
      <c r="AU920" s="152" t="s">
        <v>87</v>
      </c>
      <c r="AV920" s="12" t="s">
        <v>85</v>
      </c>
      <c r="AW920" s="12" t="s">
        <v>32</v>
      </c>
      <c r="AX920" s="12" t="s">
        <v>77</v>
      </c>
      <c r="AY920" s="152" t="s">
        <v>138</v>
      </c>
    </row>
    <row r="921" spans="2:65" s="12" customFormat="1">
      <c r="B921" s="151"/>
      <c r="D921" s="145" t="s">
        <v>151</v>
      </c>
      <c r="E921" s="152" t="s">
        <v>1</v>
      </c>
      <c r="F921" s="153" t="s">
        <v>731</v>
      </c>
      <c r="H921" s="152" t="s">
        <v>1</v>
      </c>
      <c r="I921" s="154"/>
      <c r="L921" s="151"/>
      <c r="M921" s="155"/>
      <c r="T921" s="156"/>
      <c r="AT921" s="152" t="s">
        <v>151</v>
      </c>
      <c r="AU921" s="152" t="s">
        <v>87</v>
      </c>
      <c r="AV921" s="12" t="s">
        <v>85</v>
      </c>
      <c r="AW921" s="12" t="s">
        <v>32</v>
      </c>
      <c r="AX921" s="12" t="s">
        <v>77</v>
      </c>
      <c r="AY921" s="152" t="s">
        <v>138</v>
      </c>
    </row>
    <row r="922" spans="2:65" s="13" customFormat="1">
      <c r="B922" s="157"/>
      <c r="D922" s="145" t="s">
        <v>151</v>
      </c>
      <c r="E922" s="158" t="s">
        <v>1</v>
      </c>
      <c r="F922" s="159" t="s">
        <v>732</v>
      </c>
      <c r="H922" s="160">
        <v>5.2359999999999998</v>
      </c>
      <c r="I922" s="161"/>
      <c r="L922" s="157"/>
      <c r="M922" s="162"/>
      <c r="T922" s="163"/>
      <c r="AT922" s="158" t="s">
        <v>151</v>
      </c>
      <c r="AU922" s="158" t="s">
        <v>87</v>
      </c>
      <c r="AV922" s="13" t="s">
        <v>87</v>
      </c>
      <c r="AW922" s="13" t="s">
        <v>32</v>
      </c>
      <c r="AX922" s="13" t="s">
        <v>77</v>
      </c>
      <c r="AY922" s="158" t="s">
        <v>138</v>
      </c>
    </row>
    <row r="923" spans="2:65" s="14" customFormat="1">
      <c r="B923" s="164"/>
      <c r="D923" s="145" t="s">
        <v>151</v>
      </c>
      <c r="E923" s="165" t="s">
        <v>1</v>
      </c>
      <c r="F923" s="166" t="s">
        <v>154</v>
      </c>
      <c r="H923" s="167">
        <v>5.2359999999999998</v>
      </c>
      <c r="I923" s="168"/>
      <c r="L923" s="164"/>
      <c r="M923" s="169"/>
      <c r="T923" s="170"/>
      <c r="AT923" s="165" t="s">
        <v>151</v>
      </c>
      <c r="AU923" s="165" t="s">
        <v>87</v>
      </c>
      <c r="AV923" s="14" t="s">
        <v>145</v>
      </c>
      <c r="AW923" s="14" t="s">
        <v>32</v>
      </c>
      <c r="AX923" s="14" t="s">
        <v>85</v>
      </c>
      <c r="AY923" s="165" t="s">
        <v>138</v>
      </c>
    </row>
    <row r="924" spans="2:65" s="1" customFormat="1" ht="24.2" customHeight="1">
      <c r="B924" s="131"/>
      <c r="C924" s="132" t="s">
        <v>960</v>
      </c>
      <c r="D924" s="132" t="s">
        <v>140</v>
      </c>
      <c r="E924" s="133" t="s">
        <v>961</v>
      </c>
      <c r="F924" s="134" t="s">
        <v>962</v>
      </c>
      <c r="G924" s="135" t="s">
        <v>942</v>
      </c>
      <c r="H924" s="181"/>
      <c r="I924" s="137"/>
      <c r="J924" s="138">
        <f>ROUND(I924*H924,2)</f>
        <v>0</v>
      </c>
      <c r="K924" s="134" t="s">
        <v>144</v>
      </c>
      <c r="L924" s="31"/>
      <c r="M924" s="139" t="s">
        <v>1</v>
      </c>
      <c r="N924" s="140" t="s">
        <v>42</v>
      </c>
      <c r="P924" s="141">
        <f>O924*H924</f>
        <v>0</v>
      </c>
      <c r="Q924" s="141">
        <v>0</v>
      </c>
      <c r="R924" s="141">
        <f>Q924*H924</f>
        <v>0</v>
      </c>
      <c r="S924" s="141">
        <v>0</v>
      </c>
      <c r="T924" s="142">
        <f>S924*H924</f>
        <v>0</v>
      </c>
      <c r="AR924" s="143" t="s">
        <v>262</v>
      </c>
      <c r="AT924" s="143" t="s">
        <v>140</v>
      </c>
      <c r="AU924" s="143" t="s">
        <v>87</v>
      </c>
      <c r="AY924" s="16" t="s">
        <v>138</v>
      </c>
      <c r="BE924" s="144">
        <f>IF(N924="základní",J924,0)</f>
        <v>0</v>
      </c>
      <c r="BF924" s="144">
        <f>IF(N924="snížená",J924,0)</f>
        <v>0</v>
      </c>
      <c r="BG924" s="144">
        <f>IF(N924="zákl. přenesená",J924,0)</f>
        <v>0</v>
      </c>
      <c r="BH924" s="144">
        <f>IF(N924="sníž. přenesená",J924,0)</f>
        <v>0</v>
      </c>
      <c r="BI924" s="144">
        <f>IF(N924="nulová",J924,0)</f>
        <v>0</v>
      </c>
      <c r="BJ924" s="16" t="s">
        <v>85</v>
      </c>
      <c r="BK924" s="144">
        <f>ROUND(I924*H924,2)</f>
        <v>0</v>
      </c>
      <c r="BL924" s="16" t="s">
        <v>262</v>
      </c>
      <c r="BM924" s="143" t="s">
        <v>963</v>
      </c>
    </row>
    <row r="925" spans="2:65" s="1" customFormat="1" ht="29.25">
      <c r="B925" s="31"/>
      <c r="D925" s="145" t="s">
        <v>147</v>
      </c>
      <c r="F925" s="146" t="s">
        <v>964</v>
      </c>
      <c r="I925" s="147"/>
      <c r="L925" s="31"/>
      <c r="M925" s="148"/>
      <c r="T925" s="54"/>
      <c r="AT925" s="16" t="s">
        <v>147</v>
      </c>
      <c r="AU925" s="16" t="s">
        <v>87</v>
      </c>
    </row>
    <row r="926" spans="2:65" s="1" customFormat="1">
      <c r="B926" s="31"/>
      <c r="D926" s="149" t="s">
        <v>149</v>
      </c>
      <c r="F926" s="150" t="s">
        <v>965</v>
      </c>
      <c r="I926" s="147"/>
      <c r="L926" s="31"/>
      <c r="M926" s="148"/>
      <c r="T926" s="54"/>
      <c r="AT926" s="16" t="s">
        <v>149</v>
      </c>
      <c r="AU926" s="16" t="s">
        <v>87</v>
      </c>
    </row>
    <row r="927" spans="2:65" s="1" customFormat="1" ht="33" customHeight="1">
      <c r="B927" s="131"/>
      <c r="C927" s="132" t="s">
        <v>966</v>
      </c>
      <c r="D927" s="132" t="s">
        <v>140</v>
      </c>
      <c r="E927" s="133" t="s">
        <v>967</v>
      </c>
      <c r="F927" s="134" t="s">
        <v>968</v>
      </c>
      <c r="G927" s="135" t="s">
        <v>942</v>
      </c>
      <c r="H927" s="181"/>
      <c r="I927" s="137"/>
      <c r="J927" s="138">
        <f>ROUND(I927*H927,2)</f>
        <v>0</v>
      </c>
      <c r="K927" s="134" t="s">
        <v>144</v>
      </c>
      <c r="L927" s="31"/>
      <c r="M927" s="139" t="s">
        <v>1</v>
      </c>
      <c r="N927" s="140" t="s">
        <v>42</v>
      </c>
      <c r="P927" s="141">
        <f>O927*H927</f>
        <v>0</v>
      </c>
      <c r="Q927" s="141">
        <v>0</v>
      </c>
      <c r="R927" s="141">
        <f>Q927*H927</f>
        <v>0</v>
      </c>
      <c r="S927" s="141">
        <v>0</v>
      </c>
      <c r="T927" s="142">
        <f>S927*H927</f>
        <v>0</v>
      </c>
      <c r="AR927" s="143" t="s">
        <v>262</v>
      </c>
      <c r="AT927" s="143" t="s">
        <v>140</v>
      </c>
      <c r="AU927" s="143" t="s">
        <v>87</v>
      </c>
      <c r="AY927" s="16" t="s">
        <v>138</v>
      </c>
      <c r="BE927" s="144">
        <f>IF(N927="základní",J927,0)</f>
        <v>0</v>
      </c>
      <c r="BF927" s="144">
        <f>IF(N927="snížená",J927,0)</f>
        <v>0</v>
      </c>
      <c r="BG927" s="144">
        <f>IF(N927="zákl. přenesená",J927,0)</f>
        <v>0</v>
      </c>
      <c r="BH927" s="144">
        <f>IF(N927="sníž. přenesená",J927,0)</f>
        <v>0</v>
      </c>
      <c r="BI927" s="144">
        <f>IF(N927="nulová",J927,0)</f>
        <v>0</v>
      </c>
      <c r="BJ927" s="16" t="s">
        <v>85</v>
      </c>
      <c r="BK927" s="144">
        <f>ROUND(I927*H927,2)</f>
        <v>0</v>
      </c>
      <c r="BL927" s="16" t="s">
        <v>262</v>
      </c>
      <c r="BM927" s="143" t="s">
        <v>969</v>
      </c>
    </row>
    <row r="928" spans="2:65" s="1" customFormat="1" ht="39">
      <c r="B928" s="31"/>
      <c r="D928" s="145" t="s">
        <v>147</v>
      </c>
      <c r="F928" s="146" t="s">
        <v>970</v>
      </c>
      <c r="I928" s="147"/>
      <c r="L928" s="31"/>
      <c r="M928" s="148"/>
      <c r="T928" s="54"/>
      <c r="AT928" s="16" t="s">
        <v>147</v>
      </c>
      <c r="AU928" s="16" t="s">
        <v>87</v>
      </c>
    </row>
    <row r="929" spans="2:65" s="1" customFormat="1">
      <c r="B929" s="31"/>
      <c r="D929" s="149" t="s">
        <v>149</v>
      </c>
      <c r="F929" s="150" t="s">
        <v>971</v>
      </c>
      <c r="I929" s="147"/>
      <c r="L929" s="31"/>
      <c r="M929" s="148"/>
      <c r="T929" s="54"/>
      <c r="AT929" s="16" t="s">
        <v>149</v>
      </c>
      <c r="AU929" s="16" t="s">
        <v>87</v>
      </c>
    </row>
    <row r="930" spans="2:65" s="11" customFormat="1" ht="22.9" customHeight="1">
      <c r="B930" s="119"/>
      <c r="D930" s="120" t="s">
        <v>76</v>
      </c>
      <c r="E930" s="129" t="s">
        <v>972</v>
      </c>
      <c r="F930" s="129" t="s">
        <v>973</v>
      </c>
      <c r="I930" s="122"/>
      <c r="J930" s="130">
        <f>BK930</f>
        <v>0</v>
      </c>
      <c r="L930" s="119"/>
      <c r="M930" s="124"/>
      <c r="P930" s="125">
        <f>SUM(P931:P960)</f>
        <v>0</v>
      </c>
      <c r="R930" s="125">
        <f>SUM(R931:R960)</f>
        <v>4.2000000000000003E-2</v>
      </c>
      <c r="T930" s="126">
        <f>SUM(T931:T960)</f>
        <v>1.6042999999999998E-2</v>
      </c>
      <c r="AR930" s="120" t="s">
        <v>87</v>
      </c>
      <c r="AT930" s="127" t="s">
        <v>76</v>
      </c>
      <c r="AU930" s="127" t="s">
        <v>85</v>
      </c>
      <c r="AY930" s="120" t="s">
        <v>138</v>
      </c>
      <c r="BK930" s="128">
        <f>SUM(BK931:BK960)</f>
        <v>0</v>
      </c>
    </row>
    <row r="931" spans="2:65" s="1" customFormat="1" ht="37.9" customHeight="1">
      <c r="B931" s="131"/>
      <c r="C931" s="132" t="s">
        <v>974</v>
      </c>
      <c r="D931" s="132" t="s">
        <v>140</v>
      </c>
      <c r="E931" s="133" t="s">
        <v>975</v>
      </c>
      <c r="F931" s="134" t="s">
        <v>976</v>
      </c>
      <c r="G931" s="135" t="s">
        <v>157</v>
      </c>
      <c r="H931" s="136">
        <v>5.2359999999999998</v>
      </c>
      <c r="I931" s="137"/>
      <c r="J931" s="138">
        <f>ROUND(I931*H931,2)</f>
        <v>0</v>
      </c>
      <c r="K931" s="134" t="s">
        <v>144</v>
      </c>
      <c r="L931" s="31"/>
      <c r="M931" s="139" t="s">
        <v>1</v>
      </c>
      <c r="N931" s="140" t="s">
        <v>42</v>
      </c>
      <c r="P931" s="141">
        <f>O931*H931</f>
        <v>0</v>
      </c>
      <c r="Q931" s="141">
        <v>0</v>
      </c>
      <c r="R931" s="141">
        <f>Q931*H931</f>
        <v>0</v>
      </c>
      <c r="S931" s="141">
        <v>1.75E-3</v>
      </c>
      <c r="T931" s="142">
        <f>S931*H931</f>
        <v>9.1629999999999993E-3</v>
      </c>
      <c r="AR931" s="143" t="s">
        <v>262</v>
      </c>
      <c r="AT931" s="143" t="s">
        <v>140</v>
      </c>
      <c r="AU931" s="143" t="s">
        <v>87</v>
      </c>
      <c r="AY931" s="16" t="s">
        <v>138</v>
      </c>
      <c r="BE931" s="144">
        <f>IF(N931="základní",J931,0)</f>
        <v>0</v>
      </c>
      <c r="BF931" s="144">
        <f>IF(N931="snížená",J931,0)</f>
        <v>0</v>
      </c>
      <c r="BG931" s="144">
        <f>IF(N931="zákl. přenesená",J931,0)</f>
        <v>0</v>
      </c>
      <c r="BH931" s="144">
        <f>IF(N931="sníž. přenesená",J931,0)</f>
        <v>0</v>
      </c>
      <c r="BI931" s="144">
        <f>IF(N931="nulová",J931,0)</f>
        <v>0</v>
      </c>
      <c r="BJ931" s="16" t="s">
        <v>85</v>
      </c>
      <c r="BK931" s="144">
        <f>ROUND(I931*H931,2)</f>
        <v>0</v>
      </c>
      <c r="BL931" s="16" t="s">
        <v>262</v>
      </c>
      <c r="BM931" s="143" t="s">
        <v>977</v>
      </c>
    </row>
    <row r="932" spans="2:65" s="1" customFormat="1" ht="29.25">
      <c r="B932" s="31"/>
      <c r="D932" s="145" t="s">
        <v>147</v>
      </c>
      <c r="F932" s="146" t="s">
        <v>978</v>
      </c>
      <c r="I932" s="147"/>
      <c r="L932" s="31"/>
      <c r="M932" s="148"/>
      <c r="T932" s="54"/>
      <c r="AT932" s="16" t="s">
        <v>147</v>
      </c>
      <c r="AU932" s="16" t="s">
        <v>87</v>
      </c>
    </row>
    <row r="933" spans="2:65" s="1" customFormat="1">
      <c r="B933" s="31"/>
      <c r="D933" s="149" t="s">
        <v>149</v>
      </c>
      <c r="F933" s="150" t="s">
        <v>979</v>
      </c>
      <c r="I933" s="147"/>
      <c r="L933" s="31"/>
      <c r="M933" s="148"/>
      <c r="T933" s="54"/>
      <c r="AT933" s="16" t="s">
        <v>149</v>
      </c>
      <c r="AU933" s="16" t="s">
        <v>87</v>
      </c>
    </row>
    <row r="934" spans="2:65" s="12" customFormat="1">
      <c r="B934" s="151"/>
      <c r="D934" s="145" t="s">
        <v>151</v>
      </c>
      <c r="E934" s="152" t="s">
        <v>1</v>
      </c>
      <c r="F934" s="153" t="s">
        <v>152</v>
      </c>
      <c r="H934" s="152" t="s">
        <v>1</v>
      </c>
      <c r="I934" s="154"/>
      <c r="L934" s="151"/>
      <c r="M934" s="155"/>
      <c r="T934" s="156"/>
      <c r="AT934" s="152" t="s">
        <v>151</v>
      </c>
      <c r="AU934" s="152" t="s">
        <v>87</v>
      </c>
      <c r="AV934" s="12" t="s">
        <v>85</v>
      </c>
      <c r="AW934" s="12" t="s">
        <v>32</v>
      </c>
      <c r="AX934" s="12" t="s">
        <v>77</v>
      </c>
      <c r="AY934" s="152" t="s">
        <v>138</v>
      </c>
    </row>
    <row r="935" spans="2:65" s="12" customFormat="1">
      <c r="B935" s="151"/>
      <c r="D935" s="145" t="s">
        <v>151</v>
      </c>
      <c r="E935" s="152" t="s">
        <v>1</v>
      </c>
      <c r="F935" s="153" t="s">
        <v>731</v>
      </c>
      <c r="H935" s="152" t="s">
        <v>1</v>
      </c>
      <c r="I935" s="154"/>
      <c r="L935" s="151"/>
      <c r="M935" s="155"/>
      <c r="T935" s="156"/>
      <c r="AT935" s="152" t="s">
        <v>151</v>
      </c>
      <c r="AU935" s="152" t="s">
        <v>87</v>
      </c>
      <c r="AV935" s="12" t="s">
        <v>85</v>
      </c>
      <c r="AW935" s="12" t="s">
        <v>32</v>
      </c>
      <c r="AX935" s="12" t="s">
        <v>77</v>
      </c>
      <c r="AY935" s="152" t="s">
        <v>138</v>
      </c>
    </row>
    <row r="936" spans="2:65" s="13" customFormat="1">
      <c r="B936" s="157"/>
      <c r="D936" s="145" t="s">
        <v>151</v>
      </c>
      <c r="E936" s="158" t="s">
        <v>1</v>
      </c>
      <c r="F936" s="159" t="s">
        <v>732</v>
      </c>
      <c r="H936" s="160">
        <v>5.2359999999999998</v>
      </c>
      <c r="I936" s="161"/>
      <c r="L936" s="157"/>
      <c r="M936" s="162"/>
      <c r="T936" s="163"/>
      <c r="AT936" s="158" t="s">
        <v>151</v>
      </c>
      <c r="AU936" s="158" t="s">
        <v>87</v>
      </c>
      <c r="AV936" s="13" t="s">
        <v>87</v>
      </c>
      <c r="AW936" s="13" t="s">
        <v>32</v>
      </c>
      <c r="AX936" s="13" t="s">
        <v>77</v>
      </c>
      <c r="AY936" s="158" t="s">
        <v>138</v>
      </c>
    </row>
    <row r="937" spans="2:65" s="14" customFormat="1">
      <c r="B937" s="164"/>
      <c r="D937" s="145" t="s">
        <v>151</v>
      </c>
      <c r="E937" s="165" t="s">
        <v>1</v>
      </c>
      <c r="F937" s="166" t="s">
        <v>154</v>
      </c>
      <c r="H937" s="167">
        <v>5.2359999999999998</v>
      </c>
      <c r="I937" s="168"/>
      <c r="L937" s="164"/>
      <c r="M937" s="169"/>
      <c r="T937" s="170"/>
      <c r="AT937" s="165" t="s">
        <v>151</v>
      </c>
      <c r="AU937" s="165" t="s">
        <v>87</v>
      </c>
      <c r="AV937" s="14" t="s">
        <v>145</v>
      </c>
      <c r="AW937" s="14" t="s">
        <v>32</v>
      </c>
      <c r="AX937" s="14" t="s">
        <v>85</v>
      </c>
      <c r="AY937" s="165" t="s">
        <v>138</v>
      </c>
    </row>
    <row r="938" spans="2:65" s="1" customFormat="1" ht="24.2" customHeight="1">
      <c r="B938" s="131"/>
      <c r="C938" s="132" t="s">
        <v>980</v>
      </c>
      <c r="D938" s="132" t="s">
        <v>140</v>
      </c>
      <c r="E938" s="133" t="s">
        <v>981</v>
      </c>
      <c r="F938" s="134" t="s">
        <v>982</v>
      </c>
      <c r="G938" s="135" t="s">
        <v>157</v>
      </c>
      <c r="H938" s="136">
        <v>16</v>
      </c>
      <c r="I938" s="137"/>
      <c r="J938" s="138">
        <f>ROUND(I938*H938,2)</f>
        <v>0</v>
      </c>
      <c r="K938" s="134" t="s">
        <v>144</v>
      </c>
      <c r="L938" s="31"/>
      <c r="M938" s="139" t="s">
        <v>1</v>
      </c>
      <c r="N938" s="140" t="s">
        <v>42</v>
      </c>
      <c r="P938" s="141">
        <f>O938*H938</f>
        <v>0</v>
      </c>
      <c r="Q938" s="141">
        <v>0</v>
      </c>
      <c r="R938" s="141">
        <f>Q938*H938</f>
        <v>0</v>
      </c>
      <c r="S938" s="141">
        <v>4.2999999999999999E-4</v>
      </c>
      <c r="T938" s="142">
        <f>S938*H938</f>
        <v>6.8799999999999998E-3</v>
      </c>
      <c r="AR938" s="143" t="s">
        <v>262</v>
      </c>
      <c r="AT938" s="143" t="s">
        <v>140</v>
      </c>
      <c r="AU938" s="143" t="s">
        <v>87</v>
      </c>
      <c r="AY938" s="16" t="s">
        <v>138</v>
      </c>
      <c r="BE938" s="144">
        <f>IF(N938="základní",J938,0)</f>
        <v>0</v>
      </c>
      <c r="BF938" s="144">
        <f>IF(N938="snížená",J938,0)</f>
        <v>0</v>
      </c>
      <c r="BG938" s="144">
        <f>IF(N938="zákl. přenesená",J938,0)</f>
        <v>0</v>
      </c>
      <c r="BH938" s="144">
        <f>IF(N938="sníž. přenesená",J938,0)</f>
        <v>0</v>
      </c>
      <c r="BI938" s="144">
        <f>IF(N938="nulová",J938,0)</f>
        <v>0</v>
      </c>
      <c r="BJ938" s="16" t="s">
        <v>85</v>
      </c>
      <c r="BK938" s="144">
        <f>ROUND(I938*H938,2)</f>
        <v>0</v>
      </c>
      <c r="BL938" s="16" t="s">
        <v>262</v>
      </c>
      <c r="BM938" s="143" t="s">
        <v>983</v>
      </c>
    </row>
    <row r="939" spans="2:65" s="1" customFormat="1" ht="29.25">
      <c r="B939" s="31"/>
      <c r="D939" s="145" t="s">
        <v>147</v>
      </c>
      <c r="F939" s="146" t="s">
        <v>984</v>
      </c>
      <c r="I939" s="147"/>
      <c r="L939" s="31"/>
      <c r="M939" s="148"/>
      <c r="T939" s="54"/>
      <c r="AT939" s="16" t="s">
        <v>147</v>
      </c>
      <c r="AU939" s="16" t="s">
        <v>87</v>
      </c>
    </row>
    <row r="940" spans="2:65" s="1" customFormat="1">
      <c r="B940" s="31"/>
      <c r="D940" s="149" t="s">
        <v>149</v>
      </c>
      <c r="F940" s="150" t="s">
        <v>985</v>
      </c>
      <c r="I940" s="147"/>
      <c r="L940" s="31"/>
      <c r="M940" s="148"/>
      <c r="T940" s="54"/>
      <c r="AT940" s="16" t="s">
        <v>149</v>
      </c>
      <c r="AU940" s="16" t="s">
        <v>87</v>
      </c>
    </row>
    <row r="941" spans="2:65" s="12" customFormat="1">
      <c r="B941" s="151"/>
      <c r="D941" s="145" t="s">
        <v>151</v>
      </c>
      <c r="E941" s="152" t="s">
        <v>1</v>
      </c>
      <c r="F941" s="153" t="s">
        <v>152</v>
      </c>
      <c r="H941" s="152" t="s">
        <v>1</v>
      </c>
      <c r="I941" s="154"/>
      <c r="L941" s="151"/>
      <c r="M941" s="155"/>
      <c r="T941" s="156"/>
      <c r="AT941" s="152" t="s">
        <v>151</v>
      </c>
      <c r="AU941" s="152" t="s">
        <v>87</v>
      </c>
      <c r="AV941" s="12" t="s">
        <v>85</v>
      </c>
      <c r="AW941" s="12" t="s">
        <v>32</v>
      </c>
      <c r="AX941" s="12" t="s">
        <v>77</v>
      </c>
      <c r="AY941" s="152" t="s">
        <v>138</v>
      </c>
    </row>
    <row r="942" spans="2:65" s="12" customFormat="1">
      <c r="B942" s="151"/>
      <c r="D942" s="145" t="s">
        <v>151</v>
      </c>
      <c r="E942" s="152" t="s">
        <v>1</v>
      </c>
      <c r="F942" s="153" t="s">
        <v>698</v>
      </c>
      <c r="H942" s="152" t="s">
        <v>1</v>
      </c>
      <c r="I942" s="154"/>
      <c r="L942" s="151"/>
      <c r="M942" s="155"/>
      <c r="T942" s="156"/>
      <c r="AT942" s="152" t="s">
        <v>151</v>
      </c>
      <c r="AU942" s="152" t="s">
        <v>87</v>
      </c>
      <c r="AV942" s="12" t="s">
        <v>85</v>
      </c>
      <c r="AW942" s="12" t="s">
        <v>32</v>
      </c>
      <c r="AX942" s="12" t="s">
        <v>77</v>
      </c>
      <c r="AY942" s="152" t="s">
        <v>138</v>
      </c>
    </row>
    <row r="943" spans="2:65" s="13" customFormat="1">
      <c r="B943" s="157"/>
      <c r="D943" s="145" t="s">
        <v>151</v>
      </c>
      <c r="E943" s="158" t="s">
        <v>1</v>
      </c>
      <c r="F943" s="159" t="s">
        <v>212</v>
      </c>
      <c r="H943" s="160">
        <v>16</v>
      </c>
      <c r="I943" s="161"/>
      <c r="L943" s="157"/>
      <c r="M943" s="162"/>
      <c r="T943" s="163"/>
      <c r="AT943" s="158" t="s">
        <v>151</v>
      </c>
      <c r="AU943" s="158" t="s">
        <v>87</v>
      </c>
      <c r="AV943" s="13" t="s">
        <v>87</v>
      </c>
      <c r="AW943" s="13" t="s">
        <v>32</v>
      </c>
      <c r="AX943" s="13" t="s">
        <v>77</v>
      </c>
      <c r="AY943" s="158" t="s">
        <v>138</v>
      </c>
    </row>
    <row r="944" spans="2:65" s="14" customFormat="1">
      <c r="B944" s="164"/>
      <c r="D944" s="145" t="s">
        <v>151</v>
      </c>
      <c r="E944" s="165" t="s">
        <v>1</v>
      </c>
      <c r="F944" s="166" t="s">
        <v>154</v>
      </c>
      <c r="H944" s="167">
        <v>16</v>
      </c>
      <c r="I944" s="168"/>
      <c r="L944" s="164"/>
      <c r="M944" s="169"/>
      <c r="T944" s="170"/>
      <c r="AT944" s="165" t="s">
        <v>151</v>
      </c>
      <c r="AU944" s="165" t="s">
        <v>87</v>
      </c>
      <c r="AV944" s="14" t="s">
        <v>145</v>
      </c>
      <c r="AW944" s="14" t="s">
        <v>32</v>
      </c>
      <c r="AX944" s="14" t="s">
        <v>85</v>
      </c>
      <c r="AY944" s="165" t="s">
        <v>138</v>
      </c>
    </row>
    <row r="945" spans="2:65" s="1" customFormat="1" ht="24.2" customHeight="1">
      <c r="B945" s="131"/>
      <c r="C945" s="132" t="s">
        <v>986</v>
      </c>
      <c r="D945" s="132" t="s">
        <v>140</v>
      </c>
      <c r="E945" s="133" t="s">
        <v>987</v>
      </c>
      <c r="F945" s="134" t="s">
        <v>988</v>
      </c>
      <c r="G945" s="135" t="s">
        <v>157</v>
      </c>
      <c r="H945" s="136">
        <v>16</v>
      </c>
      <c r="I945" s="137"/>
      <c r="J945" s="138">
        <f>ROUND(I945*H945,2)</f>
        <v>0</v>
      </c>
      <c r="K945" s="134" t="s">
        <v>144</v>
      </c>
      <c r="L945" s="31"/>
      <c r="M945" s="139" t="s">
        <v>1</v>
      </c>
      <c r="N945" s="140" t="s">
        <v>42</v>
      </c>
      <c r="P945" s="141">
        <f>O945*H945</f>
        <v>0</v>
      </c>
      <c r="Q945" s="141">
        <v>0</v>
      </c>
      <c r="R945" s="141">
        <f>Q945*H945</f>
        <v>0</v>
      </c>
      <c r="S945" s="141">
        <v>0</v>
      </c>
      <c r="T945" s="142">
        <f>S945*H945</f>
        <v>0</v>
      </c>
      <c r="AR945" s="143" t="s">
        <v>262</v>
      </c>
      <c r="AT945" s="143" t="s">
        <v>140</v>
      </c>
      <c r="AU945" s="143" t="s">
        <v>87</v>
      </c>
      <c r="AY945" s="16" t="s">
        <v>138</v>
      </c>
      <c r="BE945" s="144">
        <f>IF(N945="základní",J945,0)</f>
        <v>0</v>
      </c>
      <c r="BF945" s="144">
        <f>IF(N945="snížená",J945,0)</f>
        <v>0</v>
      </c>
      <c r="BG945" s="144">
        <f>IF(N945="zákl. přenesená",J945,0)</f>
        <v>0</v>
      </c>
      <c r="BH945" s="144">
        <f>IF(N945="sníž. přenesená",J945,0)</f>
        <v>0</v>
      </c>
      <c r="BI945" s="144">
        <f>IF(N945="nulová",J945,0)</f>
        <v>0</v>
      </c>
      <c r="BJ945" s="16" t="s">
        <v>85</v>
      </c>
      <c r="BK945" s="144">
        <f>ROUND(I945*H945,2)</f>
        <v>0</v>
      </c>
      <c r="BL945" s="16" t="s">
        <v>262</v>
      </c>
      <c r="BM945" s="143" t="s">
        <v>989</v>
      </c>
    </row>
    <row r="946" spans="2:65" s="1" customFormat="1" ht="19.5">
      <c r="B946" s="31"/>
      <c r="D946" s="145" t="s">
        <v>147</v>
      </c>
      <c r="F946" s="146" t="s">
        <v>990</v>
      </c>
      <c r="I946" s="147"/>
      <c r="L946" s="31"/>
      <c r="M946" s="148"/>
      <c r="T946" s="54"/>
      <c r="AT946" s="16" t="s">
        <v>147</v>
      </c>
      <c r="AU946" s="16" t="s">
        <v>87</v>
      </c>
    </row>
    <row r="947" spans="2:65" s="1" customFormat="1">
      <c r="B947" s="31"/>
      <c r="D947" s="149" t="s">
        <v>149</v>
      </c>
      <c r="F947" s="150" t="s">
        <v>991</v>
      </c>
      <c r="I947" s="147"/>
      <c r="L947" s="31"/>
      <c r="M947" s="148"/>
      <c r="T947" s="54"/>
      <c r="AT947" s="16" t="s">
        <v>149</v>
      </c>
      <c r="AU947" s="16" t="s">
        <v>87</v>
      </c>
    </row>
    <row r="948" spans="2:65" s="12" customFormat="1">
      <c r="B948" s="151"/>
      <c r="D948" s="145" t="s">
        <v>151</v>
      </c>
      <c r="E948" s="152" t="s">
        <v>1</v>
      </c>
      <c r="F948" s="153" t="s">
        <v>296</v>
      </c>
      <c r="H948" s="152" t="s">
        <v>1</v>
      </c>
      <c r="I948" s="154"/>
      <c r="L948" s="151"/>
      <c r="M948" s="155"/>
      <c r="T948" s="156"/>
      <c r="AT948" s="152" t="s">
        <v>151</v>
      </c>
      <c r="AU948" s="152" t="s">
        <v>87</v>
      </c>
      <c r="AV948" s="12" t="s">
        <v>85</v>
      </c>
      <c r="AW948" s="12" t="s">
        <v>32</v>
      </c>
      <c r="AX948" s="12" t="s">
        <v>77</v>
      </c>
      <c r="AY948" s="152" t="s">
        <v>138</v>
      </c>
    </row>
    <row r="949" spans="2:65" s="12" customFormat="1">
      <c r="B949" s="151"/>
      <c r="D949" s="145" t="s">
        <v>151</v>
      </c>
      <c r="E949" s="152" t="s">
        <v>1</v>
      </c>
      <c r="F949" s="153" t="s">
        <v>297</v>
      </c>
      <c r="H949" s="152" t="s">
        <v>1</v>
      </c>
      <c r="I949" s="154"/>
      <c r="L949" s="151"/>
      <c r="M949" s="155"/>
      <c r="T949" s="156"/>
      <c r="AT949" s="152" t="s">
        <v>151</v>
      </c>
      <c r="AU949" s="152" t="s">
        <v>87</v>
      </c>
      <c r="AV949" s="12" t="s">
        <v>85</v>
      </c>
      <c r="AW949" s="12" t="s">
        <v>32</v>
      </c>
      <c r="AX949" s="12" t="s">
        <v>77</v>
      </c>
      <c r="AY949" s="152" t="s">
        <v>138</v>
      </c>
    </row>
    <row r="950" spans="2:65" s="13" customFormat="1">
      <c r="B950" s="157"/>
      <c r="D950" s="145" t="s">
        <v>151</v>
      </c>
      <c r="E950" s="158" t="s">
        <v>1</v>
      </c>
      <c r="F950" s="159" t="s">
        <v>212</v>
      </c>
      <c r="H950" s="160">
        <v>16</v>
      </c>
      <c r="I950" s="161"/>
      <c r="L950" s="157"/>
      <c r="M950" s="162"/>
      <c r="T950" s="163"/>
      <c r="AT950" s="158" t="s">
        <v>151</v>
      </c>
      <c r="AU950" s="158" t="s">
        <v>87</v>
      </c>
      <c r="AV950" s="13" t="s">
        <v>87</v>
      </c>
      <c r="AW950" s="13" t="s">
        <v>32</v>
      </c>
      <c r="AX950" s="13" t="s">
        <v>77</v>
      </c>
      <c r="AY950" s="158" t="s">
        <v>138</v>
      </c>
    </row>
    <row r="951" spans="2:65" s="14" customFormat="1">
      <c r="B951" s="164"/>
      <c r="D951" s="145" t="s">
        <v>151</v>
      </c>
      <c r="E951" s="165" t="s">
        <v>1</v>
      </c>
      <c r="F951" s="166" t="s">
        <v>154</v>
      </c>
      <c r="H951" s="167">
        <v>16</v>
      </c>
      <c r="I951" s="168"/>
      <c r="L951" s="164"/>
      <c r="M951" s="169"/>
      <c r="T951" s="170"/>
      <c r="AT951" s="165" t="s">
        <v>151</v>
      </c>
      <c r="AU951" s="165" t="s">
        <v>87</v>
      </c>
      <c r="AV951" s="14" t="s">
        <v>145</v>
      </c>
      <c r="AW951" s="14" t="s">
        <v>32</v>
      </c>
      <c r="AX951" s="14" t="s">
        <v>85</v>
      </c>
      <c r="AY951" s="165" t="s">
        <v>138</v>
      </c>
    </row>
    <row r="952" spans="2:65" s="1" customFormat="1" ht="24.2" customHeight="1">
      <c r="B952" s="131"/>
      <c r="C952" s="171" t="s">
        <v>992</v>
      </c>
      <c r="D952" s="171" t="s">
        <v>253</v>
      </c>
      <c r="E952" s="172" t="s">
        <v>993</v>
      </c>
      <c r="F952" s="173" t="s">
        <v>994</v>
      </c>
      <c r="G952" s="174" t="s">
        <v>157</v>
      </c>
      <c r="H952" s="175">
        <v>16.8</v>
      </c>
      <c r="I952" s="176"/>
      <c r="J952" s="177">
        <f>ROUND(I952*H952,2)</f>
        <v>0</v>
      </c>
      <c r="K952" s="173" t="s">
        <v>144</v>
      </c>
      <c r="L952" s="178"/>
      <c r="M952" s="179" t="s">
        <v>1</v>
      </c>
      <c r="N952" s="180" t="s">
        <v>42</v>
      </c>
      <c r="P952" s="141">
        <f>O952*H952</f>
        <v>0</v>
      </c>
      <c r="Q952" s="141">
        <v>2.5000000000000001E-3</v>
      </c>
      <c r="R952" s="141">
        <f>Q952*H952</f>
        <v>4.2000000000000003E-2</v>
      </c>
      <c r="S952" s="141">
        <v>0</v>
      </c>
      <c r="T952" s="142">
        <f>S952*H952</f>
        <v>0</v>
      </c>
      <c r="AR952" s="143" t="s">
        <v>273</v>
      </c>
      <c r="AT952" s="143" t="s">
        <v>253</v>
      </c>
      <c r="AU952" s="143" t="s">
        <v>87</v>
      </c>
      <c r="AY952" s="16" t="s">
        <v>138</v>
      </c>
      <c r="BE952" s="144">
        <f>IF(N952="základní",J952,0)</f>
        <v>0</v>
      </c>
      <c r="BF952" s="144">
        <f>IF(N952="snížená",J952,0)</f>
        <v>0</v>
      </c>
      <c r="BG952" s="144">
        <f>IF(N952="zákl. přenesená",J952,0)</f>
        <v>0</v>
      </c>
      <c r="BH952" s="144">
        <f>IF(N952="sníž. přenesená",J952,0)</f>
        <v>0</v>
      </c>
      <c r="BI952" s="144">
        <f>IF(N952="nulová",J952,0)</f>
        <v>0</v>
      </c>
      <c r="BJ952" s="16" t="s">
        <v>85</v>
      </c>
      <c r="BK952" s="144">
        <f>ROUND(I952*H952,2)</f>
        <v>0</v>
      </c>
      <c r="BL952" s="16" t="s">
        <v>262</v>
      </c>
      <c r="BM952" s="143" t="s">
        <v>995</v>
      </c>
    </row>
    <row r="953" spans="2:65" s="1" customFormat="1" ht="19.5">
      <c r="B953" s="31"/>
      <c r="D953" s="145" t="s">
        <v>147</v>
      </c>
      <c r="F953" s="146" t="s">
        <v>994</v>
      </c>
      <c r="I953" s="147"/>
      <c r="L953" s="31"/>
      <c r="M953" s="148"/>
      <c r="T953" s="54"/>
      <c r="AT953" s="16" t="s">
        <v>147</v>
      </c>
      <c r="AU953" s="16" t="s">
        <v>87</v>
      </c>
    </row>
    <row r="954" spans="2:65" s="13" customFormat="1">
      <c r="B954" s="157"/>
      <c r="D954" s="145" t="s">
        <v>151</v>
      </c>
      <c r="F954" s="159" t="s">
        <v>996</v>
      </c>
      <c r="H954" s="160">
        <v>16.8</v>
      </c>
      <c r="I954" s="161"/>
      <c r="L954" s="157"/>
      <c r="M954" s="162"/>
      <c r="T954" s="163"/>
      <c r="AT954" s="158" t="s">
        <v>151</v>
      </c>
      <c r="AU954" s="158" t="s">
        <v>87</v>
      </c>
      <c r="AV954" s="13" t="s">
        <v>87</v>
      </c>
      <c r="AW954" s="13" t="s">
        <v>3</v>
      </c>
      <c r="AX954" s="13" t="s">
        <v>85</v>
      </c>
      <c r="AY954" s="158" t="s">
        <v>138</v>
      </c>
    </row>
    <row r="955" spans="2:65" s="1" customFormat="1" ht="24.2" customHeight="1">
      <c r="B955" s="131"/>
      <c r="C955" s="132" t="s">
        <v>997</v>
      </c>
      <c r="D955" s="132" t="s">
        <v>140</v>
      </c>
      <c r="E955" s="133" t="s">
        <v>998</v>
      </c>
      <c r="F955" s="134" t="s">
        <v>999</v>
      </c>
      <c r="G955" s="135" t="s">
        <v>942</v>
      </c>
      <c r="H955" s="181"/>
      <c r="I955" s="137"/>
      <c r="J955" s="138">
        <f>ROUND(I955*H955,2)</f>
        <v>0</v>
      </c>
      <c r="K955" s="134" t="s">
        <v>144</v>
      </c>
      <c r="L955" s="31"/>
      <c r="M955" s="139" t="s">
        <v>1</v>
      </c>
      <c r="N955" s="140" t="s">
        <v>42</v>
      </c>
      <c r="P955" s="141">
        <f>O955*H955</f>
        <v>0</v>
      </c>
      <c r="Q955" s="141">
        <v>0</v>
      </c>
      <c r="R955" s="141">
        <f>Q955*H955</f>
        <v>0</v>
      </c>
      <c r="S955" s="141">
        <v>0</v>
      </c>
      <c r="T955" s="142">
        <f>S955*H955</f>
        <v>0</v>
      </c>
      <c r="AR955" s="143" t="s">
        <v>262</v>
      </c>
      <c r="AT955" s="143" t="s">
        <v>140</v>
      </c>
      <c r="AU955" s="143" t="s">
        <v>87</v>
      </c>
      <c r="AY955" s="16" t="s">
        <v>138</v>
      </c>
      <c r="BE955" s="144">
        <f>IF(N955="základní",J955,0)</f>
        <v>0</v>
      </c>
      <c r="BF955" s="144">
        <f>IF(N955="snížená",J955,0)</f>
        <v>0</v>
      </c>
      <c r="BG955" s="144">
        <f>IF(N955="zákl. přenesená",J955,0)</f>
        <v>0</v>
      </c>
      <c r="BH955" s="144">
        <f>IF(N955="sníž. přenesená",J955,0)</f>
        <v>0</v>
      </c>
      <c r="BI955" s="144">
        <f>IF(N955="nulová",J955,0)</f>
        <v>0</v>
      </c>
      <c r="BJ955" s="16" t="s">
        <v>85</v>
      </c>
      <c r="BK955" s="144">
        <f>ROUND(I955*H955,2)</f>
        <v>0</v>
      </c>
      <c r="BL955" s="16" t="s">
        <v>262</v>
      </c>
      <c r="BM955" s="143" t="s">
        <v>1000</v>
      </c>
    </row>
    <row r="956" spans="2:65" s="1" customFormat="1" ht="29.25">
      <c r="B956" s="31"/>
      <c r="D956" s="145" t="s">
        <v>147</v>
      </c>
      <c r="F956" s="146" t="s">
        <v>1001</v>
      </c>
      <c r="I956" s="147"/>
      <c r="L956" s="31"/>
      <c r="M956" s="148"/>
      <c r="T956" s="54"/>
      <c r="AT956" s="16" t="s">
        <v>147</v>
      </c>
      <c r="AU956" s="16" t="s">
        <v>87</v>
      </c>
    </row>
    <row r="957" spans="2:65" s="1" customFormat="1">
      <c r="B957" s="31"/>
      <c r="D957" s="149" t="s">
        <v>149</v>
      </c>
      <c r="F957" s="150" t="s">
        <v>1002</v>
      </c>
      <c r="I957" s="147"/>
      <c r="L957" s="31"/>
      <c r="M957" s="148"/>
      <c r="T957" s="54"/>
      <c r="AT957" s="16" t="s">
        <v>149</v>
      </c>
      <c r="AU957" s="16" t="s">
        <v>87</v>
      </c>
    </row>
    <row r="958" spans="2:65" s="1" customFormat="1" ht="33" customHeight="1">
      <c r="B958" s="131"/>
      <c r="C958" s="132" t="s">
        <v>1003</v>
      </c>
      <c r="D958" s="132" t="s">
        <v>140</v>
      </c>
      <c r="E958" s="133" t="s">
        <v>1004</v>
      </c>
      <c r="F958" s="134" t="s">
        <v>1005</v>
      </c>
      <c r="G958" s="135" t="s">
        <v>942</v>
      </c>
      <c r="H958" s="181"/>
      <c r="I958" s="137"/>
      <c r="J958" s="138">
        <f>ROUND(I958*H958,2)</f>
        <v>0</v>
      </c>
      <c r="K958" s="134" t="s">
        <v>144</v>
      </c>
      <c r="L958" s="31"/>
      <c r="M958" s="139" t="s">
        <v>1</v>
      </c>
      <c r="N958" s="140" t="s">
        <v>42</v>
      </c>
      <c r="P958" s="141">
        <f>O958*H958</f>
        <v>0</v>
      </c>
      <c r="Q958" s="141">
        <v>0</v>
      </c>
      <c r="R958" s="141">
        <f>Q958*H958</f>
        <v>0</v>
      </c>
      <c r="S958" s="141">
        <v>0</v>
      </c>
      <c r="T958" s="142">
        <f>S958*H958</f>
        <v>0</v>
      </c>
      <c r="AR958" s="143" t="s">
        <v>262</v>
      </c>
      <c r="AT958" s="143" t="s">
        <v>140</v>
      </c>
      <c r="AU958" s="143" t="s">
        <v>87</v>
      </c>
      <c r="AY958" s="16" t="s">
        <v>138</v>
      </c>
      <c r="BE958" s="144">
        <f>IF(N958="základní",J958,0)</f>
        <v>0</v>
      </c>
      <c r="BF958" s="144">
        <f>IF(N958="snížená",J958,0)</f>
        <v>0</v>
      </c>
      <c r="BG958" s="144">
        <f>IF(N958="zákl. přenesená",J958,0)</f>
        <v>0</v>
      </c>
      <c r="BH958" s="144">
        <f>IF(N958="sníž. přenesená",J958,0)</f>
        <v>0</v>
      </c>
      <c r="BI958" s="144">
        <f>IF(N958="nulová",J958,0)</f>
        <v>0</v>
      </c>
      <c r="BJ958" s="16" t="s">
        <v>85</v>
      </c>
      <c r="BK958" s="144">
        <f>ROUND(I958*H958,2)</f>
        <v>0</v>
      </c>
      <c r="BL958" s="16" t="s">
        <v>262</v>
      </c>
      <c r="BM958" s="143" t="s">
        <v>1006</v>
      </c>
    </row>
    <row r="959" spans="2:65" s="1" customFormat="1" ht="39">
      <c r="B959" s="31"/>
      <c r="D959" s="145" t="s">
        <v>147</v>
      </c>
      <c r="F959" s="146" t="s">
        <v>1007</v>
      </c>
      <c r="I959" s="147"/>
      <c r="L959" s="31"/>
      <c r="M959" s="148"/>
      <c r="T959" s="54"/>
      <c r="AT959" s="16" t="s">
        <v>147</v>
      </c>
      <c r="AU959" s="16" t="s">
        <v>87</v>
      </c>
    </row>
    <row r="960" spans="2:65" s="1" customFormat="1">
      <c r="B960" s="31"/>
      <c r="D960" s="149" t="s">
        <v>149</v>
      </c>
      <c r="F960" s="150" t="s">
        <v>1008</v>
      </c>
      <c r="I960" s="147"/>
      <c r="L960" s="31"/>
      <c r="M960" s="148"/>
      <c r="T960" s="54"/>
      <c r="AT960" s="16" t="s">
        <v>149</v>
      </c>
      <c r="AU960" s="16" t="s">
        <v>87</v>
      </c>
    </row>
    <row r="961" spans="2:65" s="11" customFormat="1" ht="22.9" customHeight="1">
      <c r="B961" s="119"/>
      <c r="D961" s="120" t="s">
        <v>76</v>
      </c>
      <c r="E961" s="129" t="s">
        <v>1009</v>
      </c>
      <c r="F961" s="129" t="s">
        <v>1010</v>
      </c>
      <c r="I961" s="122"/>
      <c r="J961" s="130">
        <f>BK961</f>
        <v>0</v>
      </c>
      <c r="L961" s="119"/>
      <c r="M961" s="124"/>
      <c r="P961" s="125">
        <f>SUM(P962:P986)</f>
        <v>0</v>
      </c>
      <c r="R961" s="125">
        <f>SUM(R962:R986)</f>
        <v>2.8720000000000002E-2</v>
      </c>
      <c r="T961" s="126">
        <f>SUM(T962:T986)</f>
        <v>0.22641600000000003</v>
      </c>
      <c r="AR961" s="120" t="s">
        <v>87</v>
      </c>
      <c r="AT961" s="127" t="s">
        <v>76</v>
      </c>
      <c r="AU961" s="127" t="s">
        <v>85</v>
      </c>
      <c r="AY961" s="120" t="s">
        <v>138</v>
      </c>
      <c r="BK961" s="128">
        <f>SUM(BK962:BK986)</f>
        <v>0</v>
      </c>
    </row>
    <row r="962" spans="2:65" s="1" customFormat="1" ht="21.75" customHeight="1">
      <c r="B962" s="131"/>
      <c r="C962" s="132" t="s">
        <v>1011</v>
      </c>
      <c r="D962" s="132" t="s">
        <v>140</v>
      </c>
      <c r="E962" s="133" t="s">
        <v>1012</v>
      </c>
      <c r="F962" s="134" t="s">
        <v>1013</v>
      </c>
      <c r="G962" s="135" t="s">
        <v>656</v>
      </c>
      <c r="H962" s="136">
        <v>8.48</v>
      </c>
      <c r="I962" s="137"/>
      <c r="J962" s="138">
        <f>ROUND(I962*H962,2)</f>
        <v>0</v>
      </c>
      <c r="K962" s="134" t="s">
        <v>144</v>
      </c>
      <c r="L962" s="31"/>
      <c r="M962" s="139" t="s">
        <v>1</v>
      </c>
      <c r="N962" s="140" t="s">
        <v>42</v>
      </c>
      <c r="P962" s="141">
        <f>O962*H962</f>
        <v>0</v>
      </c>
      <c r="Q962" s="141">
        <v>0</v>
      </c>
      <c r="R962" s="141">
        <f>Q962*H962</f>
        <v>0</v>
      </c>
      <c r="S962" s="141">
        <v>2.6700000000000002E-2</v>
      </c>
      <c r="T962" s="142">
        <f>S962*H962</f>
        <v>0.22641600000000003</v>
      </c>
      <c r="AR962" s="143" t="s">
        <v>262</v>
      </c>
      <c r="AT962" s="143" t="s">
        <v>140</v>
      </c>
      <c r="AU962" s="143" t="s">
        <v>87</v>
      </c>
      <c r="AY962" s="16" t="s">
        <v>138</v>
      </c>
      <c r="BE962" s="144">
        <f>IF(N962="základní",J962,0)</f>
        <v>0</v>
      </c>
      <c r="BF962" s="144">
        <f>IF(N962="snížená",J962,0)</f>
        <v>0</v>
      </c>
      <c r="BG962" s="144">
        <f>IF(N962="zákl. přenesená",J962,0)</f>
        <v>0</v>
      </c>
      <c r="BH962" s="144">
        <f>IF(N962="sníž. přenesená",J962,0)</f>
        <v>0</v>
      </c>
      <c r="BI962" s="144">
        <f>IF(N962="nulová",J962,0)</f>
        <v>0</v>
      </c>
      <c r="BJ962" s="16" t="s">
        <v>85</v>
      </c>
      <c r="BK962" s="144">
        <f>ROUND(I962*H962,2)</f>
        <v>0</v>
      </c>
      <c r="BL962" s="16" t="s">
        <v>262</v>
      </c>
      <c r="BM962" s="143" t="s">
        <v>1014</v>
      </c>
    </row>
    <row r="963" spans="2:65" s="1" customFormat="1" ht="19.5">
      <c r="B963" s="31"/>
      <c r="D963" s="145" t="s">
        <v>147</v>
      </c>
      <c r="F963" s="146" t="s">
        <v>1015</v>
      </c>
      <c r="I963" s="147"/>
      <c r="L963" s="31"/>
      <c r="M963" s="148"/>
      <c r="T963" s="54"/>
      <c r="AT963" s="16" t="s">
        <v>147</v>
      </c>
      <c r="AU963" s="16" t="s">
        <v>87</v>
      </c>
    </row>
    <row r="964" spans="2:65" s="1" customFormat="1">
      <c r="B964" s="31"/>
      <c r="D964" s="149" t="s">
        <v>149</v>
      </c>
      <c r="F964" s="150" t="s">
        <v>1016</v>
      </c>
      <c r="I964" s="147"/>
      <c r="L964" s="31"/>
      <c r="M964" s="148"/>
      <c r="T964" s="54"/>
      <c r="AT964" s="16" t="s">
        <v>149</v>
      </c>
      <c r="AU964" s="16" t="s">
        <v>87</v>
      </c>
    </row>
    <row r="965" spans="2:65" s="12" customFormat="1">
      <c r="B965" s="151"/>
      <c r="D965" s="145" t="s">
        <v>151</v>
      </c>
      <c r="E965" s="152" t="s">
        <v>1</v>
      </c>
      <c r="F965" s="153" t="s">
        <v>188</v>
      </c>
      <c r="H965" s="152" t="s">
        <v>1</v>
      </c>
      <c r="I965" s="154"/>
      <c r="L965" s="151"/>
      <c r="M965" s="155"/>
      <c r="T965" s="156"/>
      <c r="AT965" s="152" t="s">
        <v>151</v>
      </c>
      <c r="AU965" s="152" t="s">
        <v>87</v>
      </c>
      <c r="AV965" s="12" t="s">
        <v>85</v>
      </c>
      <c r="AW965" s="12" t="s">
        <v>32</v>
      </c>
      <c r="AX965" s="12" t="s">
        <v>77</v>
      </c>
      <c r="AY965" s="152" t="s">
        <v>138</v>
      </c>
    </row>
    <row r="966" spans="2:65" s="13" customFormat="1">
      <c r="B966" s="157"/>
      <c r="D966" s="145" t="s">
        <v>151</v>
      </c>
      <c r="E966" s="158" t="s">
        <v>1</v>
      </c>
      <c r="F966" s="159" t="s">
        <v>1017</v>
      </c>
      <c r="H966" s="160">
        <v>4.87</v>
      </c>
      <c r="I966" s="161"/>
      <c r="L966" s="157"/>
      <c r="M966" s="162"/>
      <c r="T966" s="163"/>
      <c r="AT966" s="158" t="s">
        <v>151</v>
      </c>
      <c r="AU966" s="158" t="s">
        <v>87</v>
      </c>
      <c r="AV966" s="13" t="s">
        <v>87</v>
      </c>
      <c r="AW966" s="13" t="s">
        <v>32</v>
      </c>
      <c r="AX966" s="13" t="s">
        <v>77</v>
      </c>
      <c r="AY966" s="158" t="s">
        <v>138</v>
      </c>
    </row>
    <row r="967" spans="2:65" s="13" customFormat="1">
      <c r="B967" s="157"/>
      <c r="D967" s="145" t="s">
        <v>151</v>
      </c>
      <c r="E967" s="158" t="s">
        <v>1</v>
      </c>
      <c r="F967" s="159" t="s">
        <v>1018</v>
      </c>
      <c r="H967" s="160">
        <v>3.61</v>
      </c>
      <c r="I967" s="161"/>
      <c r="L967" s="157"/>
      <c r="M967" s="162"/>
      <c r="T967" s="163"/>
      <c r="AT967" s="158" t="s">
        <v>151</v>
      </c>
      <c r="AU967" s="158" t="s">
        <v>87</v>
      </c>
      <c r="AV967" s="13" t="s">
        <v>87</v>
      </c>
      <c r="AW967" s="13" t="s">
        <v>32</v>
      </c>
      <c r="AX967" s="13" t="s">
        <v>77</v>
      </c>
      <c r="AY967" s="158" t="s">
        <v>138</v>
      </c>
    </row>
    <row r="968" spans="2:65" s="14" customFormat="1">
      <c r="B968" s="164"/>
      <c r="D968" s="145" t="s">
        <v>151</v>
      </c>
      <c r="E968" s="165" t="s">
        <v>1</v>
      </c>
      <c r="F968" s="166" t="s">
        <v>154</v>
      </c>
      <c r="H968" s="167">
        <v>8.48</v>
      </c>
      <c r="I968" s="168"/>
      <c r="L968" s="164"/>
      <c r="M968" s="169"/>
      <c r="T968" s="170"/>
      <c r="AT968" s="165" t="s">
        <v>151</v>
      </c>
      <c r="AU968" s="165" t="s">
        <v>87</v>
      </c>
      <c r="AV968" s="14" t="s">
        <v>145</v>
      </c>
      <c r="AW968" s="14" t="s">
        <v>32</v>
      </c>
      <c r="AX968" s="14" t="s">
        <v>85</v>
      </c>
      <c r="AY968" s="165" t="s">
        <v>138</v>
      </c>
    </row>
    <row r="969" spans="2:65" s="1" customFormat="1" ht="24.2" customHeight="1">
      <c r="B969" s="131"/>
      <c r="C969" s="132" t="s">
        <v>1019</v>
      </c>
      <c r="D969" s="132" t="s">
        <v>140</v>
      </c>
      <c r="E969" s="133" t="s">
        <v>1020</v>
      </c>
      <c r="F969" s="134" t="s">
        <v>1021</v>
      </c>
      <c r="G969" s="135" t="s">
        <v>467</v>
      </c>
      <c r="H969" s="136">
        <v>2</v>
      </c>
      <c r="I969" s="137"/>
      <c r="J969" s="138">
        <f>ROUND(I969*H969,2)</f>
        <v>0</v>
      </c>
      <c r="K969" s="134" t="s">
        <v>144</v>
      </c>
      <c r="L969" s="31"/>
      <c r="M969" s="139" t="s">
        <v>1</v>
      </c>
      <c r="N969" s="140" t="s">
        <v>42</v>
      </c>
      <c r="P969" s="141">
        <f>O969*H969</f>
        <v>0</v>
      </c>
      <c r="Q969" s="141">
        <v>6.8000000000000005E-4</v>
      </c>
      <c r="R969" s="141">
        <f>Q969*H969</f>
        <v>1.3600000000000001E-3</v>
      </c>
      <c r="S969" s="141">
        <v>0</v>
      </c>
      <c r="T969" s="142">
        <f>S969*H969</f>
        <v>0</v>
      </c>
      <c r="AR969" s="143" t="s">
        <v>262</v>
      </c>
      <c r="AT969" s="143" t="s">
        <v>140</v>
      </c>
      <c r="AU969" s="143" t="s">
        <v>87</v>
      </c>
      <c r="AY969" s="16" t="s">
        <v>138</v>
      </c>
      <c r="BE969" s="144">
        <f>IF(N969="základní",J969,0)</f>
        <v>0</v>
      </c>
      <c r="BF969" s="144">
        <f>IF(N969="snížená",J969,0)</f>
        <v>0</v>
      </c>
      <c r="BG969" s="144">
        <f>IF(N969="zákl. přenesená",J969,0)</f>
        <v>0</v>
      </c>
      <c r="BH969" s="144">
        <f>IF(N969="sníž. přenesená",J969,0)</f>
        <v>0</v>
      </c>
      <c r="BI969" s="144">
        <f>IF(N969="nulová",J969,0)</f>
        <v>0</v>
      </c>
      <c r="BJ969" s="16" t="s">
        <v>85</v>
      </c>
      <c r="BK969" s="144">
        <f>ROUND(I969*H969,2)</f>
        <v>0</v>
      </c>
      <c r="BL969" s="16" t="s">
        <v>262</v>
      </c>
      <c r="BM969" s="143" t="s">
        <v>1022</v>
      </c>
    </row>
    <row r="970" spans="2:65" s="1" customFormat="1">
      <c r="B970" s="31"/>
      <c r="D970" s="145" t="s">
        <v>147</v>
      </c>
      <c r="F970" s="146" t="s">
        <v>1023</v>
      </c>
      <c r="I970" s="147"/>
      <c r="L970" s="31"/>
      <c r="M970" s="148"/>
      <c r="T970" s="54"/>
      <c r="AT970" s="16" t="s">
        <v>147</v>
      </c>
      <c r="AU970" s="16" t="s">
        <v>87</v>
      </c>
    </row>
    <row r="971" spans="2:65" s="1" customFormat="1">
      <c r="B971" s="31"/>
      <c r="D971" s="149" t="s">
        <v>149</v>
      </c>
      <c r="F971" s="150" t="s">
        <v>1024</v>
      </c>
      <c r="I971" s="147"/>
      <c r="L971" s="31"/>
      <c r="M971" s="148"/>
      <c r="T971" s="54"/>
      <c r="AT971" s="16" t="s">
        <v>149</v>
      </c>
      <c r="AU971" s="16" t="s">
        <v>87</v>
      </c>
    </row>
    <row r="972" spans="2:65" s="12" customFormat="1">
      <c r="B972" s="151"/>
      <c r="D972" s="145" t="s">
        <v>151</v>
      </c>
      <c r="E972" s="152" t="s">
        <v>1</v>
      </c>
      <c r="F972" s="153" t="s">
        <v>188</v>
      </c>
      <c r="H972" s="152" t="s">
        <v>1</v>
      </c>
      <c r="I972" s="154"/>
      <c r="L972" s="151"/>
      <c r="M972" s="155"/>
      <c r="T972" s="156"/>
      <c r="AT972" s="152" t="s">
        <v>151</v>
      </c>
      <c r="AU972" s="152" t="s">
        <v>87</v>
      </c>
      <c r="AV972" s="12" t="s">
        <v>85</v>
      </c>
      <c r="AW972" s="12" t="s">
        <v>32</v>
      </c>
      <c r="AX972" s="12" t="s">
        <v>77</v>
      </c>
      <c r="AY972" s="152" t="s">
        <v>138</v>
      </c>
    </row>
    <row r="973" spans="2:65" s="13" customFormat="1">
      <c r="B973" s="157"/>
      <c r="D973" s="145" t="s">
        <v>151</v>
      </c>
      <c r="E973" s="158" t="s">
        <v>1</v>
      </c>
      <c r="F973" s="159" t="s">
        <v>87</v>
      </c>
      <c r="H973" s="160">
        <v>2</v>
      </c>
      <c r="I973" s="161"/>
      <c r="L973" s="157"/>
      <c r="M973" s="162"/>
      <c r="T973" s="163"/>
      <c r="AT973" s="158" t="s">
        <v>151</v>
      </c>
      <c r="AU973" s="158" t="s">
        <v>87</v>
      </c>
      <c r="AV973" s="13" t="s">
        <v>87</v>
      </c>
      <c r="AW973" s="13" t="s">
        <v>32</v>
      </c>
      <c r="AX973" s="13" t="s">
        <v>77</v>
      </c>
      <c r="AY973" s="158" t="s">
        <v>138</v>
      </c>
    </row>
    <row r="974" spans="2:65" s="14" customFormat="1">
      <c r="B974" s="164"/>
      <c r="D974" s="145" t="s">
        <v>151</v>
      </c>
      <c r="E974" s="165" t="s">
        <v>1</v>
      </c>
      <c r="F974" s="166" t="s">
        <v>154</v>
      </c>
      <c r="H974" s="167">
        <v>2</v>
      </c>
      <c r="I974" s="168"/>
      <c r="L974" s="164"/>
      <c r="M974" s="169"/>
      <c r="T974" s="170"/>
      <c r="AT974" s="165" t="s">
        <v>151</v>
      </c>
      <c r="AU974" s="165" t="s">
        <v>87</v>
      </c>
      <c r="AV974" s="14" t="s">
        <v>145</v>
      </c>
      <c r="AW974" s="14" t="s">
        <v>32</v>
      </c>
      <c r="AX974" s="14" t="s">
        <v>85</v>
      </c>
      <c r="AY974" s="165" t="s">
        <v>138</v>
      </c>
    </row>
    <row r="975" spans="2:65" s="1" customFormat="1" ht="21.75" customHeight="1">
      <c r="B975" s="131"/>
      <c r="C975" s="132" t="s">
        <v>1025</v>
      </c>
      <c r="D975" s="132" t="s">
        <v>140</v>
      </c>
      <c r="E975" s="133" t="s">
        <v>1026</v>
      </c>
      <c r="F975" s="134" t="s">
        <v>1027</v>
      </c>
      <c r="G975" s="135" t="s">
        <v>656</v>
      </c>
      <c r="H975" s="136">
        <v>9</v>
      </c>
      <c r="I975" s="137"/>
      <c r="J975" s="138">
        <f>ROUND(I975*H975,2)</f>
        <v>0</v>
      </c>
      <c r="K975" s="134" t="s">
        <v>144</v>
      </c>
      <c r="L975" s="31"/>
      <c r="M975" s="139" t="s">
        <v>1</v>
      </c>
      <c r="N975" s="140" t="s">
        <v>42</v>
      </c>
      <c r="P975" s="141">
        <f>O975*H975</f>
        <v>0</v>
      </c>
      <c r="Q975" s="141">
        <v>3.0400000000000002E-3</v>
      </c>
      <c r="R975" s="141">
        <f>Q975*H975</f>
        <v>2.7360000000000002E-2</v>
      </c>
      <c r="S975" s="141">
        <v>0</v>
      </c>
      <c r="T975" s="142">
        <f>S975*H975</f>
        <v>0</v>
      </c>
      <c r="AR975" s="143" t="s">
        <v>262</v>
      </c>
      <c r="AT975" s="143" t="s">
        <v>140</v>
      </c>
      <c r="AU975" s="143" t="s">
        <v>87</v>
      </c>
      <c r="AY975" s="16" t="s">
        <v>138</v>
      </c>
      <c r="BE975" s="144">
        <f>IF(N975="základní",J975,0)</f>
        <v>0</v>
      </c>
      <c r="BF975" s="144">
        <f>IF(N975="snížená",J975,0)</f>
        <v>0</v>
      </c>
      <c r="BG975" s="144">
        <f>IF(N975="zákl. přenesená",J975,0)</f>
        <v>0</v>
      </c>
      <c r="BH975" s="144">
        <f>IF(N975="sníž. přenesená",J975,0)</f>
        <v>0</v>
      </c>
      <c r="BI975" s="144">
        <f>IF(N975="nulová",J975,0)</f>
        <v>0</v>
      </c>
      <c r="BJ975" s="16" t="s">
        <v>85</v>
      </c>
      <c r="BK975" s="144">
        <f>ROUND(I975*H975,2)</f>
        <v>0</v>
      </c>
      <c r="BL975" s="16" t="s">
        <v>262</v>
      </c>
      <c r="BM975" s="143" t="s">
        <v>1028</v>
      </c>
    </row>
    <row r="976" spans="2:65" s="1" customFormat="1">
      <c r="B976" s="31"/>
      <c r="D976" s="145" t="s">
        <v>147</v>
      </c>
      <c r="F976" s="146" t="s">
        <v>1029</v>
      </c>
      <c r="I976" s="147"/>
      <c r="L976" s="31"/>
      <c r="M976" s="148"/>
      <c r="T976" s="54"/>
      <c r="AT976" s="16" t="s">
        <v>147</v>
      </c>
      <c r="AU976" s="16" t="s">
        <v>87</v>
      </c>
    </row>
    <row r="977" spans="2:65" s="1" customFormat="1">
      <c r="B977" s="31"/>
      <c r="D977" s="149" t="s">
        <v>149</v>
      </c>
      <c r="F977" s="150" t="s">
        <v>1030</v>
      </c>
      <c r="I977" s="147"/>
      <c r="L977" s="31"/>
      <c r="M977" s="148"/>
      <c r="T977" s="54"/>
      <c r="AT977" s="16" t="s">
        <v>149</v>
      </c>
      <c r="AU977" s="16" t="s">
        <v>87</v>
      </c>
    </row>
    <row r="978" spans="2:65" s="12" customFormat="1">
      <c r="B978" s="151"/>
      <c r="D978" s="145" t="s">
        <v>151</v>
      </c>
      <c r="E978" s="152" t="s">
        <v>1</v>
      </c>
      <c r="F978" s="153" t="s">
        <v>188</v>
      </c>
      <c r="H978" s="152" t="s">
        <v>1</v>
      </c>
      <c r="I978" s="154"/>
      <c r="L978" s="151"/>
      <c r="M978" s="155"/>
      <c r="T978" s="156"/>
      <c r="AT978" s="152" t="s">
        <v>151</v>
      </c>
      <c r="AU978" s="152" t="s">
        <v>87</v>
      </c>
      <c r="AV978" s="12" t="s">
        <v>85</v>
      </c>
      <c r="AW978" s="12" t="s">
        <v>32</v>
      </c>
      <c r="AX978" s="12" t="s">
        <v>77</v>
      </c>
      <c r="AY978" s="152" t="s">
        <v>138</v>
      </c>
    </row>
    <row r="979" spans="2:65" s="13" customFormat="1">
      <c r="B979" s="157"/>
      <c r="D979" s="145" t="s">
        <v>151</v>
      </c>
      <c r="E979" s="158" t="s">
        <v>1</v>
      </c>
      <c r="F979" s="159" t="s">
        <v>1031</v>
      </c>
      <c r="H979" s="160">
        <v>9</v>
      </c>
      <c r="I979" s="161"/>
      <c r="L979" s="157"/>
      <c r="M979" s="162"/>
      <c r="T979" s="163"/>
      <c r="AT979" s="158" t="s">
        <v>151</v>
      </c>
      <c r="AU979" s="158" t="s">
        <v>87</v>
      </c>
      <c r="AV979" s="13" t="s">
        <v>87</v>
      </c>
      <c r="AW979" s="13" t="s">
        <v>32</v>
      </c>
      <c r="AX979" s="13" t="s">
        <v>77</v>
      </c>
      <c r="AY979" s="158" t="s">
        <v>138</v>
      </c>
    </row>
    <row r="980" spans="2:65" s="14" customFormat="1">
      <c r="B980" s="164"/>
      <c r="D980" s="145" t="s">
        <v>151</v>
      </c>
      <c r="E980" s="165" t="s">
        <v>1</v>
      </c>
      <c r="F980" s="166" t="s">
        <v>154</v>
      </c>
      <c r="H980" s="167">
        <v>9</v>
      </c>
      <c r="I980" s="168"/>
      <c r="L980" s="164"/>
      <c r="M980" s="169"/>
      <c r="T980" s="170"/>
      <c r="AT980" s="165" t="s">
        <v>151</v>
      </c>
      <c r="AU980" s="165" t="s">
        <v>87</v>
      </c>
      <c r="AV980" s="14" t="s">
        <v>145</v>
      </c>
      <c r="AW980" s="14" t="s">
        <v>32</v>
      </c>
      <c r="AX980" s="14" t="s">
        <v>85</v>
      </c>
      <c r="AY980" s="165" t="s">
        <v>138</v>
      </c>
    </row>
    <row r="981" spans="2:65" s="1" customFormat="1" ht="24.2" customHeight="1">
      <c r="B981" s="131"/>
      <c r="C981" s="132" t="s">
        <v>1032</v>
      </c>
      <c r="D981" s="132" t="s">
        <v>140</v>
      </c>
      <c r="E981" s="133" t="s">
        <v>1033</v>
      </c>
      <c r="F981" s="134" t="s">
        <v>1034</v>
      </c>
      <c r="G981" s="135" t="s">
        <v>942</v>
      </c>
      <c r="H981" s="181"/>
      <c r="I981" s="137"/>
      <c r="J981" s="138">
        <f>ROUND(I981*H981,2)</f>
        <v>0</v>
      </c>
      <c r="K981" s="134" t="s">
        <v>144</v>
      </c>
      <c r="L981" s="31"/>
      <c r="M981" s="139" t="s">
        <v>1</v>
      </c>
      <c r="N981" s="140" t="s">
        <v>42</v>
      </c>
      <c r="P981" s="141">
        <f>O981*H981</f>
        <v>0</v>
      </c>
      <c r="Q981" s="141">
        <v>0</v>
      </c>
      <c r="R981" s="141">
        <f>Q981*H981</f>
        <v>0</v>
      </c>
      <c r="S981" s="141">
        <v>0</v>
      </c>
      <c r="T981" s="142">
        <f>S981*H981</f>
        <v>0</v>
      </c>
      <c r="AR981" s="143" t="s">
        <v>262</v>
      </c>
      <c r="AT981" s="143" t="s">
        <v>140</v>
      </c>
      <c r="AU981" s="143" t="s">
        <v>87</v>
      </c>
      <c r="AY981" s="16" t="s">
        <v>138</v>
      </c>
      <c r="BE981" s="144">
        <f>IF(N981="základní",J981,0)</f>
        <v>0</v>
      </c>
      <c r="BF981" s="144">
        <f>IF(N981="snížená",J981,0)</f>
        <v>0</v>
      </c>
      <c r="BG981" s="144">
        <f>IF(N981="zákl. přenesená",J981,0)</f>
        <v>0</v>
      </c>
      <c r="BH981" s="144">
        <f>IF(N981="sníž. přenesená",J981,0)</f>
        <v>0</v>
      </c>
      <c r="BI981" s="144">
        <f>IF(N981="nulová",J981,0)</f>
        <v>0</v>
      </c>
      <c r="BJ981" s="16" t="s">
        <v>85</v>
      </c>
      <c r="BK981" s="144">
        <f>ROUND(I981*H981,2)</f>
        <v>0</v>
      </c>
      <c r="BL981" s="16" t="s">
        <v>262</v>
      </c>
      <c r="BM981" s="143" t="s">
        <v>1035</v>
      </c>
    </row>
    <row r="982" spans="2:65" s="1" customFormat="1" ht="29.25">
      <c r="B982" s="31"/>
      <c r="D982" s="145" t="s">
        <v>147</v>
      </c>
      <c r="F982" s="146" t="s">
        <v>1036</v>
      </c>
      <c r="I982" s="147"/>
      <c r="L982" s="31"/>
      <c r="M982" s="148"/>
      <c r="T982" s="54"/>
      <c r="AT982" s="16" t="s">
        <v>147</v>
      </c>
      <c r="AU982" s="16" t="s">
        <v>87</v>
      </c>
    </row>
    <row r="983" spans="2:65" s="1" customFormat="1">
      <c r="B983" s="31"/>
      <c r="D983" s="149" t="s">
        <v>149</v>
      </c>
      <c r="F983" s="150" t="s">
        <v>1037</v>
      </c>
      <c r="I983" s="147"/>
      <c r="L983" s="31"/>
      <c r="M983" s="148"/>
      <c r="T983" s="54"/>
      <c r="AT983" s="16" t="s">
        <v>149</v>
      </c>
      <c r="AU983" s="16" t="s">
        <v>87</v>
      </c>
    </row>
    <row r="984" spans="2:65" s="1" customFormat="1" ht="33" customHeight="1">
      <c r="B984" s="131"/>
      <c r="C984" s="132" t="s">
        <v>1038</v>
      </c>
      <c r="D984" s="132" t="s">
        <v>140</v>
      </c>
      <c r="E984" s="133" t="s">
        <v>1039</v>
      </c>
      <c r="F984" s="134" t="s">
        <v>1040</v>
      </c>
      <c r="G984" s="135" t="s">
        <v>942</v>
      </c>
      <c r="H984" s="181"/>
      <c r="I984" s="137"/>
      <c r="J984" s="138">
        <f>ROUND(I984*H984,2)</f>
        <v>0</v>
      </c>
      <c r="K984" s="134" t="s">
        <v>144</v>
      </c>
      <c r="L984" s="31"/>
      <c r="M984" s="139" t="s">
        <v>1</v>
      </c>
      <c r="N984" s="140" t="s">
        <v>42</v>
      </c>
      <c r="P984" s="141">
        <f>O984*H984</f>
        <v>0</v>
      </c>
      <c r="Q984" s="141">
        <v>0</v>
      </c>
      <c r="R984" s="141">
        <f>Q984*H984</f>
        <v>0</v>
      </c>
      <c r="S984" s="141">
        <v>0</v>
      </c>
      <c r="T984" s="142">
        <f>S984*H984</f>
        <v>0</v>
      </c>
      <c r="AR984" s="143" t="s">
        <v>262</v>
      </c>
      <c r="AT984" s="143" t="s">
        <v>140</v>
      </c>
      <c r="AU984" s="143" t="s">
        <v>87</v>
      </c>
      <c r="AY984" s="16" t="s">
        <v>138</v>
      </c>
      <c r="BE984" s="144">
        <f>IF(N984="základní",J984,0)</f>
        <v>0</v>
      </c>
      <c r="BF984" s="144">
        <f>IF(N984="snížená",J984,0)</f>
        <v>0</v>
      </c>
      <c r="BG984" s="144">
        <f>IF(N984="zákl. přenesená",J984,0)</f>
        <v>0</v>
      </c>
      <c r="BH984" s="144">
        <f>IF(N984="sníž. přenesená",J984,0)</f>
        <v>0</v>
      </c>
      <c r="BI984" s="144">
        <f>IF(N984="nulová",J984,0)</f>
        <v>0</v>
      </c>
      <c r="BJ984" s="16" t="s">
        <v>85</v>
      </c>
      <c r="BK984" s="144">
        <f>ROUND(I984*H984,2)</f>
        <v>0</v>
      </c>
      <c r="BL984" s="16" t="s">
        <v>262</v>
      </c>
      <c r="BM984" s="143" t="s">
        <v>1041</v>
      </c>
    </row>
    <row r="985" spans="2:65" s="1" customFormat="1" ht="39">
      <c r="B985" s="31"/>
      <c r="D985" s="145" t="s">
        <v>147</v>
      </c>
      <c r="F985" s="146" t="s">
        <v>1042</v>
      </c>
      <c r="I985" s="147"/>
      <c r="L985" s="31"/>
      <c r="M985" s="148"/>
      <c r="T985" s="54"/>
      <c r="AT985" s="16" t="s">
        <v>147</v>
      </c>
      <c r="AU985" s="16" t="s">
        <v>87</v>
      </c>
    </row>
    <row r="986" spans="2:65" s="1" customFormat="1">
      <c r="B986" s="31"/>
      <c r="D986" s="149" t="s">
        <v>149</v>
      </c>
      <c r="F986" s="150" t="s">
        <v>1043</v>
      </c>
      <c r="I986" s="147"/>
      <c r="L986" s="31"/>
      <c r="M986" s="148"/>
      <c r="T986" s="54"/>
      <c r="AT986" s="16" t="s">
        <v>149</v>
      </c>
      <c r="AU986" s="16" t="s">
        <v>87</v>
      </c>
    </row>
    <row r="987" spans="2:65" s="11" customFormat="1" ht="22.9" customHeight="1">
      <c r="B987" s="119"/>
      <c r="D987" s="120" t="s">
        <v>76</v>
      </c>
      <c r="E987" s="129" t="s">
        <v>1044</v>
      </c>
      <c r="F987" s="129" t="s">
        <v>1045</v>
      </c>
      <c r="I987" s="122"/>
      <c r="J987" s="130">
        <f>BK987</f>
        <v>0</v>
      </c>
      <c r="L987" s="119"/>
      <c r="M987" s="124"/>
      <c r="P987" s="125">
        <f>SUM(P988:P1000)</f>
        <v>0</v>
      </c>
      <c r="R987" s="125">
        <f>SUM(R988:R1000)</f>
        <v>0</v>
      </c>
      <c r="T987" s="126">
        <f>SUM(T988:T1000)</f>
        <v>0.13613599999999998</v>
      </c>
      <c r="AR987" s="120" t="s">
        <v>87</v>
      </c>
      <c r="AT987" s="127" t="s">
        <v>76</v>
      </c>
      <c r="AU987" s="127" t="s">
        <v>85</v>
      </c>
      <c r="AY987" s="120" t="s">
        <v>138</v>
      </c>
      <c r="BK987" s="128">
        <f>SUM(BK988:BK1000)</f>
        <v>0</v>
      </c>
    </row>
    <row r="988" spans="2:65" s="1" customFormat="1" ht="33" customHeight="1">
      <c r="B988" s="131"/>
      <c r="C988" s="132" t="s">
        <v>1046</v>
      </c>
      <c r="D988" s="132" t="s">
        <v>140</v>
      </c>
      <c r="E988" s="133" t="s">
        <v>1047</v>
      </c>
      <c r="F988" s="134" t="s">
        <v>1048</v>
      </c>
      <c r="G988" s="135" t="s">
        <v>157</v>
      </c>
      <c r="H988" s="136">
        <v>5.2359999999999998</v>
      </c>
      <c r="I988" s="137"/>
      <c r="J988" s="138">
        <f>ROUND(I988*H988,2)</f>
        <v>0</v>
      </c>
      <c r="K988" s="134" t="s">
        <v>144</v>
      </c>
      <c r="L988" s="31"/>
      <c r="M988" s="139" t="s">
        <v>1</v>
      </c>
      <c r="N988" s="140" t="s">
        <v>42</v>
      </c>
      <c r="P988" s="141">
        <f>O988*H988</f>
        <v>0</v>
      </c>
      <c r="Q988" s="141">
        <v>0</v>
      </c>
      <c r="R988" s="141">
        <f>Q988*H988</f>
        <v>0</v>
      </c>
      <c r="S988" s="141">
        <v>2.5999999999999999E-2</v>
      </c>
      <c r="T988" s="142">
        <f>S988*H988</f>
        <v>0.13613599999999998</v>
      </c>
      <c r="AR988" s="143" t="s">
        <v>262</v>
      </c>
      <c r="AT988" s="143" t="s">
        <v>140</v>
      </c>
      <c r="AU988" s="143" t="s">
        <v>87</v>
      </c>
      <c r="AY988" s="16" t="s">
        <v>138</v>
      </c>
      <c r="BE988" s="144">
        <f>IF(N988="základní",J988,0)</f>
        <v>0</v>
      </c>
      <c r="BF988" s="144">
        <f>IF(N988="snížená",J988,0)</f>
        <v>0</v>
      </c>
      <c r="BG988" s="144">
        <f>IF(N988="zákl. přenesená",J988,0)</f>
        <v>0</v>
      </c>
      <c r="BH988" s="144">
        <f>IF(N988="sníž. přenesená",J988,0)</f>
        <v>0</v>
      </c>
      <c r="BI988" s="144">
        <f>IF(N988="nulová",J988,0)</f>
        <v>0</v>
      </c>
      <c r="BJ988" s="16" t="s">
        <v>85</v>
      </c>
      <c r="BK988" s="144">
        <f>ROUND(I988*H988,2)</f>
        <v>0</v>
      </c>
      <c r="BL988" s="16" t="s">
        <v>262</v>
      </c>
      <c r="BM988" s="143" t="s">
        <v>1049</v>
      </c>
    </row>
    <row r="989" spans="2:65" s="1" customFormat="1" ht="19.5">
      <c r="B989" s="31"/>
      <c r="D989" s="145" t="s">
        <v>147</v>
      </c>
      <c r="F989" s="146" t="s">
        <v>1050</v>
      </c>
      <c r="I989" s="147"/>
      <c r="L989" s="31"/>
      <c r="M989" s="148"/>
      <c r="T989" s="54"/>
      <c r="AT989" s="16" t="s">
        <v>147</v>
      </c>
      <c r="AU989" s="16" t="s">
        <v>87</v>
      </c>
    </row>
    <row r="990" spans="2:65" s="1" customFormat="1">
      <c r="B990" s="31"/>
      <c r="D990" s="149" t="s">
        <v>149</v>
      </c>
      <c r="F990" s="150" t="s">
        <v>1051</v>
      </c>
      <c r="I990" s="147"/>
      <c r="L990" s="31"/>
      <c r="M990" s="148"/>
      <c r="T990" s="54"/>
      <c r="AT990" s="16" t="s">
        <v>149</v>
      </c>
      <c r="AU990" s="16" t="s">
        <v>87</v>
      </c>
    </row>
    <row r="991" spans="2:65" s="12" customFormat="1">
      <c r="B991" s="151"/>
      <c r="D991" s="145" t="s">
        <v>151</v>
      </c>
      <c r="E991" s="152" t="s">
        <v>1</v>
      </c>
      <c r="F991" s="153" t="s">
        <v>717</v>
      </c>
      <c r="H991" s="152" t="s">
        <v>1</v>
      </c>
      <c r="I991" s="154"/>
      <c r="L991" s="151"/>
      <c r="M991" s="155"/>
      <c r="T991" s="156"/>
      <c r="AT991" s="152" t="s">
        <v>151</v>
      </c>
      <c r="AU991" s="152" t="s">
        <v>87</v>
      </c>
      <c r="AV991" s="12" t="s">
        <v>85</v>
      </c>
      <c r="AW991" s="12" t="s">
        <v>32</v>
      </c>
      <c r="AX991" s="12" t="s">
        <v>77</v>
      </c>
      <c r="AY991" s="152" t="s">
        <v>138</v>
      </c>
    </row>
    <row r="992" spans="2:65" s="12" customFormat="1">
      <c r="B992" s="151"/>
      <c r="D992" s="145" t="s">
        <v>151</v>
      </c>
      <c r="E992" s="152" t="s">
        <v>1</v>
      </c>
      <c r="F992" s="153" t="s">
        <v>731</v>
      </c>
      <c r="H992" s="152" t="s">
        <v>1</v>
      </c>
      <c r="I992" s="154"/>
      <c r="L992" s="151"/>
      <c r="M992" s="155"/>
      <c r="T992" s="156"/>
      <c r="AT992" s="152" t="s">
        <v>151</v>
      </c>
      <c r="AU992" s="152" t="s">
        <v>87</v>
      </c>
      <c r="AV992" s="12" t="s">
        <v>85</v>
      </c>
      <c r="AW992" s="12" t="s">
        <v>32</v>
      </c>
      <c r="AX992" s="12" t="s">
        <v>77</v>
      </c>
      <c r="AY992" s="152" t="s">
        <v>138</v>
      </c>
    </row>
    <row r="993" spans="2:65" s="13" customFormat="1">
      <c r="B993" s="157"/>
      <c r="D993" s="145" t="s">
        <v>151</v>
      </c>
      <c r="E993" s="158" t="s">
        <v>1</v>
      </c>
      <c r="F993" s="159" t="s">
        <v>732</v>
      </c>
      <c r="H993" s="160">
        <v>5.2359999999999998</v>
      </c>
      <c r="I993" s="161"/>
      <c r="L993" s="157"/>
      <c r="M993" s="162"/>
      <c r="T993" s="163"/>
      <c r="AT993" s="158" t="s">
        <v>151</v>
      </c>
      <c r="AU993" s="158" t="s">
        <v>87</v>
      </c>
      <c r="AV993" s="13" t="s">
        <v>87</v>
      </c>
      <c r="AW993" s="13" t="s">
        <v>32</v>
      </c>
      <c r="AX993" s="13" t="s">
        <v>77</v>
      </c>
      <c r="AY993" s="158" t="s">
        <v>138</v>
      </c>
    </row>
    <row r="994" spans="2:65" s="14" customFormat="1">
      <c r="B994" s="164"/>
      <c r="D994" s="145" t="s">
        <v>151</v>
      </c>
      <c r="E994" s="165" t="s">
        <v>1</v>
      </c>
      <c r="F994" s="166" t="s">
        <v>154</v>
      </c>
      <c r="H994" s="167">
        <v>5.2359999999999998</v>
      </c>
      <c r="I994" s="168"/>
      <c r="L994" s="164"/>
      <c r="M994" s="169"/>
      <c r="T994" s="170"/>
      <c r="AT994" s="165" t="s">
        <v>151</v>
      </c>
      <c r="AU994" s="165" t="s">
        <v>87</v>
      </c>
      <c r="AV994" s="14" t="s">
        <v>145</v>
      </c>
      <c r="AW994" s="14" t="s">
        <v>32</v>
      </c>
      <c r="AX994" s="14" t="s">
        <v>85</v>
      </c>
      <c r="AY994" s="165" t="s">
        <v>138</v>
      </c>
    </row>
    <row r="995" spans="2:65" s="1" customFormat="1" ht="33" customHeight="1">
      <c r="B995" s="131"/>
      <c r="C995" s="132" t="s">
        <v>1052</v>
      </c>
      <c r="D995" s="132" t="s">
        <v>140</v>
      </c>
      <c r="E995" s="133" t="s">
        <v>1053</v>
      </c>
      <c r="F995" s="134" t="s">
        <v>1054</v>
      </c>
      <c r="G995" s="135" t="s">
        <v>942</v>
      </c>
      <c r="H995" s="181"/>
      <c r="I995" s="137"/>
      <c r="J995" s="138">
        <f>ROUND(I995*H995,2)</f>
        <v>0</v>
      </c>
      <c r="K995" s="134" t="s">
        <v>144</v>
      </c>
      <c r="L995" s="31"/>
      <c r="M995" s="139" t="s">
        <v>1</v>
      </c>
      <c r="N995" s="140" t="s">
        <v>42</v>
      </c>
      <c r="P995" s="141">
        <f>O995*H995</f>
        <v>0</v>
      </c>
      <c r="Q995" s="141">
        <v>0</v>
      </c>
      <c r="R995" s="141">
        <f>Q995*H995</f>
        <v>0</v>
      </c>
      <c r="S995" s="141">
        <v>0</v>
      </c>
      <c r="T995" s="142">
        <f>S995*H995</f>
        <v>0</v>
      </c>
      <c r="AR995" s="143" t="s">
        <v>262</v>
      </c>
      <c r="AT995" s="143" t="s">
        <v>140</v>
      </c>
      <c r="AU995" s="143" t="s">
        <v>87</v>
      </c>
      <c r="AY995" s="16" t="s">
        <v>138</v>
      </c>
      <c r="BE995" s="144">
        <f>IF(N995="základní",J995,0)</f>
        <v>0</v>
      </c>
      <c r="BF995" s="144">
        <f>IF(N995="snížená",J995,0)</f>
        <v>0</v>
      </c>
      <c r="BG995" s="144">
        <f>IF(N995="zákl. přenesená",J995,0)</f>
        <v>0</v>
      </c>
      <c r="BH995" s="144">
        <f>IF(N995="sníž. přenesená",J995,0)</f>
        <v>0</v>
      </c>
      <c r="BI995" s="144">
        <f>IF(N995="nulová",J995,0)</f>
        <v>0</v>
      </c>
      <c r="BJ995" s="16" t="s">
        <v>85</v>
      </c>
      <c r="BK995" s="144">
        <f>ROUND(I995*H995,2)</f>
        <v>0</v>
      </c>
      <c r="BL995" s="16" t="s">
        <v>262</v>
      </c>
      <c r="BM995" s="143" t="s">
        <v>1055</v>
      </c>
    </row>
    <row r="996" spans="2:65" s="1" customFormat="1" ht="39">
      <c r="B996" s="31"/>
      <c r="D996" s="145" t="s">
        <v>147</v>
      </c>
      <c r="F996" s="146" t="s">
        <v>1056</v>
      </c>
      <c r="I996" s="147"/>
      <c r="L996" s="31"/>
      <c r="M996" s="148"/>
      <c r="T996" s="54"/>
      <c r="AT996" s="16" t="s">
        <v>147</v>
      </c>
      <c r="AU996" s="16" t="s">
        <v>87</v>
      </c>
    </row>
    <row r="997" spans="2:65" s="1" customFormat="1">
      <c r="B997" s="31"/>
      <c r="D997" s="149" t="s">
        <v>149</v>
      </c>
      <c r="F997" s="150" t="s">
        <v>1057</v>
      </c>
      <c r="I997" s="147"/>
      <c r="L997" s="31"/>
      <c r="M997" s="148"/>
      <c r="T997" s="54"/>
      <c r="AT997" s="16" t="s">
        <v>149</v>
      </c>
      <c r="AU997" s="16" t="s">
        <v>87</v>
      </c>
    </row>
    <row r="998" spans="2:65" s="1" customFormat="1" ht="37.9" customHeight="1">
      <c r="B998" s="131"/>
      <c r="C998" s="132" t="s">
        <v>1058</v>
      </c>
      <c r="D998" s="132" t="s">
        <v>140</v>
      </c>
      <c r="E998" s="133" t="s">
        <v>1059</v>
      </c>
      <c r="F998" s="134" t="s">
        <v>1060</v>
      </c>
      <c r="G998" s="135" t="s">
        <v>942</v>
      </c>
      <c r="H998" s="181"/>
      <c r="I998" s="137"/>
      <c r="J998" s="138">
        <f>ROUND(I998*H998,2)</f>
        <v>0</v>
      </c>
      <c r="K998" s="134" t="s">
        <v>144</v>
      </c>
      <c r="L998" s="31"/>
      <c r="M998" s="139" t="s">
        <v>1</v>
      </c>
      <c r="N998" s="140" t="s">
        <v>42</v>
      </c>
      <c r="P998" s="141">
        <f>O998*H998</f>
        <v>0</v>
      </c>
      <c r="Q998" s="141">
        <v>0</v>
      </c>
      <c r="R998" s="141">
        <f>Q998*H998</f>
        <v>0</v>
      </c>
      <c r="S998" s="141">
        <v>0</v>
      </c>
      <c r="T998" s="142">
        <f>S998*H998</f>
        <v>0</v>
      </c>
      <c r="AR998" s="143" t="s">
        <v>262</v>
      </c>
      <c r="AT998" s="143" t="s">
        <v>140</v>
      </c>
      <c r="AU998" s="143" t="s">
        <v>87</v>
      </c>
      <c r="AY998" s="16" t="s">
        <v>138</v>
      </c>
      <c r="BE998" s="144">
        <f>IF(N998="základní",J998,0)</f>
        <v>0</v>
      </c>
      <c r="BF998" s="144">
        <f>IF(N998="snížená",J998,0)</f>
        <v>0</v>
      </c>
      <c r="BG998" s="144">
        <f>IF(N998="zákl. přenesená",J998,0)</f>
        <v>0</v>
      </c>
      <c r="BH998" s="144">
        <f>IF(N998="sníž. přenesená",J998,0)</f>
        <v>0</v>
      </c>
      <c r="BI998" s="144">
        <f>IF(N998="nulová",J998,0)</f>
        <v>0</v>
      </c>
      <c r="BJ998" s="16" t="s">
        <v>85</v>
      </c>
      <c r="BK998" s="144">
        <f>ROUND(I998*H998,2)</f>
        <v>0</v>
      </c>
      <c r="BL998" s="16" t="s">
        <v>262</v>
      </c>
      <c r="BM998" s="143" t="s">
        <v>1061</v>
      </c>
    </row>
    <row r="999" spans="2:65" s="1" customFormat="1" ht="58.5">
      <c r="B999" s="31"/>
      <c r="D999" s="145" t="s">
        <v>147</v>
      </c>
      <c r="F999" s="146" t="s">
        <v>1062</v>
      </c>
      <c r="I999" s="147"/>
      <c r="L999" s="31"/>
      <c r="M999" s="148"/>
      <c r="T999" s="54"/>
      <c r="AT999" s="16" t="s">
        <v>147</v>
      </c>
      <c r="AU999" s="16" t="s">
        <v>87</v>
      </c>
    </row>
    <row r="1000" spans="2:65" s="1" customFormat="1">
      <c r="B1000" s="31"/>
      <c r="D1000" s="149" t="s">
        <v>149</v>
      </c>
      <c r="F1000" s="150" t="s">
        <v>1063</v>
      </c>
      <c r="I1000" s="147"/>
      <c r="L1000" s="31"/>
      <c r="M1000" s="148"/>
      <c r="T1000" s="54"/>
      <c r="AT1000" s="16" t="s">
        <v>149</v>
      </c>
      <c r="AU1000" s="16" t="s">
        <v>87</v>
      </c>
    </row>
    <row r="1001" spans="2:65" s="11" customFormat="1" ht="22.9" customHeight="1">
      <c r="B1001" s="119"/>
      <c r="D1001" s="120" t="s">
        <v>76</v>
      </c>
      <c r="E1001" s="129" t="s">
        <v>1064</v>
      </c>
      <c r="F1001" s="129" t="s">
        <v>1065</v>
      </c>
      <c r="I1001" s="122"/>
      <c r="J1001" s="130">
        <f>BK1001</f>
        <v>0</v>
      </c>
      <c r="L1001" s="119"/>
      <c r="M1001" s="124"/>
      <c r="P1001" s="125">
        <f>SUM(P1002:P1033)</f>
        <v>0</v>
      </c>
      <c r="R1001" s="125">
        <f>SUM(R1002:R1033)</f>
        <v>1.77381E-2</v>
      </c>
      <c r="T1001" s="126">
        <f>SUM(T1002:T1033)</f>
        <v>1.0921800000000001E-2</v>
      </c>
      <c r="AR1001" s="120" t="s">
        <v>87</v>
      </c>
      <c r="AT1001" s="127" t="s">
        <v>76</v>
      </c>
      <c r="AU1001" s="127" t="s">
        <v>85</v>
      </c>
      <c r="AY1001" s="120" t="s">
        <v>138</v>
      </c>
      <c r="BK1001" s="128">
        <f>SUM(BK1002:BK1033)</f>
        <v>0</v>
      </c>
    </row>
    <row r="1002" spans="2:65" s="1" customFormat="1" ht="16.5" customHeight="1">
      <c r="B1002" s="131"/>
      <c r="C1002" s="132" t="s">
        <v>1066</v>
      </c>
      <c r="D1002" s="132" t="s">
        <v>140</v>
      </c>
      <c r="E1002" s="133" t="s">
        <v>1067</v>
      </c>
      <c r="F1002" s="134" t="s">
        <v>1068</v>
      </c>
      <c r="G1002" s="135" t="s">
        <v>656</v>
      </c>
      <c r="H1002" s="136">
        <v>6.54</v>
      </c>
      <c r="I1002" s="137"/>
      <c r="J1002" s="138">
        <f>ROUND(I1002*H1002,2)</f>
        <v>0</v>
      </c>
      <c r="K1002" s="134" t="s">
        <v>144</v>
      </c>
      <c r="L1002" s="31"/>
      <c r="M1002" s="139" t="s">
        <v>1</v>
      </c>
      <c r="N1002" s="140" t="s">
        <v>42</v>
      </c>
      <c r="P1002" s="141">
        <f>O1002*H1002</f>
        <v>0</v>
      </c>
      <c r="Q1002" s="141">
        <v>0</v>
      </c>
      <c r="R1002" s="141">
        <f>Q1002*H1002</f>
        <v>0</v>
      </c>
      <c r="S1002" s="141">
        <v>1.67E-3</v>
      </c>
      <c r="T1002" s="142">
        <f>S1002*H1002</f>
        <v>1.0921800000000001E-2</v>
      </c>
      <c r="AR1002" s="143" t="s">
        <v>262</v>
      </c>
      <c r="AT1002" s="143" t="s">
        <v>140</v>
      </c>
      <c r="AU1002" s="143" t="s">
        <v>87</v>
      </c>
      <c r="AY1002" s="16" t="s">
        <v>138</v>
      </c>
      <c r="BE1002" s="144">
        <f>IF(N1002="základní",J1002,0)</f>
        <v>0</v>
      </c>
      <c r="BF1002" s="144">
        <f>IF(N1002="snížená",J1002,0)</f>
        <v>0</v>
      </c>
      <c r="BG1002" s="144">
        <f>IF(N1002="zákl. přenesená",J1002,0)</f>
        <v>0</v>
      </c>
      <c r="BH1002" s="144">
        <f>IF(N1002="sníž. přenesená",J1002,0)</f>
        <v>0</v>
      </c>
      <c r="BI1002" s="144">
        <f>IF(N1002="nulová",J1002,0)</f>
        <v>0</v>
      </c>
      <c r="BJ1002" s="16" t="s">
        <v>85</v>
      </c>
      <c r="BK1002" s="144">
        <f>ROUND(I1002*H1002,2)</f>
        <v>0</v>
      </c>
      <c r="BL1002" s="16" t="s">
        <v>262</v>
      </c>
      <c r="BM1002" s="143" t="s">
        <v>1069</v>
      </c>
    </row>
    <row r="1003" spans="2:65" s="1" customFormat="1">
      <c r="B1003" s="31"/>
      <c r="D1003" s="145" t="s">
        <v>147</v>
      </c>
      <c r="F1003" s="146" t="s">
        <v>1070</v>
      </c>
      <c r="I1003" s="147"/>
      <c r="L1003" s="31"/>
      <c r="M1003" s="148"/>
      <c r="T1003" s="54"/>
      <c r="AT1003" s="16" t="s">
        <v>147</v>
      </c>
      <c r="AU1003" s="16" t="s">
        <v>87</v>
      </c>
    </row>
    <row r="1004" spans="2:65" s="1" customFormat="1">
      <c r="B1004" s="31"/>
      <c r="D1004" s="149" t="s">
        <v>149</v>
      </c>
      <c r="F1004" s="150" t="s">
        <v>1071</v>
      </c>
      <c r="I1004" s="147"/>
      <c r="L1004" s="31"/>
      <c r="M1004" s="148"/>
      <c r="T1004" s="54"/>
      <c r="AT1004" s="16" t="s">
        <v>149</v>
      </c>
      <c r="AU1004" s="16" t="s">
        <v>87</v>
      </c>
    </row>
    <row r="1005" spans="2:65" s="12" customFormat="1">
      <c r="B1005" s="151"/>
      <c r="D1005" s="145" t="s">
        <v>151</v>
      </c>
      <c r="E1005" s="152" t="s">
        <v>1</v>
      </c>
      <c r="F1005" s="153" t="s">
        <v>152</v>
      </c>
      <c r="H1005" s="152" t="s">
        <v>1</v>
      </c>
      <c r="I1005" s="154"/>
      <c r="L1005" s="151"/>
      <c r="M1005" s="155"/>
      <c r="T1005" s="156"/>
      <c r="AT1005" s="152" t="s">
        <v>151</v>
      </c>
      <c r="AU1005" s="152" t="s">
        <v>87</v>
      </c>
      <c r="AV1005" s="12" t="s">
        <v>85</v>
      </c>
      <c r="AW1005" s="12" t="s">
        <v>32</v>
      </c>
      <c r="AX1005" s="12" t="s">
        <v>77</v>
      </c>
      <c r="AY1005" s="152" t="s">
        <v>138</v>
      </c>
    </row>
    <row r="1006" spans="2:65" s="13" customFormat="1">
      <c r="B1006" s="157"/>
      <c r="D1006" s="145" t="s">
        <v>151</v>
      </c>
      <c r="E1006" s="158" t="s">
        <v>1</v>
      </c>
      <c r="F1006" s="159" t="s">
        <v>1072</v>
      </c>
      <c r="H1006" s="160">
        <v>1.0900000000000001</v>
      </c>
      <c r="I1006" s="161"/>
      <c r="L1006" s="157"/>
      <c r="M1006" s="162"/>
      <c r="T1006" s="163"/>
      <c r="AT1006" s="158" t="s">
        <v>151</v>
      </c>
      <c r="AU1006" s="158" t="s">
        <v>87</v>
      </c>
      <c r="AV1006" s="13" t="s">
        <v>87</v>
      </c>
      <c r="AW1006" s="13" t="s">
        <v>32</v>
      </c>
      <c r="AX1006" s="13" t="s">
        <v>77</v>
      </c>
      <c r="AY1006" s="158" t="s">
        <v>138</v>
      </c>
    </row>
    <row r="1007" spans="2:65" s="13" customFormat="1">
      <c r="B1007" s="157"/>
      <c r="D1007" s="145" t="s">
        <v>151</v>
      </c>
      <c r="E1007" s="158" t="s">
        <v>1</v>
      </c>
      <c r="F1007" s="159" t="s">
        <v>1072</v>
      </c>
      <c r="H1007" s="160">
        <v>1.0900000000000001</v>
      </c>
      <c r="I1007" s="161"/>
      <c r="L1007" s="157"/>
      <c r="M1007" s="162"/>
      <c r="T1007" s="163"/>
      <c r="AT1007" s="158" t="s">
        <v>151</v>
      </c>
      <c r="AU1007" s="158" t="s">
        <v>87</v>
      </c>
      <c r="AV1007" s="13" t="s">
        <v>87</v>
      </c>
      <c r="AW1007" s="13" t="s">
        <v>32</v>
      </c>
      <c r="AX1007" s="13" t="s">
        <v>77</v>
      </c>
      <c r="AY1007" s="158" t="s">
        <v>138</v>
      </c>
    </row>
    <row r="1008" spans="2:65" s="12" customFormat="1">
      <c r="B1008" s="151"/>
      <c r="D1008" s="145" t="s">
        <v>151</v>
      </c>
      <c r="E1008" s="152" t="s">
        <v>1</v>
      </c>
      <c r="F1008" s="153" t="s">
        <v>717</v>
      </c>
      <c r="H1008" s="152" t="s">
        <v>1</v>
      </c>
      <c r="I1008" s="154"/>
      <c r="L1008" s="151"/>
      <c r="M1008" s="155"/>
      <c r="T1008" s="156"/>
      <c r="AT1008" s="152" t="s">
        <v>151</v>
      </c>
      <c r="AU1008" s="152" t="s">
        <v>87</v>
      </c>
      <c r="AV1008" s="12" t="s">
        <v>85</v>
      </c>
      <c r="AW1008" s="12" t="s">
        <v>32</v>
      </c>
      <c r="AX1008" s="12" t="s">
        <v>77</v>
      </c>
      <c r="AY1008" s="152" t="s">
        <v>138</v>
      </c>
    </row>
    <row r="1009" spans="2:65" s="13" customFormat="1">
      <c r="B1009" s="157"/>
      <c r="D1009" s="145" t="s">
        <v>151</v>
      </c>
      <c r="E1009" s="158" t="s">
        <v>1</v>
      </c>
      <c r="F1009" s="159" t="s">
        <v>1072</v>
      </c>
      <c r="H1009" s="160">
        <v>1.0900000000000001</v>
      </c>
      <c r="I1009" s="161"/>
      <c r="L1009" s="157"/>
      <c r="M1009" s="162"/>
      <c r="T1009" s="163"/>
      <c r="AT1009" s="158" t="s">
        <v>151</v>
      </c>
      <c r="AU1009" s="158" t="s">
        <v>87</v>
      </c>
      <c r="AV1009" s="13" t="s">
        <v>87</v>
      </c>
      <c r="AW1009" s="13" t="s">
        <v>32</v>
      </c>
      <c r="AX1009" s="13" t="s">
        <v>77</v>
      </c>
      <c r="AY1009" s="158" t="s">
        <v>138</v>
      </c>
    </row>
    <row r="1010" spans="2:65" s="13" customFormat="1">
      <c r="B1010" s="157"/>
      <c r="D1010" s="145" t="s">
        <v>151</v>
      </c>
      <c r="E1010" s="158" t="s">
        <v>1</v>
      </c>
      <c r="F1010" s="159" t="s">
        <v>1072</v>
      </c>
      <c r="H1010" s="160">
        <v>1.0900000000000001</v>
      </c>
      <c r="I1010" s="161"/>
      <c r="L1010" s="157"/>
      <c r="M1010" s="162"/>
      <c r="T1010" s="163"/>
      <c r="AT1010" s="158" t="s">
        <v>151</v>
      </c>
      <c r="AU1010" s="158" t="s">
        <v>87</v>
      </c>
      <c r="AV1010" s="13" t="s">
        <v>87</v>
      </c>
      <c r="AW1010" s="13" t="s">
        <v>32</v>
      </c>
      <c r="AX1010" s="13" t="s">
        <v>77</v>
      </c>
      <c r="AY1010" s="158" t="s">
        <v>138</v>
      </c>
    </row>
    <row r="1011" spans="2:65" s="12" customFormat="1">
      <c r="B1011" s="151"/>
      <c r="D1011" s="145" t="s">
        <v>151</v>
      </c>
      <c r="E1011" s="152" t="s">
        <v>1</v>
      </c>
      <c r="F1011" s="153" t="s">
        <v>719</v>
      </c>
      <c r="H1011" s="152" t="s">
        <v>1</v>
      </c>
      <c r="I1011" s="154"/>
      <c r="L1011" s="151"/>
      <c r="M1011" s="155"/>
      <c r="T1011" s="156"/>
      <c r="AT1011" s="152" t="s">
        <v>151</v>
      </c>
      <c r="AU1011" s="152" t="s">
        <v>87</v>
      </c>
      <c r="AV1011" s="12" t="s">
        <v>85</v>
      </c>
      <c r="AW1011" s="12" t="s">
        <v>32</v>
      </c>
      <c r="AX1011" s="12" t="s">
        <v>77</v>
      </c>
      <c r="AY1011" s="152" t="s">
        <v>138</v>
      </c>
    </row>
    <row r="1012" spans="2:65" s="13" customFormat="1">
      <c r="B1012" s="157"/>
      <c r="D1012" s="145" t="s">
        <v>151</v>
      </c>
      <c r="E1012" s="158" t="s">
        <v>1</v>
      </c>
      <c r="F1012" s="159" t="s">
        <v>1072</v>
      </c>
      <c r="H1012" s="160">
        <v>1.0900000000000001</v>
      </c>
      <c r="I1012" s="161"/>
      <c r="L1012" s="157"/>
      <c r="M1012" s="162"/>
      <c r="T1012" s="163"/>
      <c r="AT1012" s="158" t="s">
        <v>151</v>
      </c>
      <c r="AU1012" s="158" t="s">
        <v>87</v>
      </c>
      <c r="AV1012" s="13" t="s">
        <v>87</v>
      </c>
      <c r="AW1012" s="13" t="s">
        <v>32</v>
      </c>
      <c r="AX1012" s="13" t="s">
        <v>77</v>
      </c>
      <c r="AY1012" s="158" t="s">
        <v>138</v>
      </c>
    </row>
    <row r="1013" spans="2:65" s="13" customFormat="1">
      <c r="B1013" s="157"/>
      <c r="D1013" s="145" t="s">
        <v>151</v>
      </c>
      <c r="E1013" s="158" t="s">
        <v>1</v>
      </c>
      <c r="F1013" s="159" t="s">
        <v>1072</v>
      </c>
      <c r="H1013" s="160">
        <v>1.0900000000000001</v>
      </c>
      <c r="I1013" s="161"/>
      <c r="L1013" s="157"/>
      <c r="M1013" s="162"/>
      <c r="T1013" s="163"/>
      <c r="AT1013" s="158" t="s">
        <v>151</v>
      </c>
      <c r="AU1013" s="158" t="s">
        <v>87</v>
      </c>
      <c r="AV1013" s="13" t="s">
        <v>87</v>
      </c>
      <c r="AW1013" s="13" t="s">
        <v>32</v>
      </c>
      <c r="AX1013" s="13" t="s">
        <v>77</v>
      </c>
      <c r="AY1013" s="158" t="s">
        <v>138</v>
      </c>
    </row>
    <row r="1014" spans="2:65" s="14" customFormat="1">
      <c r="B1014" s="164"/>
      <c r="D1014" s="145" t="s">
        <v>151</v>
      </c>
      <c r="E1014" s="165" t="s">
        <v>1</v>
      </c>
      <c r="F1014" s="166" t="s">
        <v>154</v>
      </c>
      <c r="H1014" s="167">
        <v>6.54</v>
      </c>
      <c r="I1014" s="168"/>
      <c r="L1014" s="164"/>
      <c r="M1014" s="169"/>
      <c r="T1014" s="170"/>
      <c r="AT1014" s="165" t="s">
        <v>151</v>
      </c>
      <c r="AU1014" s="165" t="s">
        <v>87</v>
      </c>
      <c r="AV1014" s="14" t="s">
        <v>145</v>
      </c>
      <c r="AW1014" s="14" t="s">
        <v>32</v>
      </c>
      <c r="AX1014" s="14" t="s">
        <v>85</v>
      </c>
      <c r="AY1014" s="165" t="s">
        <v>138</v>
      </c>
    </row>
    <row r="1015" spans="2:65" s="1" customFormat="1" ht="24.2" customHeight="1">
      <c r="B1015" s="131"/>
      <c r="C1015" s="132" t="s">
        <v>1073</v>
      </c>
      <c r="D1015" s="132" t="s">
        <v>140</v>
      </c>
      <c r="E1015" s="133" t="s">
        <v>1074</v>
      </c>
      <c r="F1015" s="134" t="s">
        <v>1075</v>
      </c>
      <c r="G1015" s="135" t="s">
        <v>656</v>
      </c>
      <c r="H1015" s="136">
        <v>6.34</v>
      </c>
      <c r="I1015" s="137"/>
      <c r="J1015" s="138">
        <f>ROUND(I1015*H1015,2)</f>
        <v>0</v>
      </c>
      <c r="K1015" s="134" t="s">
        <v>144</v>
      </c>
      <c r="L1015" s="31"/>
      <c r="M1015" s="139" t="s">
        <v>1</v>
      </c>
      <c r="N1015" s="140" t="s">
        <v>42</v>
      </c>
      <c r="P1015" s="141">
        <f>O1015*H1015</f>
        <v>0</v>
      </c>
      <c r="Q1015" s="141">
        <v>2.3400000000000001E-3</v>
      </c>
      <c r="R1015" s="141">
        <f>Q1015*H1015</f>
        <v>1.4835600000000001E-2</v>
      </c>
      <c r="S1015" s="141">
        <v>0</v>
      </c>
      <c r="T1015" s="142">
        <f>S1015*H1015</f>
        <v>0</v>
      </c>
      <c r="AR1015" s="143" t="s">
        <v>262</v>
      </c>
      <c r="AT1015" s="143" t="s">
        <v>140</v>
      </c>
      <c r="AU1015" s="143" t="s">
        <v>87</v>
      </c>
      <c r="AY1015" s="16" t="s">
        <v>138</v>
      </c>
      <c r="BE1015" s="144">
        <f>IF(N1015="základní",J1015,0)</f>
        <v>0</v>
      </c>
      <c r="BF1015" s="144">
        <f>IF(N1015="snížená",J1015,0)</f>
        <v>0</v>
      </c>
      <c r="BG1015" s="144">
        <f>IF(N1015="zákl. přenesená",J1015,0)</f>
        <v>0</v>
      </c>
      <c r="BH1015" s="144">
        <f>IF(N1015="sníž. přenesená",J1015,0)</f>
        <v>0</v>
      </c>
      <c r="BI1015" s="144">
        <f>IF(N1015="nulová",J1015,0)</f>
        <v>0</v>
      </c>
      <c r="BJ1015" s="16" t="s">
        <v>85</v>
      </c>
      <c r="BK1015" s="144">
        <f>ROUND(I1015*H1015,2)</f>
        <v>0</v>
      </c>
      <c r="BL1015" s="16" t="s">
        <v>262</v>
      </c>
      <c r="BM1015" s="143" t="s">
        <v>1076</v>
      </c>
    </row>
    <row r="1016" spans="2:65" s="1" customFormat="1" ht="19.5">
      <c r="B1016" s="31"/>
      <c r="D1016" s="145" t="s">
        <v>147</v>
      </c>
      <c r="F1016" s="146" t="s">
        <v>1077</v>
      </c>
      <c r="I1016" s="147"/>
      <c r="L1016" s="31"/>
      <c r="M1016" s="148"/>
      <c r="T1016" s="54"/>
      <c r="AT1016" s="16" t="s">
        <v>147</v>
      </c>
      <c r="AU1016" s="16" t="s">
        <v>87</v>
      </c>
    </row>
    <row r="1017" spans="2:65" s="1" customFormat="1">
      <c r="B1017" s="31"/>
      <c r="D1017" s="149" t="s">
        <v>149</v>
      </c>
      <c r="F1017" s="150" t="s">
        <v>1078</v>
      </c>
      <c r="I1017" s="147"/>
      <c r="L1017" s="31"/>
      <c r="M1017" s="148"/>
      <c r="T1017" s="54"/>
      <c r="AT1017" s="16" t="s">
        <v>149</v>
      </c>
      <c r="AU1017" s="16" t="s">
        <v>87</v>
      </c>
    </row>
    <row r="1018" spans="2:65" s="12" customFormat="1">
      <c r="B1018" s="151"/>
      <c r="D1018" s="145" t="s">
        <v>151</v>
      </c>
      <c r="E1018" s="152" t="s">
        <v>1</v>
      </c>
      <c r="F1018" s="153" t="s">
        <v>386</v>
      </c>
      <c r="H1018" s="152" t="s">
        <v>1</v>
      </c>
      <c r="I1018" s="154"/>
      <c r="L1018" s="151"/>
      <c r="M1018" s="155"/>
      <c r="T1018" s="156"/>
      <c r="AT1018" s="152" t="s">
        <v>151</v>
      </c>
      <c r="AU1018" s="152" t="s">
        <v>87</v>
      </c>
      <c r="AV1018" s="12" t="s">
        <v>85</v>
      </c>
      <c r="AW1018" s="12" t="s">
        <v>32</v>
      </c>
      <c r="AX1018" s="12" t="s">
        <v>77</v>
      </c>
      <c r="AY1018" s="152" t="s">
        <v>138</v>
      </c>
    </row>
    <row r="1019" spans="2:65" s="12" customFormat="1">
      <c r="B1019" s="151"/>
      <c r="D1019" s="145" t="s">
        <v>151</v>
      </c>
      <c r="E1019" s="152" t="s">
        <v>1</v>
      </c>
      <c r="F1019" s="153" t="s">
        <v>1079</v>
      </c>
      <c r="H1019" s="152" t="s">
        <v>1</v>
      </c>
      <c r="I1019" s="154"/>
      <c r="L1019" s="151"/>
      <c r="M1019" s="155"/>
      <c r="T1019" s="156"/>
      <c r="AT1019" s="152" t="s">
        <v>151</v>
      </c>
      <c r="AU1019" s="152" t="s">
        <v>87</v>
      </c>
      <c r="AV1019" s="12" t="s">
        <v>85</v>
      </c>
      <c r="AW1019" s="12" t="s">
        <v>32</v>
      </c>
      <c r="AX1019" s="12" t="s">
        <v>77</v>
      </c>
      <c r="AY1019" s="152" t="s">
        <v>138</v>
      </c>
    </row>
    <row r="1020" spans="2:65" s="13" customFormat="1">
      <c r="B1020" s="157"/>
      <c r="D1020" s="145" t="s">
        <v>151</v>
      </c>
      <c r="E1020" s="158" t="s">
        <v>1</v>
      </c>
      <c r="F1020" s="159" t="s">
        <v>1080</v>
      </c>
      <c r="H1020" s="160">
        <v>6.34</v>
      </c>
      <c r="I1020" s="161"/>
      <c r="L1020" s="157"/>
      <c r="M1020" s="162"/>
      <c r="T1020" s="163"/>
      <c r="AT1020" s="158" t="s">
        <v>151</v>
      </c>
      <c r="AU1020" s="158" t="s">
        <v>87</v>
      </c>
      <c r="AV1020" s="13" t="s">
        <v>87</v>
      </c>
      <c r="AW1020" s="13" t="s">
        <v>32</v>
      </c>
      <c r="AX1020" s="13" t="s">
        <v>77</v>
      </c>
      <c r="AY1020" s="158" t="s">
        <v>138</v>
      </c>
    </row>
    <row r="1021" spans="2:65" s="14" customFormat="1">
      <c r="B1021" s="164"/>
      <c r="D1021" s="145" t="s">
        <v>151</v>
      </c>
      <c r="E1021" s="165" t="s">
        <v>1</v>
      </c>
      <c r="F1021" s="166" t="s">
        <v>154</v>
      </c>
      <c r="H1021" s="167">
        <v>6.34</v>
      </c>
      <c r="I1021" s="168"/>
      <c r="L1021" s="164"/>
      <c r="M1021" s="169"/>
      <c r="T1021" s="170"/>
      <c r="AT1021" s="165" t="s">
        <v>151</v>
      </c>
      <c r="AU1021" s="165" t="s">
        <v>87</v>
      </c>
      <c r="AV1021" s="14" t="s">
        <v>145</v>
      </c>
      <c r="AW1021" s="14" t="s">
        <v>32</v>
      </c>
      <c r="AX1021" s="14" t="s">
        <v>85</v>
      </c>
      <c r="AY1021" s="165" t="s">
        <v>138</v>
      </c>
    </row>
    <row r="1022" spans="2:65" s="1" customFormat="1" ht="24.2" customHeight="1">
      <c r="B1022" s="131"/>
      <c r="C1022" s="132" t="s">
        <v>1081</v>
      </c>
      <c r="D1022" s="132" t="s">
        <v>140</v>
      </c>
      <c r="E1022" s="133" t="s">
        <v>1082</v>
      </c>
      <c r="F1022" s="134" t="s">
        <v>1083</v>
      </c>
      <c r="G1022" s="135" t="s">
        <v>656</v>
      </c>
      <c r="H1022" s="136">
        <v>2.15</v>
      </c>
      <c r="I1022" s="137"/>
      <c r="J1022" s="138">
        <f>ROUND(I1022*H1022,2)</f>
        <v>0</v>
      </c>
      <c r="K1022" s="134" t="s">
        <v>144</v>
      </c>
      <c r="L1022" s="31"/>
      <c r="M1022" s="139" t="s">
        <v>1</v>
      </c>
      <c r="N1022" s="140" t="s">
        <v>42</v>
      </c>
      <c r="P1022" s="141">
        <f>O1022*H1022</f>
        <v>0</v>
      </c>
      <c r="Q1022" s="141">
        <v>1.3500000000000001E-3</v>
      </c>
      <c r="R1022" s="141">
        <f>Q1022*H1022</f>
        <v>2.9025000000000001E-3</v>
      </c>
      <c r="S1022" s="141">
        <v>0</v>
      </c>
      <c r="T1022" s="142">
        <f>S1022*H1022</f>
        <v>0</v>
      </c>
      <c r="AR1022" s="143" t="s">
        <v>262</v>
      </c>
      <c r="AT1022" s="143" t="s">
        <v>140</v>
      </c>
      <c r="AU1022" s="143" t="s">
        <v>87</v>
      </c>
      <c r="AY1022" s="16" t="s">
        <v>138</v>
      </c>
      <c r="BE1022" s="144">
        <f>IF(N1022="základní",J1022,0)</f>
        <v>0</v>
      </c>
      <c r="BF1022" s="144">
        <f>IF(N1022="snížená",J1022,0)</f>
        <v>0</v>
      </c>
      <c r="BG1022" s="144">
        <f>IF(N1022="zákl. přenesená",J1022,0)</f>
        <v>0</v>
      </c>
      <c r="BH1022" s="144">
        <f>IF(N1022="sníž. přenesená",J1022,0)</f>
        <v>0</v>
      </c>
      <c r="BI1022" s="144">
        <f>IF(N1022="nulová",J1022,0)</f>
        <v>0</v>
      </c>
      <c r="BJ1022" s="16" t="s">
        <v>85</v>
      </c>
      <c r="BK1022" s="144">
        <f>ROUND(I1022*H1022,2)</f>
        <v>0</v>
      </c>
      <c r="BL1022" s="16" t="s">
        <v>262</v>
      </c>
      <c r="BM1022" s="143" t="s">
        <v>1084</v>
      </c>
    </row>
    <row r="1023" spans="2:65" s="1" customFormat="1" ht="19.5">
      <c r="B1023" s="31"/>
      <c r="D1023" s="145" t="s">
        <v>147</v>
      </c>
      <c r="F1023" s="146" t="s">
        <v>1085</v>
      </c>
      <c r="I1023" s="147"/>
      <c r="L1023" s="31"/>
      <c r="M1023" s="148"/>
      <c r="T1023" s="54"/>
      <c r="AT1023" s="16" t="s">
        <v>147</v>
      </c>
      <c r="AU1023" s="16" t="s">
        <v>87</v>
      </c>
    </row>
    <row r="1024" spans="2:65" s="1" customFormat="1">
      <c r="B1024" s="31"/>
      <c r="D1024" s="149" t="s">
        <v>149</v>
      </c>
      <c r="F1024" s="150" t="s">
        <v>1086</v>
      </c>
      <c r="I1024" s="147"/>
      <c r="L1024" s="31"/>
      <c r="M1024" s="148"/>
      <c r="T1024" s="54"/>
      <c r="AT1024" s="16" t="s">
        <v>149</v>
      </c>
      <c r="AU1024" s="16" t="s">
        <v>87</v>
      </c>
    </row>
    <row r="1025" spans="2:65" s="12" customFormat="1">
      <c r="B1025" s="151"/>
      <c r="D1025" s="145" t="s">
        <v>151</v>
      </c>
      <c r="E1025" s="152" t="s">
        <v>1</v>
      </c>
      <c r="F1025" s="153" t="s">
        <v>1087</v>
      </c>
      <c r="H1025" s="152" t="s">
        <v>1</v>
      </c>
      <c r="I1025" s="154"/>
      <c r="L1025" s="151"/>
      <c r="M1025" s="155"/>
      <c r="T1025" s="156"/>
      <c r="AT1025" s="152" t="s">
        <v>151</v>
      </c>
      <c r="AU1025" s="152" t="s">
        <v>87</v>
      </c>
      <c r="AV1025" s="12" t="s">
        <v>85</v>
      </c>
      <c r="AW1025" s="12" t="s">
        <v>32</v>
      </c>
      <c r="AX1025" s="12" t="s">
        <v>77</v>
      </c>
      <c r="AY1025" s="152" t="s">
        <v>138</v>
      </c>
    </row>
    <row r="1026" spans="2:65" s="12" customFormat="1">
      <c r="B1026" s="151"/>
      <c r="D1026" s="145" t="s">
        <v>151</v>
      </c>
      <c r="E1026" s="152" t="s">
        <v>1</v>
      </c>
      <c r="F1026" s="153" t="s">
        <v>1088</v>
      </c>
      <c r="H1026" s="152" t="s">
        <v>1</v>
      </c>
      <c r="I1026" s="154"/>
      <c r="L1026" s="151"/>
      <c r="M1026" s="155"/>
      <c r="T1026" s="156"/>
      <c r="AT1026" s="152" t="s">
        <v>151</v>
      </c>
      <c r="AU1026" s="152" t="s">
        <v>87</v>
      </c>
      <c r="AV1026" s="12" t="s">
        <v>85</v>
      </c>
      <c r="AW1026" s="12" t="s">
        <v>32</v>
      </c>
      <c r="AX1026" s="12" t="s">
        <v>77</v>
      </c>
      <c r="AY1026" s="152" t="s">
        <v>138</v>
      </c>
    </row>
    <row r="1027" spans="2:65" s="13" customFormat="1">
      <c r="B1027" s="157"/>
      <c r="D1027" s="145" t="s">
        <v>151</v>
      </c>
      <c r="E1027" s="158" t="s">
        <v>1</v>
      </c>
      <c r="F1027" s="159" t="s">
        <v>1089</v>
      </c>
      <c r="H1027" s="160">
        <v>2.15</v>
      </c>
      <c r="I1027" s="161"/>
      <c r="L1027" s="157"/>
      <c r="M1027" s="162"/>
      <c r="T1027" s="163"/>
      <c r="AT1027" s="158" t="s">
        <v>151</v>
      </c>
      <c r="AU1027" s="158" t="s">
        <v>87</v>
      </c>
      <c r="AV1027" s="13" t="s">
        <v>87</v>
      </c>
      <c r="AW1027" s="13" t="s">
        <v>32</v>
      </c>
      <c r="AX1027" s="13" t="s">
        <v>85</v>
      </c>
      <c r="AY1027" s="158" t="s">
        <v>138</v>
      </c>
    </row>
    <row r="1028" spans="2:65" s="1" customFormat="1" ht="33" customHeight="1">
      <c r="B1028" s="131"/>
      <c r="C1028" s="132" t="s">
        <v>1090</v>
      </c>
      <c r="D1028" s="132" t="s">
        <v>140</v>
      </c>
      <c r="E1028" s="133" t="s">
        <v>1091</v>
      </c>
      <c r="F1028" s="134" t="s">
        <v>1092</v>
      </c>
      <c r="G1028" s="135" t="s">
        <v>942</v>
      </c>
      <c r="H1028" s="181"/>
      <c r="I1028" s="137"/>
      <c r="J1028" s="138">
        <f>ROUND(I1028*H1028,2)</f>
        <v>0</v>
      </c>
      <c r="K1028" s="134" t="s">
        <v>144</v>
      </c>
      <c r="L1028" s="31"/>
      <c r="M1028" s="139" t="s">
        <v>1</v>
      </c>
      <c r="N1028" s="140" t="s">
        <v>42</v>
      </c>
      <c r="P1028" s="141">
        <f>O1028*H1028</f>
        <v>0</v>
      </c>
      <c r="Q1028" s="141">
        <v>0</v>
      </c>
      <c r="R1028" s="141">
        <f>Q1028*H1028</f>
        <v>0</v>
      </c>
      <c r="S1028" s="141">
        <v>0</v>
      </c>
      <c r="T1028" s="142">
        <f>S1028*H1028</f>
        <v>0</v>
      </c>
      <c r="AR1028" s="143" t="s">
        <v>262</v>
      </c>
      <c r="AT1028" s="143" t="s">
        <v>140</v>
      </c>
      <c r="AU1028" s="143" t="s">
        <v>87</v>
      </c>
      <c r="AY1028" s="16" t="s">
        <v>138</v>
      </c>
      <c r="BE1028" s="144">
        <f>IF(N1028="základní",J1028,0)</f>
        <v>0</v>
      </c>
      <c r="BF1028" s="144">
        <f>IF(N1028="snížená",J1028,0)</f>
        <v>0</v>
      </c>
      <c r="BG1028" s="144">
        <f>IF(N1028="zákl. přenesená",J1028,0)</f>
        <v>0</v>
      </c>
      <c r="BH1028" s="144">
        <f>IF(N1028="sníž. přenesená",J1028,0)</f>
        <v>0</v>
      </c>
      <c r="BI1028" s="144">
        <f>IF(N1028="nulová",J1028,0)</f>
        <v>0</v>
      </c>
      <c r="BJ1028" s="16" t="s">
        <v>85</v>
      </c>
      <c r="BK1028" s="144">
        <f>ROUND(I1028*H1028,2)</f>
        <v>0</v>
      </c>
      <c r="BL1028" s="16" t="s">
        <v>262</v>
      </c>
      <c r="BM1028" s="143" t="s">
        <v>1093</v>
      </c>
    </row>
    <row r="1029" spans="2:65" s="1" customFormat="1" ht="29.25">
      <c r="B1029" s="31"/>
      <c r="D1029" s="145" t="s">
        <v>147</v>
      </c>
      <c r="F1029" s="146" t="s">
        <v>1094</v>
      </c>
      <c r="I1029" s="147"/>
      <c r="L1029" s="31"/>
      <c r="M1029" s="148"/>
      <c r="T1029" s="54"/>
      <c r="AT1029" s="16" t="s">
        <v>147</v>
      </c>
      <c r="AU1029" s="16" t="s">
        <v>87</v>
      </c>
    </row>
    <row r="1030" spans="2:65" s="1" customFormat="1">
      <c r="B1030" s="31"/>
      <c r="D1030" s="149" t="s">
        <v>149</v>
      </c>
      <c r="F1030" s="150" t="s">
        <v>1095</v>
      </c>
      <c r="I1030" s="147"/>
      <c r="L1030" s="31"/>
      <c r="M1030" s="148"/>
      <c r="T1030" s="54"/>
      <c r="AT1030" s="16" t="s">
        <v>149</v>
      </c>
      <c r="AU1030" s="16" t="s">
        <v>87</v>
      </c>
    </row>
    <row r="1031" spans="2:65" s="1" customFormat="1" ht="33" customHeight="1">
      <c r="B1031" s="131"/>
      <c r="C1031" s="132" t="s">
        <v>1096</v>
      </c>
      <c r="D1031" s="132" t="s">
        <v>140</v>
      </c>
      <c r="E1031" s="133" t="s">
        <v>1097</v>
      </c>
      <c r="F1031" s="134" t="s">
        <v>1098</v>
      </c>
      <c r="G1031" s="135" t="s">
        <v>942</v>
      </c>
      <c r="H1031" s="181"/>
      <c r="I1031" s="137"/>
      <c r="J1031" s="138">
        <f>ROUND(I1031*H1031,2)</f>
        <v>0</v>
      </c>
      <c r="K1031" s="134" t="s">
        <v>144</v>
      </c>
      <c r="L1031" s="31"/>
      <c r="M1031" s="139" t="s">
        <v>1</v>
      </c>
      <c r="N1031" s="140" t="s">
        <v>42</v>
      </c>
      <c r="P1031" s="141">
        <f>O1031*H1031</f>
        <v>0</v>
      </c>
      <c r="Q1031" s="141">
        <v>0</v>
      </c>
      <c r="R1031" s="141">
        <f>Q1031*H1031</f>
        <v>0</v>
      </c>
      <c r="S1031" s="141">
        <v>0</v>
      </c>
      <c r="T1031" s="142">
        <f>S1031*H1031</f>
        <v>0</v>
      </c>
      <c r="AR1031" s="143" t="s">
        <v>262</v>
      </c>
      <c r="AT1031" s="143" t="s">
        <v>140</v>
      </c>
      <c r="AU1031" s="143" t="s">
        <v>87</v>
      </c>
      <c r="AY1031" s="16" t="s">
        <v>138</v>
      </c>
      <c r="BE1031" s="144">
        <f>IF(N1031="základní",J1031,0)</f>
        <v>0</v>
      </c>
      <c r="BF1031" s="144">
        <f>IF(N1031="snížená",J1031,0)</f>
        <v>0</v>
      </c>
      <c r="BG1031" s="144">
        <f>IF(N1031="zákl. přenesená",J1031,0)</f>
        <v>0</v>
      </c>
      <c r="BH1031" s="144">
        <f>IF(N1031="sníž. přenesená",J1031,0)</f>
        <v>0</v>
      </c>
      <c r="BI1031" s="144">
        <f>IF(N1031="nulová",J1031,0)</f>
        <v>0</v>
      </c>
      <c r="BJ1031" s="16" t="s">
        <v>85</v>
      </c>
      <c r="BK1031" s="144">
        <f>ROUND(I1031*H1031,2)</f>
        <v>0</v>
      </c>
      <c r="BL1031" s="16" t="s">
        <v>262</v>
      </c>
      <c r="BM1031" s="143" t="s">
        <v>1099</v>
      </c>
    </row>
    <row r="1032" spans="2:65" s="1" customFormat="1" ht="39">
      <c r="B1032" s="31"/>
      <c r="D1032" s="145" t="s">
        <v>147</v>
      </c>
      <c r="F1032" s="146" t="s">
        <v>1100</v>
      </c>
      <c r="I1032" s="147"/>
      <c r="L1032" s="31"/>
      <c r="M1032" s="148"/>
      <c r="T1032" s="54"/>
      <c r="AT1032" s="16" t="s">
        <v>147</v>
      </c>
      <c r="AU1032" s="16" t="s">
        <v>87</v>
      </c>
    </row>
    <row r="1033" spans="2:65" s="1" customFormat="1">
      <c r="B1033" s="31"/>
      <c r="D1033" s="149" t="s">
        <v>149</v>
      </c>
      <c r="F1033" s="150" t="s">
        <v>1101</v>
      </c>
      <c r="I1033" s="147"/>
      <c r="L1033" s="31"/>
      <c r="M1033" s="148"/>
      <c r="T1033" s="54"/>
      <c r="AT1033" s="16" t="s">
        <v>149</v>
      </c>
      <c r="AU1033" s="16" t="s">
        <v>87</v>
      </c>
    </row>
    <row r="1034" spans="2:65" s="11" customFormat="1" ht="22.9" customHeight="1">
      <c r="B1034" s="119"/>
      <c r="D1034" s="120" t="s">
        <v>76</v>
      </c>
      <c r="E1034" s="129" t="s">
        <v>1102</v>
      </c>
      <c r="F1034" s="129" t="s">
        <v>1103</v>
      </c>
      <c r="I1034" s="122"/>
      <c r="J1034" s="130">
        <f>BK1034</f>
        <v>0</v>
      </c>
      <c r="L1034" s="119"/>
      <c r="M1034" s="124"/>
      <c r="P1034" s="125">
        <f>SUM(P1035:P1053)</f>
        <v>0</v>
      </c>
      <c r="R1034" s="125">
        <f>SUM(R1035:R1053)</f>
        <v>0</v>
      </c>
      <c r="T1034" s="126">
        <f>SUM(T1035:T1053)</f>
        <v>3.27E-2</v>
      </c>
      <c r="AR1034" s="120" t="s">
        <v>87</v>
      </c>
      <c r="AT1034" s="127" t="s">
        <v>76</v>
      </c>
      <c r="AU1034" s="127" t="s">
        <v>85</v>
      </c>
      <c r="AY1034" s="120" t="s">
        <v>138</v>
      </c>
      <c r="BK1034" s="128">
        <f>SUM(BK1035:BK1053)</f>
        <v>0</v>
      </c>
    </row>
    <row r="1035" spans="2:65" s="1" customFormat="1" ht="24.2" customHeight="1">
      <c r="B1035" s="131"/>
      <c r="C1035" s="132" t="s">
        <v>1104</v>
      </c>
      <c r="D1035" s="132" t="s">
        <v>140</v>
      </c>
      <c r="E1035" s="133" t="s">
        <v>1105</v>
      </c>
      <c r="F1035" s="134" t="s">
        <v>1106</v>
      </c>
      <c r="G1035" s="135" t="s">
        <v>656</v>
      </c>
      <c r="H1035" s="136">
        <v>6.54</v>
      </c>
      <c r="I1035" s="137"/>
      <c r="J1035" s="138">
        <f>ROUND(I1035*H1035,2)</f>
        <v>0</v>
      </c>
      <c r="K1035" s="134" t="s">
        <v>144</v>
      </c>
      <c r="L1035" s="31"/>
      <c r="M1035" s="139" t="s">
        <v>1</v>
      </c>
      <c r="N1035" s="140" t="s">
        <v>42</v>
      </c>
      <c r="P1035" s="141">
        <f>O1035*H1035</f>
        <v>0</v>
      </c>
      <c r="Q1035" s="141">
        <v>0</v>
      </c>
      <c r="R1035" s="141">
        <f>Q1035*H1035</f>
        <v>0</v>
      </c>
      <c r="S1035" s="141">
        <v>5.0000000000000001E-3</v>
      </c>
      <c r="T1035" s="142">
        <f>S1035*H1035</f>
        <v>3.27E-2</v>
      </c>
      <c r="AR1035" s="143" t="s">
        <v>262</v>
      </c>
      <c r="AT1035" s="143" t="s">
        <v>140</v>
      </c>
      <c r="AU1035" s="143" t="s">
        <v>87</v>
      </c>
      <c r="AY1035" s="16" t="s">
        <v>138</v>
      </c>
      <c r="BE1035" s="144">
        <f>IF(N1035="základní",J1035,0)</f>
        <v>0</v>
      </c>
      <c r="BF1035" s="144">
        <f>IF(N1035="snížená",J1035,0)</f>
        <v>0</v>
      </c>
      <c r="BG1035" s="144">
        <f>IF(N1035="zákl. přenesená",J1035,0)</f>
        <v>0</v>
      </c>
      <c r="BH1035" s="144">
        <f>IF(N1035="sníž. přenesená",J1035,0)</f>
        <v>0</v>
      </c>
      <c r="BI1035" s="144">
        <f>IF(N1035="nulová",J1035,0)</f>
        <v>0</v>
      </c>
      <c r="BJ1035" s="16" t="s">
        <v>85</v>
      </c>
      <c r="BK1035" s="144">
        <f>ROUND(I1035*H1035,2)</f>
        <v>0</v>
      </c>
      <c r="BL1035" s="16" t="s">
        <v>262</v>
      </c>
      <c r="BM1035" s="143" t="s">
        <v>1107</v>
      </c>
    </row>
    <row r="1036" spans="2:65" s="1" customFormat="1">
      <c r="B1036" s="31"/>
      <c r="D1036" s="145" t="s">
        <v>147</v>
      </c>
      <c r="F1036" s="146" t="s">
        <v>1108</v>
      </c>
      <c r="I1036" s="147"/>
      <c r="L1036" s="31"/>
      <c r="M1036" s="148"/>
      <c r="T1036" s="54"/>
      <c r="AT1036" s="16" t="s">
        <v>147</v>
      </c>
      <c r="AU1036" s="16" t="s">
        <v>87</v>
      </c>
    </row>
    <row r="1037" spans="2:65" s="1" customFormat="1">
      <c r="B1037" s="31"/>
      <c r="D1037" s="149" t="s">
        <v>149</v>
      </c>
      <c r="F1037" s="150" t="s">
        <v>1109</v>
      </c>
      <c r="I1037" s="147"/>
      <c r="L1037" s="31"/>
      <c r="M1037" s="148"/>
      <c r="T1037" s="54"/>
      <c r="AT1037" s="16" t="s">
        <v>149</v>
      </c>
      <c r="AU1037" s="16" t="s">
        <v>87</v>
      </c>
    </row>
    <row r="1038" spans="2:65" s="12" customFormat="1">
      <c r="B1038" s="151"/>
      <c r="D1038" s="145" t="s">
        <v>151</v>
      </c>
      <c r="E1038" s="152" t="s">
        <v>1</v>
      </c>
      <c r="F1038" s="153" t="s">
        <v>152</v>
      </c>
      <c r="H1038" s="152" t="s">
        <v>1</v>
      </c>
      <c r="I1038" s="154"/>
      <c r="L1038" s="151"/>
      <c r="M1038" s="155"/>
      <c r="T1038" s="156"/>
      <c r="AT1038" s="152" t="s">
        <v>151</v>
      </c>
      <c r="AU1038" s="152" t="s">
        <v>87</v>
      </c>
      <c r="AV1038" s="12" t="s">
        <v>85</v>
      </c>
      <c r="AW1038" s="12" t="s">
        <v>32</v>
      </c>
      <c r="AX1038" s="12" t="s">
        <v>77</v>
      </c>
      <c r="AY1038" s="152" t="s">
        <v>138</v>
      </c>
    </row>
    <row r="1039" spans="2:65" s="13" customFormat="1">
      <c r="B1039" s="157"/>
      <c r="D1039" s="145" t="s">
        <v>151</v>
      </c>
      <c r="E1039" s="158" t="s">
        <v>1</v>
      </c>
      <c r="F1039" s="159" t="s">
        <v>1072</v>
      </c>
      <c r="H1039" s="160">
        <v>1.0900000000000001</v>
      </c>
      <c r="I1039" s="161"/>
      <c r="L1039" s="157"/>
      <c r="M1039" s="162"/>
      <c r="T1039" s="163"/>
      <c r="AT1039" s="158" t="s">
        <v>151</v>
      </c>
      <c r="AU1039" s="158" t="s">
        <v>87</v>
      </c>
      <c r="AV1039" s="13" t="s">
        <v>87</v>
      </c>
      <c r="AW1039" s="13" t="s">
        <v>32</v>
      </c>
      <c r="AX1039" s="13" t="s">
        <v>77</v>
      </c>
      <c r="AY1039" s="158" t="s">
        <v>138</v>
      </c>
    </row>
    <row r="1040" spans="2:65" s="13" customFormat="1">
      <c r="B1040" s="157"/>
      <c r="D1040" s="145" t="s">
        <v>151</v>
      </c>
      <c r="E1040" s="158" t="s">
        <v>1</v>
      </c>
      <c r="F1040" s="159" t="s">
        <v>1072</v>
      </c>
      <c r="H1040" s="160">
        <v>1.0900000000000001</v>
      </c>
      <c r="I1040" s="161"/>
      <c r="L1040" s="157"/>
      <c r="M1040" s="162"/>
      <c r="T1040" s="163"/>
      <c r="AT1040" s="158" t="s">
        <v>151</v>
      </c>
      <c r="AU1040" s="158" t="s">
        <v>87</v>
      </c>
      <c r="AV1040" s="13" t="s">
        <v>87</v>
      </c>
      <c r="AW1040" s="13" t="s">
        <v>32</v>
      </c>
      <c r="AX1040" s="13" t="s">
        <v>77</v>
      </c>
      <c r="AY1040" s="158" t="s">
        <v>138</v>
      </c>
    </row>
    <row r="1041" spans="2:65" s="12" customFormat="1">
      <c r="B1041" s="151"/>
      <c r="D1041" s="145" t="s">
        <v>151</v>
      </c>
      <c r="E1041" s="152" t="s">
        <v>1</v>
      </c>
      <c r="F1041" s="153" t="s">
        <v>717</v>
      </c>
      <c r="H1041" s="152" t="s">
        <v>1</v>
      </c>
      <c r="I1041" s="154"/>
      <c r="L1041" s="151"/>
      <c r="M1041" s="155"/>
      <c r="T1041" s="156"/>
      <c r="AT1041" s="152" t="s">
        <v>151</v>
      </c>
      <c r="AU1041" s="152" t="s">
        <v>87</v>
      </c>
      <c r="AV1041" s="12" t="s">
        <v>85</v>
      </c>
      <c r="AW1041" s="12" t="s">
        <v>32</v>
      </c>
      <c r="AX1041" s="12" t="s">
        <v>77</v>
      </c>
      <c r="AY1041" s="152" t="s">
        <v>138</v>
      </c>
    </row>
    <row r="1042" spans="2:65" s="13" customFormat="1">
      <c r="B1042" s="157"/>
      <c r="D1042" s="145" t="s">
        <v>151</v>
      </c>
      <c r="E1042" s="158" t="s">
        <v>1</v>
      </c>
      <c r="F1042" s="159" t="s">
        <v>1072</v>
      </c>
      <c r="H1042" s="160">
        <v>1.0900000000000001</v>
      </c>
      <c r="I1042" s="161"/>
      <c r="L1042" s="157"/>
      <c r="M1042" s="162"/>
      <c r="T1042" s="163"/>
      <c r="AT1042" s="158" t="s">
        <v>151</v>
      </c>
      <c r="AU1042" s="158" t="s">
        <v>87</v>
      </c>
      <c r="AV1042" s="13" t="s">
        <v>87</v>
      </c>
      <c r="AW1042" s="13" t="s">
        <v>32</v>
      </c>
      <c r="AX1042" s="13" t="s">
        <v>77</v>
      </c>
      <c r="AY1042" s="158" t="s">
        <v>138</v>
      </c>
    </row>
    <row r="1043" spans="2:65" s="13" customFormat="1">
      <c r="B1043" s="157"/>
      <c r="D1043" s="145" t="s">
        <v>151</v>
      </c>
      <c r="E1043" s="158" t="s">
        <v>1</v>
      </c>
      <c r="F1043" s="159" t="s">
        <v>1072</v>
      </c>
      <c r="H1043" s="160">
        <v>1.0900000000000001</v>
      </c>
      <c r="I1043" s="161"/>
      <c r="L1043" s="157"/>
      <c r="M1043" s="162"/>
      <c r="T1043" s="163"/>
      <c r="AT1043" s="158" t="s">
        <v>151</v>
      </c>
      <c r="AU1043" s="158" t="s">
        <v>87</v>
      </c>
      <c r="AV1043" s="13" t="s">
        <v>87</v>
      </c>
      <c r="AW1043" s="13" t="s">
        <v>32</v>
      </c>
      <c r="AX1043" s="13" t="s">
        <v>77</v>
      </c>
      <c r="AY1043" s="158" t="s">
        <v>138</v>
      </c>
    </row>
    <row r="1044" spans="2:65" s="12" customFormat="1">
      <c r="B1044" s="151"/>
      <c r="D1044" s="145" t="s">
        <v>151</v>
      </c>
      <c r="E1044" s="152" t="s">
        <v>1</v>
      </c>
      <c r="F1044" s="153" t="s">
        <v>719</v>
      </c>
      <c r="H1044" s="152" t="s">
        <v>1</v>
      </c>
      <c r="I1044" s="154"/>
      <c r="L1044" s="151"/>
      <c r="M1044" s="155"/>
      <c r="T1044" s="156"/>
      <c r="AT1044" s="152" t="s">
        <v>151</v>
      </c>
      <c r="AU1044" s="152" t="s">
        <v>87</v>
      </c>
      <c r="AV1044" s="12" t="s">
        <v>85</v>
      </c>
      <c r="AW1044" s="12" t="s">
        <v>32</v>
      </c>
      <c r="AX1044" s="12" t="s">
        <v>77</v>
      </c>
      <c r="AY1044" s="152" t="s">
        <v>138</v>
      </c>
    </row>
    <row r="1045" spans="2:65" s="13" customFormat="1">
      <c r="B1045" s="157"/>
      <c r="D1045" s="145" t="s">
        <v>151</v>
      </c>
      <c r="E1045" s="158" t="s">
        <v>1</v>
      </c>
      <c r="F1045" s="159" t="s">
        <v>1072</v>
      </c>
      <c r="H1045" s="160">
        <v>1.0900000000000001</v>
      </c>
      <c r="I1045" s="161"/>
      <c r="L1045" s="157"/>
      <c r="M1045" s="162"/>
      <c r="T1045" s="163"/>
      <c r="AT1045" s="158" t="s">
        <v>151</v>
      </c>
      <c r="AU1045" s="158" t="s">
        <v>87</v>
      </c>
      <c r="AV1045" s="13" t="s">
        <v>87</v>
      </c>
      <c r="AW1045" s="13" t="s">
        <v>32</v>
      </c>
      <c r="AX1045" s="13" t="s">
        <v>77</v>
      </c>
      <c r="AY1045" s="158" t="s">
        <v>138</v>
      </c>
    </row>
    <row r="1046" spans="2:65" s="13" customFormat="1">
      <c r="B1046" s="157"/>
      <c r="D1046" s="145" t="s">
        <v>151</v>
      </c>
      <c r="E1046" s="158" t="s">
        <v>1</v>
      </c>
      <c r="F1046" s="159" t="s">
        <v>1072</v>
      </c>
      <c r="H1046" s="160">
        <v>1.0900000000000001</v>
      </c>
      <c r="I1046" s="161"/>
      <c r="L1046" s="157"/>
      <c r="M1046" s="162"/>
      <c r="T1046" s="163"/>
      <c r="AT1046" s="158" t="s">
        <v>151</v>
      </c>
      <c r="AU1046" s="158" t="s">
        <v>87</v>
      </c>
      <c r="AV1046" s="13" t="s">
        <v>87</v>
      </c>
      <c r="AW1046" s="13" t="s">
        <v>32</v>
      </c>
      <c r="AX1046" s="13" t="s">
        <v>77</v>
      </c>
      <c r="AY1046" s="158" t="s">
        <v>138</v>
      </c>
    </row>
    <row r="1047" spans="2:65" s="14" customFormat="1">
      <c r="B1047" s="164"/>
      <c r="D1047" s="145" t="s">
        <v>151</v>
      </c>
      <c r="E1047" s="165" t="s">
        <v>1</v>
      </c>
      <c r="F1047" s="166" t="s">
        <v>154</v>
      </c>
      <c r="H1047" s="167">
        <v>6.54</v>
      </c>
      <c r="I1047" s="168"/>
      <c r="L1047" s="164"/>
      <c r="M1047" s="169"/>
      <c r="T1047" s="170"/>
      <c r="AT1047" s="165" t="s">
        <v>151</v>
      </c>
      <c r="AU1047" s="165" t="s">
        <v>87</v>
      </c>
      <c r="AV1047" s="14" t="s">
        <v>145</v>
      </c>
      <c r="AW1047" s="14" t="s">
        <v>32</v>
      </c>
      <c r="AX1047" s="14" t="s">
        <v>85</v>
      </c>
      <c r="AY1047" s="165" t="s">
        <v>138</v>
      </c>
    </row>
    <row r="1048" spans="2:65" s="1" customFormat="1" ht="24.2" customHeight="1">
      <c r="B1048" s="131"/>
      <c r="C1048" s="132" t="s">
        <v>1110</v>
      </c>
      <c r="D1048" s="132" t="s">
        <v>140</v>
      </c>
      <c r="E1048" s="133" t="s">
        <v>1111</v>
      </c>
      <c r="F1048" s="134" t="s">
        <v>1112</v>
      </c>
      <c r="G1048" s="135" t="s">
        <v>942</v>
      </c>
      <c r="H1048" s="181"/>
      <c r="I1048" s="137"/>
      <c r="J1048" s="138">
        <f>ROUND(I1048*H1048,2)</f>
        <v>0</v>
      </c>
      <c r="K1048" s="134" t="s">
        <v>144</v>
      </c>
      <c r="L1048" s="31"/>
      <c r="M1048" s="139" t="s">
        <v>1</v>
      </c>
      <c r="N1048" s="140" t="s">
        <v>42</v>
      </c>
      <c r="P1048" s="141">
        <f>O1048*H1048</f>
        <v>0</v>
      </c>
      <c r="Q1048" s="141">
        <v>0</v>
      </c>
      <c r="R1048" s="141">
        <f>Q1048*H1048</f>
        <v>0</v>
      </c>
      <c r="S1048" s="141">
        <v>0</v>
      </c>
      <c r="T1048" s="142">
        <f>S1048*H1048</f>
        <v>0</v>
      </c>
      <c r="AR1048" s="143" t="s">
        <v>262</v>
      </c>
      <c r="AT1048" s="143" t="s">
        <v>140</v>
      </c>
      <c r="AU1048" s="143" t="s">
        <v>87</v>
      </c>
      <c r="AY1048" s="16" t="s">
        <v>138</v>
      </c>
      <c r="BE1048" s="144">
        <f>IF(N1048="základní",J1048,0)</f>
        <v>0</v>
      </c>
      <c r="BF1048" s="144">
        <f>IF(N1048="snížená",J1048,0)</f>
        <v>0</v>
      </c>
      <c r="BG1048" s="144">
        <f>IF(N1048="zákl. přenesená",J1048,0)</f>
        <v>0</v>
      </c>
      <c r="BH1048" s="144">
        <f>IF(N1048="sníž. přenesená",J1048,0)</f>
        <v>0</v>
      </c>
      <c r="BI1048" s="144">
        <f>IF(N1048="nulová",J1048,0)</f>
        <v>0</v>
      </c>
      <c r="BJ1048" s="16" t="s">
        <v>85</v>
      </c>
      <c r="BK1048" s="144">
        <f>ROUND(I1048*H1048,2)</f>
        <v>0</v>
      </c>
      <c r="BL1048" s="16" t="s">
        <v>262</v>
      </c>
      <c r="BM1048" s="143" t="s">
        <v>1113</v>
      </c>
    </row>
    <row r="1049" spans="2:65" s="1" customFormat="1" ht="29.25">
      <c r="B1049" s="31"/>
      <c r="D1049" s="145" t="s">
        <v>147</v>
      </c>
      <c r="F1049" s="146" t="s">
        <v>1114</v>
      </c>
      <c r="I1049" s="147"/>
      <c r="L1049" s="31"/>
      <c r="M1049" s="148"/>
      <c r="T1049" s="54"/>
      <c r="AT1049" s="16" t="s">
        <v>147</v>
      </c>
      <c r="AU1049" s="16" t="s">
        <v>87</v>
      </c>
    </row>
    <row r="1050" spans="2:65" s="1" customFormat="1">
      <c r="B1050" s="31"/>
      <c r="D1050" s="149" t="s">
        <v>149</v>
      </c>
      <c r="F1050" s="150" t="s">
        <v>1115</v>
      </c>
      <c r="I1050" s="147"/>
      <c r="L1050" s="31"/>
      <c r="M1050" s="148"/>
      <c r="T1050" s="54"/>
      <c r="AT1050" s="16" t="s">
        <v>149</v>
      </c>
      <c r="AU1050" s="16" t="s">
        <v>87</v>
      </c>
    </row>
    <row r="1051" spans="2:65" s="1" customFormat="1" ht="33" customHeight="1">
      <c r="B1051" s="131"/>
      <c r="C1051" s="132" t="s">
        <v>1116</v>
      </c>
      <c r="D1051" s="132" t="s">
        <v>140</v>
      </c>
      <c r="E1051" s="133" t="s">
        <v>1117</v>
      </c>
      <c r="F1051" s="134" t="s">
        <v>1118</v>
      </c>
      <c r="G1051" s="135" t="s">
        <v>942</v>
      </c>
      <c r="H1051" s="181"/>
      <c r="I1051" s="137"/>
      <c r="J1051" s="138">
        <f>ROUND(I1051*H1051,2)</f>
        <v>0</v>
      </c>
      <c r="K1051" s="134" t="s">
        <v>144</v>
      </c>
      <c r="L1051" s="31"/>
      <c r="M1051" s="139" t="s">
        <v>1</v>
      </c>
      <c r="N1051" s="140" t="s">
        <v>42</v>
      </c>
      <c r="P1051" s="141">
        <f>O1051*H1051</f>
        <v>0</v>
      </c>
      <c r="Q1051" s="141">
        <v>0</v>
      </c>
      <c r="R1051" s="141">
        <f>Q1051*H1051</f>
        <v>0</v>
      </c>
      <c r="S1051" s="141">
        <v>0</v>
      </c>
      <c r="T1051" s="142">
        <f>S1051*H1051</f>
        <v>0</v>
      </c>
      <c r="AR1051" s="143" t="s">
        <v>262</v>
      </c>
      <c r="AT1051" s="143" t="s">
        <v>140</v>
      </c>
      <c r="AU1051" s="143" t="s">
        <v>87</v>
      </c>
      <c r="AY1051" s="16" t="s">
        <v>138</v>
      </c>
      <c r="BE1051" s="144">
        <f>IF(N1051="základní",J1051,0)</f>
        <v>0</v>
      </c>
      <c r="BF1051" s="144">
        <f>IF(N1051="snížená",J1051,0)</f>
        <v>0</v>
      </c>
      <c r="BG1051" s="144">
        <f>IF(N1051="zákl. přenesená",J1051,0)</f>
        <v>0</v>
      </c>
      <c r="BH1051" s="144">
        <f>IF(N1051="sníž. přenesená",J1051,0)</f>
        <v>0</v>
      </c>
      <c r="BI1051" s="144">
        <f>IF(N1051="nulová",J1051,0)</f>
        <v>0</v>
      </c>
      <c r="BJ1051" s="16" t="s">
        <v>85</v>
      </c>
      <c r="BK1051" s="144">
        <f>ROUND(I1051*H1051,2)</f>
        <v>0</v>
      </c>
      <c r="BL1051" s="16" t="s">
        <v>262</v>
      </c>
      <c r="BM1051" s="143" t="s">
        <v>1119</v>
      </c>
    </row>
    <row r="1052" spans="2:65" s="1" customFormat="1" ht="39">
      <c r="B1052" s="31"/>
      <c r="D1052" s="145" t="s">
        <v>147</v>
      </c>
      <c r="F1052" s="146" t="s">
        <v>1120</v>
      </c>
      <c r="I1052" s="147"/>
      <c r="L1052" s="31"/>
      <c r="M1052" s="148"/>
      <c r="T1052" s="54"/>
      <c r="AT1052" s="16" t="s">
        <v>147</v>
      </c>
      <c r="AU1052" s="16" t="s">
        <v>87</v>
      </c>
    </row>
    <row r="1053" spans="2:65" s="1" customFormat="1">
      <c r="B1053" s="31"/>
      <c r="D1053" s="149" t="s">
        <v>149</v>
      </c>
      <c r="F1053" s="150" t="s">
        <v>1121</v>
      </c>
      <c r="I1053" s="147"/>
      <c r="L1053" s="31"/>
      <c r="M1053" s="148"/>
      <c r="T1053" s="54"/>
      <c r="AT1053" s="16" t="s">
        <v>149</v>
      </c>
      <c r="AU1053" s="16" t="s">
        <v>87</v>
      </c>
    </row>
    <row r="1054" spans="2:65" s="11" customFormat="1" ht="22.9" customHeight="1">
      <c r="B1054" s="119"/>
      <c r="D1054" s="120" t="s">
        <v>76</v>
      </c>
      <c r="E1054" s="129" t="s">
        <v>1122</v>
      </c>
      <c r="F1054" s="129" t="s">
        <v>1123</v>
      </c>
      <c r="I1054" s="122"/>
      <c r="J1054" s="130">
        <f>BK1054</f>
        <v>0</v>
      </c>
      <c r="L1054" s="119"/>
      <c r="M1054" s="124"/>
      <c r="P1054" s="125">
        <f>SUM(P1055:P1087)</f>
        <v>0</v>
      </c>
      <c r="R1054" s="125">
        <f>SUM(R1055:R1087)</f>
        <v>0.48880000000000001</v>
      </c>
      <c r="T1054" s="126">
        <f>SUM(T1055:T1087)</f>
        <v>0</v>
      </c>
      <c r="AR1054" s="120" t="s">
        <v>87</v>
      </c>
      <c r="AT1054" s="127" t="s">
        <v>76</v>
      </c>
      <c r="AU1054" s="127" t="s">
        <v>85</v>
      </c>
      <c r="AY1054" s="120" t="s">
        <v>138</v>
      </c>
      <c r="BK1054" s="128">
        <f>SUM(BK1055:BK1087)</f>
        <v>0</v>
      </c>
    </row>
    <row r="1055" spans="2:65" s="1" customFormat="1" ht="16.5" customHeight="1">
      <c r="B1055" s="131"/>
      <c r="C1055" s="132" t="s">
        <v>1124</v>
      </c>
      <c r="D1055" s="132" t="s">
        <v>140</v>
      </c>
      <c r="E1055" s="133" t="s">
        <v>1125</v>
      </c>
      <c r="F1055" s="134" t="s">
        <v>1126</v>
      </c>
      <c r="G1055" s="135" t="s">
        <v>157</v>
      </c>
      <c r="H1055" s="136">
        <v>16</v>
      </c>
      <c r="I1055" s="137"/>
      <c r="J1055" s="138">
        <f>ROUND(I1055*H1055,2)</f>
        <v>0</v>
      </c>
      <c r="K1055" s="134" t="s">
        <v>144</v>
      </c>
      <c r="L1055" s="31"/>
      <c r="M1055" s="139" t="s">
        <v>1</v>
      </c>
      <c r="N1055" s="140" t="s">
        <v>42</v>
      </c>
      <c r="P1055" s="141">
        <f>O1055*H1055</f>
        <v>0</v>
      </c>
      <c r="Q1055" s="141">
        <v>0</v>
      </c>
      <c r="R1055" s="141">
        <f>Q1055*H1055</f>
        <v>0</v>
      </c>
      <c r="S1055" s="141">
        <v>0</v>
      </c>
      <c r="T1055" s="142">
        <f>S1055*H1055</f>
        <v>0</v>
      </c>
      <c r="AR1055" s="143" t="s">
        <v>262</v>
      </c>
      <c r="AT1055" s="143" t="s">
        <v>140</v>
      </c>
      <c r="AU1055" s="143" t="s">
        <v>87</v>
      </c>
      <c r="AY1055" s="16" t="s">
        <v>138</v>
      </c>
      <c r="BE1055" s="144">
        <f>IF(N1055="základní",J1055,0)</f>
        <v>0</v>
      </c>
      <c r="BF1055" s="144">
        <f>IF(N1055="snížená",J1055,0)</f>
        <v>0</v>
      </c>
      <c r="BG1055" s="144">
        <f>IF(N1055="zákl. přenesená",J1055,0)</f>
        <v>0</v>
      </c>
      <c r="BH1055" s="144">
        <f>IF(N1055="sníž. přenesená",J1055,0)</f>
        <v>0</v>
      </c>
      <c r="BI1055" s="144">
        <f>IF(N1055="nulová",J1055,0)</f>
        <v>0</v>
      </c>
      <c r="BJ1055" s="16" t="s">
        <v>85</v>
      </c>
      <c r="BK1055" s="144">
        <f>ROUND(I1055*H1055,2)</f>
        <v>0</v>
      </c>
      <c r="BL1055" s="16" t="s">
        <v>262</v>
      </c>
      <c r="BM1055" s="143" t="s">
        <v>1127</v>
      </c>
    </row>
    <row r="1056" spans="2:65" s="1" customFormat="1">
      <c r="B1056" s="31"/>
      <c r="D1056" s="145" t="s">
        <v>147</v>
      </c>
      <c r="F1056" s="146" t="s">
        <v>1128</v>
      </c>
      <c r="I1056" s="147"/>
      <c r="L1056" s="31"/>
      <c r="M1056" s="148"/>
      <c r="T1056" s="54"/>
      <c r="AT1056" s="16" t="s">
        <v>147</v>
      </c>
      <c r="AU1056" s="16" t="s">
        <v>87</v>
      </c>
    </row>
    <row r="1057" spans="2:65" s="1" customFormat="1">
      <c r="B1057" s="31"/>
      <c r="D1057" s="149" t="s">
        <v>149</v>
      </c>
      <c r="F1057" s="150" t="s">
        <v>1129</v>
      </c>
      <c r="I1057" s="147"/>
      <c r="L1057" s="31"/>
      <c r="M1057" s="148"/>
      <c r="T1057" s="54"/>
      <c r="AT1057" s="16" t="s">
        <v>149</v>
      </c>
      <c r="AU1057" s="16" t="s">
        <v>87</v>
      </c>
    </row>
    <row r="1058" spans="2:65" s="12" customFormat="1">
      <c r="B1058" s="151"/>
      <c r="D1058" s="145" t="s">
        <v>151</v>
      </c>
      <c r="E1058" s="152" t="s">
        <v>1</v>
      </c>
      <c r="F1058" s="153" t="s">
        <v>296</v>
      </c>
      <c r="H1058" s="152" t="s">
        <v>1</v>
      </c>
      <c r="I1058" s="154"/>
      <c r="L1058" s="151"/>
      <c r="M1058" s="155"/>
      <c r="T1058" s="156"/>
      <c r="AT1058" s="152" t="s">
        <v>151</v>
      </c>
      <c r="AU1058" s="152" t="s">
        <v>87</v>
      </c>
      <c r="AV1058" s="12" t="s">
        <v>85</v>
      </c>
      <c r="AW1058" s="12" t="s">
        <v>32</v>
      </c>
      <c r="AX1058" s="12" t="s">
        <v>77</v>
      </c>
      <c r="AY1058" s="152" t="s">
        <v>138</v>
      </c>
    </row>
    <row r="1059" spans="2:65" s="12" customFormat="1">
      <c r="B1059" s="151"/>
      <c r="D1059" s="145" t="s">
        <v>151</v>
      </c>
      <c r="E1059" s="152" t="s">
        <v>1</v>
      </c>
      <c r="F1059" s="153" t="s">
        <v>297</v>
      </c>
      <c r="H1059" s="152" t="s">
        <v>1</v>
      </c>
      <c r="I1059" s="154"/>
      <c r="L1059" s="151"/>
      <c r="M1059" s="155"/>
      <c r="T1059" s="156"/>
      <c r="AT1059" s="152" t="s">
        <v>151</v>
      </c>
      <c r="AU1059" s="152" t="s">
        <v>87</v>
      </c>
      <c r="AV1059" s="12" t="s">
        <v>85</v>
      </c>
      <c r="AW1059" s="12" t="s">
        <v>32</v>
      </c>
      <c r="AX1059" s="12" t="s">
        <v>77</v>
      </c>
      <c r="AY1059" s="152" t="s">
        <v>138</v>
      </c>
    </row>
    <row r="1060" spans="2:65" s="13" customFormat="1">
      <c r="B1060" s="157"/>
      <c r="D1060" s="145" t="s">
        <v>151</v>
      </c>
      <c r="E1060" s="158" t="s">
        <v>1</v>
      </c>
      <c r="F1060" s="159" t="s">
        <v>212</v>
      </c>
      <c r="H1060" s="160">
        <v>16</v>
      </c>
      <c r="I1060" s="161"/>
      <c r="L1060" s="157"/>
      <c r="M1060" s="162"/>
      <c r="T1060" s="163"/>
      <c r="AT1060" s="158" t="s">
        <v>151</v>
      </c>
      <c r="AU1060" s="158" t="s">
        <v>87</v>
      </c>
      <c r="AV1060" s="13" t="s">
        <v>87</v>
      </c>
      <c r="AW1060" s="13" t="s">
        <v>32</v>
      </c>
      <c r="AX1060" s="13" t="s">
        <v>77</v>
      </c>
      <c r="AY1060" s="158" t="s">
        <v>138</v>
      </c>
    </row>
    <row r="1061" spans="2:65" s="14" customFormat="1">
      <c r="B1061" s="164"/>
      <c r="D1061" s="145" t="s">
        <v>151</v>
      </c>
      <c r="E1061" s="165" t="s">
        <v>1</v>
      </c>
      <c r="F1061" s="166" t="s">
        <v>154</v>
      </c>
      <c r="H1061" s="167">
        <v>16</v>
      </c>
      <c r="I1061" s="168"/>
      <c r="L1061" s="164"/>
      <c r="M1061" s="169"/>
      <c r="T1061" s="170"/>
      <c r="AT1061" s="165" t="s">
        <v>151</v>
      </c>
      <c r="AU1061" s="165" t="s">
        <v>87</v>
      </c>
      <c r="AV1061" s="14" t="s">
        <v>145</v>
      </c>
      <c r="AW1061" s="14" t="s">
        <v>32</v>
      </c>
      <c r="AX1061" s="14" t="s">
        <v>85</v>
      </c>
      <c r="AY1061" s="165" t="s">
        <v>138</v>
      </c>
    </row>
    <row r="1062" spans="2:65" s="1" customFormat="1" ht="16.5" customHeight="1">
      <c r="B1062" s="131"/>
      <c r="C1062" s="132" t="s">
        <v>1130</v>
      </c>
      <c r="D1062" s="132" t="s">
        <v>140</v>
      </c>
      <c r="E1062" s="133" t="s">
        <v>1131</v>
      </c>
      <c r="F1062" s="134" t="s">
        <v>1132</v>
      </c>
      <c r="G1062" s="135" t="s">
        <v>157</v>
      </c>
      <c r="H1062" s="136">
        <v>16</v>
      </c>
      <c r="I1062" s="137"/>
      <c r="J1062" s="138">
        <f>ROUND(I1062*H1062,2)</f>
        <v>0</v>
      </c>
      <c r="K1062" s="134" t="s">
        <v>144</v>
      </c>
      <c r="L1062" s="31"/>
      <c r="M1062" s="139" t="s">
        <v>1</v>
      </c>
      <c r="N1062" s="140" t="s">
        <v>42</v>
      </c>
      <c r="P1062" s="141">
        <f>O1062*H1062</f>
        <v>0</v>
      </c>
      <c r="Q1062" s="141">
        <v>2.9999999999999997E-4</v>
      </c>
      <c r="R1062" s="141">
        <f>Q1062*H1062</f>
        <v>4.7999999999999996E-3</v>
      </c>
      <c r="S1062" s="141">
        <v>0</v>
      </c>
      <c r="T1062" s="142">
        <f>S1062*H1062</f>
        <v>0</v>
      </c>
      <c r="AR1062" s="143" t="s">
        <v>262</v>
      </c>
      <c r="AT1062" s="143" t="s">
        <v>140</v>
      </c>
      <c r="AU1062" s="143" t="s">
        <v>87</v>
      </c>
      <c r="AY1062" s="16" t="s">
        <v>138</v>
      </c>
      <c r="BE1062" s="144">
        <f>IF(N1062="základní",J1062,0)</f>
        <v>0</v>
      </c>
      <c r="BF1062" s="144">
        <f>IF(N1062="snížená",J1062,0)</f>
        <v>0</v>
      </c>
      <c r="BG1062" s="144">
        <f>IF(N1062="zákl. přenesená",J1062,0)</f>
        <v>0</v>
      </c>
      <c r="BH1062" s="144">
        <f>IF(N1062="sníž. přenesená",J1062,0)</f>
        <v>0</v>
      </c>
      <c r="BI1062" s="144">
        <f>IF(N1062="nulová",J1062,0)</f>
        <v>0</v>
      </c>
      <c r="BJ1062" s="16" t="s">
        <v>85</v>
      </c>
      <c r="BK1062" s="144">
        <f>ROUND(I1062*H1062,2)</f>
        <v>0</v>
      </c>
      <c r="BL1062" s="16" t="s">
        <v>262</v>
      </c>
      <c r="BM1062" s="143" t="s">
        <v>1133</v>
      </c>
    </row>
    <row r="1063" spans="2:65" s="1" customFormat="1" ht="19.5">
      <c r="B1063" s="31"/>
      <c r="D1063" s="145" t="s">
        <v>147</v>
      </c>
      <c r="F1063" s="146" t="s">
        <v>1134</v>
      </c>
      <c r="I1063" s="147"/>
      <c r="L1063" s="31"/>
      <c r="M1063" s="148"/>
      <c r="T1063" s="54"/>
      <c r="AT1063" s="16" t="s">
        <v>147</v>
      </c>
      <c r="AU1063" s="16" t="s">
        <v>87</v>
      </c>
    </row>
    <row r="1064" spans="2:65" s="1" customFormat="1">
      <c r="B1064" s="31"/>
      <c r="D1064" s="149" t="s">
        <v>149</v>
      </c>
      <c r="F1064" s="150" t="s">
        <v>1135</v>
      </c>
      <c r="I1064" s="147"/>
      <c r="L1064" s="31"/>
      <c r="M1064" s="148"/>
      <c r="T1064" s="54"/>
      <c r="AT1064" s="16" t="s">
        <v>149</v>
      </c>
      <c r="AU1064" s="16" t="s">
        <v>87</v>
      </c>
    </row>
    <row r="1065" spans="2:65" s="1" customFormat="1" ht="37.9" customHeight="1">
      <c r="B1065" s="131"/>
      <c r="C1065" s="132" t="s">
        <v>1136</v>
      </c>
      <c r="D1065" s="132" t="s">
        <v>140</v>
      </c>
      <c r="E1065" s="133" t="s">
        <v>1137</v>
      </c>
      <c r="F1065" s="134" t="s">
        <v>1138</v>
      </c>
      <c r="G1065" s="135" t="s">
        <v>157</v>
      </c>
      <c r="H1065" s="136">
        <v>16</v>
      </c>
      <c r="I1065" s="137"/>
      <c r="J1065" s="138">
        <f>ROUND(I1065*H1065,2)</f>
        <v>0</v>
      </c>
      <c r="K1065" s="134" t="s">
        <v>144</v>
      </c>
      <c r="L1065" s="31"/>
      <c r="M1065" s="139" t="s">
        <v>1</v>
      </c>
      <c r="N1065" s="140" t="s">
        <v>42</v>
      </c>
      <c r="P1065" s="141">
        <f>O1065*H1065</f>
        <v>0</v>
      </c>
      <c r="Q1065" s="141">
        <v>6.0000000000000001E-3</v>
      </c>
      <c r="R1065" s="141">
        <f>Q1065*H1065</f>
        <v>9.6000000000000002E-2</v>
      </c>
      <c r="S1065" s="141">
        <v>0</v>
      </c>
      <c r="T1065" s="142">
        <f>S1065*H1065</f>
        <v>0</v>
      </c>
      <c r="AR1065" s="143" t="s">
        <v>262</v>
      </c>
      <c r="AT1065" s="143" t="s">
        <v>140</v>
      </c>
      <c r="AU1065" s="143" t="s">
        <v>87</v>
      </c>
      <c r="AY1065" s="16" t="s">
        <v>138</v>
      </c>
      <c r="BE1065" s="144">
        <f>IF(N1065="základní",J1065,0)</f>
        <v>0</v>
      </c>
      <c r="BF1065" s="144">
        <f>IF(N1065="snížená",J1065,0)</f>
        <v>0</v>
      </c>
      <c r="BG1065" s="144">
        <f>IF(N1065="zákl. přenesená",J1065,0)</f>
        <v>0</v>
      </c>
      <c r="BH1065" s="144">
        <f>IF(N1065="sníž. přenesená",J1065,0)</f>
        <v>0</v>
      </c>
      <c r="BI1065" s="144">
        <f>IF(N1065="nulová",J1065,0)</f>
        <v>0</v>
      </c>
      <c r="BJ1065" s="16" t="s">
        <v>85</v>
      </c>
      <c r="BK1065" s="144">
        <f>ROUND(I1065*H1065,2)</f>
        <v>0</v>
      </c>
      <c r="BL1065" s="16" t="s">
        <v>262</v>
      </c>
      <c r="BM1065" s="143" t="s">
        <v>1139</v>
      </c>
    </row>
    <row r="1066" spans="2:65" s="1" customFormat="1" ht="29.25">
      <c r="B1066" s="31"/>
      <c r="D1066" s="145" t="s">
        <v>147</v>
      </c>
      <c r="F1066" s="146" t="s">
        <v>1140</v>
      </c>
      <c r="I1066" s="147"/>
      <c r="L1066" s="31"/>
      <c r="M1066" s="148"/>
      <c r="T1066" s="54"/>
      <c r="AT1066" s="16" t="s">
        <v>147</v>
      </c>
      <c r="AU1066" s="16" t="s">
        <v>87</v>
      </c>
    </row>
    <row r="1067" spans="2:65" s="1" customFormat="1">
      <c r="B1067" s="31"/>
      <c r="D1067" s="149" t="s">
        <v>149</v>
      </c>
      <c r="F1067" s="150" t="s">
        <v>1141</v>
      </c>
      <c r="I1067" s="147"/>
      <c r="L1067" s="31"/>
      <c r="M1067" s="148"/>
      <c r="T1067" s="54"/>
      <c r="AT1067" s="16" t="s">
        <v>149</v>
      </c>
      <c r="AU1067" s="16" t="s">
        <v>87</v>
      </c>
    </row>
    <row r="1068" spans="2:65" s="12" customFormat="1">
      <c r="B1068" s="151"/>
      <c r="D1068" s="145" t="s">
        <v>151</v>
      </c>
      <c r="E1068" s="152" t="s">
        <v>1</v>
      </c>
      <c r="F1068" s="153" t="s">
        <v>296</v>
      </c>
      <c r="H1068" s="152" t="s">
        <v>1</v>
      </c>
      <c r="I1068" s="154"/>
      <c r="L1068" s="151"/>
      <c r="M1068" s="155"/>
      <c r="T1068" s="156"/>
      <c r="AT1068" s="152" t="s">
        <v>151</v>
      </c>
      <c r="AU1068" s="152" t="s">
        <v>87</v>
      </c>
      <c r="AV1068" s="12" t="s">
        <v>85</v>
      </c>
      <c r="AW1068" s="12" t="s">
        <v>32</v>
      </c>
      <c r="AX1068" s="12" t="s">
        <v>77</v>
      </c>
      <c r="AY1068" s="152" t="s">
        <v>138</v>
      </c>
    </row>
    <row r="1069" spans="2:65" s="12" customFormat="1">
      <c r="B1069" s="151"/>
      <c r="D1069" s="145" t="s">
        <v>151</v>
      </c>
      <c r="E1069" s="152" t="s">
        <v>1</v>
      </c>
      <c r="F1069" s="153" t="s">
        <v>297</v>
      </c>
      <c r="H1069" s="152" t="s">
        <v>1</v>
      </c>
      <c r="I1069" s="154"/>
      <c r="L1069" s="151"/>
      <c r="M1069" s="155"/>
      <c r="T1069" s="156"/>
      <c r="AT1069" s="152" t="s">
        <v>151</v>
      </c>
      <c r="AU1069" s="152" t="s">
        <v>87</v>
      </c>
      <c r="AV1069" s="12" t="s">
        <v>85</v>
      </c>
      <c r="AW1069" s="12" t="s">
        <v>32</v>
      </c>
      <c r="AX1069" s="12" t="s">
        <v>77</v>
      </c>
      <c r="AY1069" s="152" t="s">
        <v>138</v>
      </c>
    </row>
    <row r="1070" spans="2:65" s="13" customFormat="1">
      <c r="B1070" s="157"/>
      <c r="D1070" s="145" t="s">
        <v>151</v>
      </c>
      <c r="E1070" s="158" t="s">
        <v>1</v>
      </c>
      <c r="F1070" s="159" t="s">
        <v>212</v>
      </c>
      <c r="H1070" s="160">
        <v>16</v>
      </c>
      <c r="I1070" s="161"/>
      <c r="L1070" s="157"/>
      <c r="M1070" s="162"/>
      <c r="T1070" s="163"/>
      <c r="AT1070" s="158" t="s">
        <v>151</v>
      </c>
      <c r="AU1070" s="158" t="s">
        <v>87</v>
      </c>
      <c r="AV1070" s="13" t="s">
        <v>87</v>
      </c>
      <c r="AW1070" s="13" t="s">
        <v>32</v>
      </c>
      <c r="AX1070" s="13" t="s">
        <v>77</v>
      </c>
      <c r="AY1070" s="158" t="s">
        <v>138</v>
      </c>
    </row>
    <row r="1071" spans="2:65" s="14" customFormat="1">
      <c r="B1071" s="164"/>
      <c r="D1071" s="145" t="s">
        <v>151</v>
      </c>
      <c r="E1071" s="165" t="s">
        <v>1</v>
      </c>
      <c r="F1071" s="166" t="s">
        <v>154</v>
      </c>
      <c r="H1071" s="167">
        <v>16</v>
      </c>
      <c r="I1071" s="168"/>
      <c r="L1071" s="164"/>
      <c r="M1071" s="169"/>
      <c r="T1071" s="170"/>
      <c r="AT1071" s="165" t="s">
        <v>151</v>
      </c>
      <c r="AU1071" s="165" t="s">
        <v>87</v>
      </c>
      <c r="AV1071" s="14" t="s">
        <v>145</v>
      </c>
      <c r="AW1071" s="14" t="s">
        <v>32</v>
      </c>
      <c r="AX1071" s="14" t="s">
        <v>85</v>
      </c>
      <c r="AY1071" s="165" t="s">
        <v>138</v>
      </c>
    </row>
    <row r="1072" spans="2:65" s="1" customFormat="1" ht="33" customHeight="1">
      <c r="B1072" s="131"/>
      <c r="C1072" s="171" t="s">
        <v>1142</v>
      </c>
      <c r="D1072" s="171" t="s">
        <v>253</v>
      </c>
      <c r="E1072" s="172" t="s">
        <v>1143</v>
      </c>
      <c r="F1072" s="173" t="s">
        <v>1144</v>
      </c>
      <c r="G1072" s="174" t="s">
        <v>157</v>
      </c>
      <c r="H1072" s="175">
        <v>17.600000000000001</v>
      </c>
      <c r="I1072" s="176"/>
      <c r="J1072" s="177">
        <f>ROUND(I1072*H1072,2)</f>
        <v>0</v>
      </c>
      <c r="K1072" s="173" t="s">
        <v>144</v>
      </c>
      <c r="L1072" s="178"/>
      <c r="M1072" s="179" t="s">
        <v>1</v>
      </c>
      <c r="N1072" s="180" t="s">
        <v>42</v>
      </c>
      <c r="P1072" s="141">
        <f>O1072*H1072</f>
        <v>0</v>
      </c>
      <c r="Q1072" s="141">
        <v>2.1999999999999999E-2</v>
      </c>
      <c r="R1072" s="141">
        <f>Q1072*H1072</f>
        <v>0.38719999999999999</v>
      </c>
      <c r="S1072" s="141">
        <v>0</v>
      </c>
      <c r="T1072" s="142">
        <f>S1072*H1072</f>
        <v>0</v>
      </c>
      <c r="AR1072" s="143" t="s">
        <v>273</v>
      </c>
      <c r="AT1072" s="143" t="s">
        <v>253</v>
      </c>
      <c r="AU1072" s="143" t="s">
        <v>87</v>
      </c>
      <c r="AY1072" s="16" t="s">
        <v>138</v>
      </c>
      <c r="BE1072" s="144">
        <f>IF(N1072="základní",J1072,0)</f>
        <v>0</v>
      </c>
      <c r="BF1072" s="144">
        <f>IF(N1072="snížená",J1072,0)</f>
        <v>0</v>
      </c>
      <c r="BG1072" s="144">
        <f>IF(N1072="zákl. přenesená",J1072,0)</f>
        <v>0</v>
      </c>
      <c r="BH1072" s="144">
        <f>IF(N1072="sníž. přenesená",J1072,0)</f>
        <v>0</v>
      </c>
      <c r="BI1072" s="144">
        <f>IF(N1072="nulová",J1072,0)</f>
        <v>0</v>
      </c>
      <c r="BJ1072" s="16" t="s">
        <v>85</v>
      </c>
      <c r="BK1072" s="144">
        <f>ROUND(I1072*H1072,2)</f>
        <v>0</v>
      </c>
      <c r="BL1072" s="16" t="s">
        <v>262</v>
      </c>
      <c r="BM1072" s="143" t="s">
        <v>1145</v>
      </c>
    </row>
    <row r="1073" spans="2:65" s="1" customFormat="1" ht="19.5">
      <c r="B1073" s="31"/>
      <c r="D1073" s="145" t="s">
        <v>147</v>
      </c>
      <c r="F1073" s="146" t="s">
        <v>1144</v>
      </c>
      <c r="I1073" s="147"/>
      <c r="L1073" s="31"/>
      <c r="M1073" s="148"/>
      <c r="T1073" s="54"/>
      <c r="AT1073" s="16" t="s">
        <v>147</v>
      </c>
      <c r="AU1073" s="16" t="s">
        <v>87</v>
      </c>
    </row>
    <row r="1074" spans="2:65" s="13" customFormat="1">
      <c r="B1074" s="157"/>
      <c r="D1074" s="145" t="s">
        <v>151</v>
      </c>
      <c r="F1074" s="159" t="s">
        <v>1146</v>
      </c>
      <c r="H1074" s="160">
        <v>17.600000000000001</v>
      </c>
      <c r="I1074" s="161"/>
      <c r="L1074" s="157"/>
      <c r="M1074" s="162"/>
      <c r="T1074" s="163"/>
      <c r="AT1074" s="158" t="s">
        <v>151</v>
      </c>
      <c r="AU1074" s="158" t="s">
        <v>87</v>
      </c>
      <c r="AV1074" s="13" t="s">
        <v>87</v>
      </c>
      <c r="AW1074" s="13" t="s">
        <v>3</v>
      </c>
      <c r="AX1074" s="13" t="s">
        <v>85</v>
      </c>
      <c r="AY1074" s="158" t="s">
        <v>138</v>
      </c>
    </row>
    <row r="1075" spans="2:65" s="1" customFormat="1" ht="24.2" customHeight="1">
      <c r="B1075" s="131"/>
      <c r="C1075" s="132" t="s">
        <v>1147</v>
      </c>
      <c r="D1075" s="132" t="s">
        <v>140</v>
      </c>
      <c r="E1075" s="133" t="s">
        <v>1148</v>
      </c>
      <c r="F1075" s="134" t="s">
        <v>1149</v>
      </c>
      <c r="G1075" s="135" t="s">
        <v>157</v>
      </c>
      <c r="H1075" s="136">
        <v>16</v>
      </c>
      <c r="I1075" s="137"/>
      <c r="J1075" s="138">
        <f>ROUND(I1075*H1075,2)</f>
        <v>0</v>
      </c>
      <c r="K1075" s="134" t="s">
        <v>144</v>
      </c>
      <c r="L1075" s="31"/>
      <c r="M1075" s="139" t="s">
        <v>1</v>
      </c>
      <c r="N1075" s="140" t="s">
        <v>42</v>
      </c>
      <c r="P1075" s="141">
        <f>O1075*H1075</f>
        <v>0</v>
      </c>
      <c r="Q1075" s="141">
        <v>5.0000000000000002E-5</v>
      </c>
      <c r="R1075" s="141">
        <f>Q1075*H1075</f>
        <v>8.0000000000000004E-4</v>
      </c>
      <c r="S1075" s="141">
        <v>0</v>
      </c>
      <c r="T1075" s="142">
        <f>S1075*H1075</f>
        <v>0</v>
      </c>
      <c r="AR1075" s="143" t="s">
        <v>262</v>
      </c>
      <c r="AT1075" s="143" t="s">
        <v>140</v>
      </c>
      <c r="AU1075" s="143" t="s">
        <v>87</v>
      </c>
      <c r="AY1075" s="16" t="s">
        <v>138</v>
      </c>
      <c r="BE1075" s="144">
        <f>IF(N1075="základní",J1075,0)</f>
        <v>0</v>
      </c>
      <c r="BF1075" s="144">
        <f>IF(N1075="snížená",J1075,0)</f>
        <v>0</v>
      </c>
      <c r="BG1075" s="144">
        <f>IF(N1075="zákl. přenesená",J1075,0)</f>
        <v>0</v>
      </c>
      <c r="BH1075" s="144">
        <f>IF(N1075="sníž. přenesená",J1075,0)</f>
        <v>0</v>
      </c>
      <c r="BI1075" s="144">
        <f>IF(N1075="nulová",J1075,0)</f>
        <v>0</v>
      </c>
      <c r="BJ1075" s="16" t="s">
        <v>85</v>
      </c>
      <c r="BK1075" s="144">
        <f>ROUND(I1075*H1075,2)</f>
        <v>0</v>
      </c>
      <c r="BL1075" s="16" t="s">
        <v>262</v>
      </c>
      <c r="BM1075" s="143" t="s">
        <v>1150</v>
      </c>
    </row>
    <row r="1076" spans="2:65" s="1" customFormat="1" ht="19.5">
      <c r="B1076" s="31"/>
      <c r="D1076" s="145" t="s">
        <v>147</v>
      </c>
      <c r="F1076" s="146" t="s">
        <v>1151</v>
      </c>
      <c r="I1076" s="147"/>
      <c r="L1076" s="31"/>
      <c r="M1076" s="148"/>
      <c r="T1076" s="54"/>
      <c r="AT1076" s="16" t="s">
        <v>147</v>
      </c>
      <c r="AU1076" s="16" t="s">
        <v>87</v>
      </c>
    </row>
    <row r="1077" spans="2:65" s="1" customFormat="1">
      <c r="B1077" s="31"/>
      <c r="D1077" s="149" t="s">
        <v>149</v>
      </c>
      <c r="F1077" s="150" t="s">
        <v>1152</v>
      </c>
      <c r="I1077" s="147"/>
      <c r="L1077" s="31"/>
      <c r="M1077" s="148"/>
      <c r="T1077" s="54"/>
      <c r="AT1077" s="16" t="s">
        <v>149</v>
      </c>
      <c r="AU1077" s="16" t="s">
        <v>87</v>
      </c>
    </row>
    <row r="1078" spans="2:65" s="12" customFormat="1">
      <c r="B1078" s="151"/>
      <c r="D1078" s="145" t="s">
        <v>151</v>
      </c>
      <c r="E1078" s="152" t="s">
        <v>1</v>
      </c>
      <c r="F1078" s="153" t="s">
        <v>296</v>
      </c>
      <c r="H1078" s="152" t="s">
        <v>1</v>
      </c>
      <c r="I1078" s="154"/>
      <c r="L1078" s="151"/>
      <c r="M1078" s="155"/>
      <c r="T1078" s="156"/>
      <c r="AT1078" s="152" t="s">
        <v>151</v>
      </c>
      <c r="AU1078" s="152" t="s">
        <v>87</v>
      </c>
      <c r="AV1078" s="12" t="s">
        <v>85</v>
      </c>
      <c r="AW1078" s="12" t="s">
        <v>32</v>
      </c>
      <c r="AX1078" s="12" t="s">
        <v>77</v>
      </c>
      <c r="AY1078" s="152" t="s">
        <v>138</v>
      </c>
    </row>
    <row r="1079" spans="2:65" s="12" customFormat="1">
      <c r="B1079" s="151"/>
      <c r="D1079" s="145" t="s">
        <v>151</v>
      </c>
      <c r="E1079" s="152" t="s">
        <v>1</v>
      </c>
      <c r="F1079" s="153" t="s">
        <v>297</v>
      </c>
      <c r="H1079" s="152" t="s">
        <v>1</v>
      </c>
      <c r="I1079" s="154"/>
      <c r="L1079" s="151"/>
      <c r="M1079" s="155"/>
      <c r="T1079" s="156"/>
      <c r="AT1079" s="152" t="s">
        <v>151</v>
      </c>
      <c r="AU1079" s="152" t="s">
        <v>87</v>
      </c>
      <c r="AV1079" s="12" t="s">
        <v>85</v>
      </c>
      <c r="AW1079" s="12" t="s">
        <v>32</v>
      </c>
      <c r="AX1079" s="12" t="s">
        <v>77</v>
      </c>
      <c r="AY1079" s="152" t="s">
        <v>138</v>
      </c>
    </row>
    <row r="1080" spans="2:65" s="13" customFormat="1">
      <c r="B1080" s="157"/>
      <c r="D1080" s="145" t="s">
        <v>151</v>
      </c>
      <c r="E1080" s="158" t="s">
        <v>1</v>
      </c>
      <c r="F1080" s="159" t="s">
        <v>212</v>
      </c>
      <c r="H1080" s="160">
        <v>16</v>
      </c>
      <c r="I1080" s="161"/>
      <c r="L1080" s="157"/>
      <c r="M1080" s="162"/>
      <c r="T1080" s="163"/>
      <c r="AT1080" s="158" t="s">
        <v>151</v>
      </c>
      <c r="AU1080" s="158" t="s">
        <v>87</v>
      </c>
      <c r="AV1080" s="13" t="s">
        <v>87</v>
      </c>
      <c r="AW1080" s="13" t="s">
        <v>32</v>
      </c>
      <c r="AX1080" s="13" t="s">
        <v>77</v>
      </c>
      <c r="AY1080" s="158" t="s">
        <v>138</v>
      </c>
    </row>
    <row r="1081" spans="2:65" s="14" customFormat="1">
      <c r="B1081" s="164"/>
      <c r="D1081" s="145" t="s">
        <v>151</v>
      </c>
      <c r="E1081" s="165" t="s">
        <v>1</v>
      </c>
      <c r="F1081" s="166" t="s">
        <v>154</v>
      </c>
      <c r="H1081" s="167">
        <v>16</v>
      </c>
      <c r="I1081" s="168"/>
      <c r="L1081" s="164"/>
      <c r="M1081" s="169"/>
      <c r="T1081" s="170"/>
      <c r="AT1081" s="165" t="s">
        <v>151</v>
      </c>
      <c r="AU1081" s="165" t="s">
        <v>87</v>
      </c>
      <c r="AV1081" s="14" t="s">
        <v>145</v>
      </c>
      <c r="AW1081" s="14" t="s">
        <v>32</v>
      </c>
      <c r="AX1081" s="14" t="s">
        <v>85</v>
      </c>
      <c r="AY1081" s="165" t="s">
        <v>138</v>
      </c>
    </row>
    <row r="1082" spans="2:65" s="1" customFormat="1" ht="24.2" customHeight="1">
      <c r="B1082" s="131"/>
      <c r="C1082" s="132" t="s">
        <v>1153</v>
      </c>
      <c r="D1082" s="132" t="s">
        <v>140</v>
      </c>
      <c r="E1082" s="133" t="s">
        <v>1154</v>
      </c>
      <c r="F1082" s="134" t="s">
        <v>1155</v>
      </c>
      <c r="G1082" s="135" t="s">
        <v>942</v>
      </c>
      <c r="H1082" s="181"/>
      <c r="I1082" s="137"/>
      <c r="J1082" s="138">
        <f>ROUND(I1082*H1082,2)</f>
        <v>0</v>
      </c>
      <c r="K1082" s="134" t="s">
        <v>144</v>
      </c>
      <c r="L1082" s="31"/>
      <c r="M1082" s="139" t="s">
        <v>1</v>
      </c>
      <c r="N1082" s="140" t="s">
        <v>42</v>
      </c>
      <c r="P1082" s="141">
        <f>O1082*H1082</f>
        <v>0</v>
      </c>
      <c r="Q1082" s="141">
        <v>0</v>
      </c>
      <c r="R1082" s="141">
        <f>Q1082*H1082</f>
        <v>0</v>
      </c>
      <c r="S1082" s="141">
        <v>0</v>
      </c>
      <c r="T1082" s="142">
        <f>S1082*H1082</f>
        <v>0</v>
      </c>
      <c r="AR1082" s="143" t="s">
        <v>262</v>
      </c>
      <c r="AT1082" s="143" t="s">
        <v>140</v>
      </c>
      <c r="AU1082" s="143" t="s">
        <v>87</v>
      </c>
      <c r="AY1082" s="16" t="s">
        <v>138</v>
      </c>
      <c r="BE1082" s="144">
        <f>IF(N1082="základní",J1082,0)</f>
        <v>0</v>
      </c>
      <c r="BF1082" s="144">
        <f>IF(N1082="snížená",J1082,0)</f>
        <v>0</v>
      </c>
      <c r="BG1082" s="144">
        <f>IF(N1082="zákl. přenesená",J1082,0)</f>
        <v>0</v>
      </c>
      <c r="BH1082" s="144">
        <f>IF(N1082="sníž. přenesená",J1082,0)</f>
        <v>0</v>
      </c>
      <c r="BI1082" s="144">
        <f>IF(N1082="nulová",J1082,0)</f>
        <v>0</v>
      </c>
      <c r="BJ1082" s="16" t="s">
        <v>85</v>
      </c>
      <c r="BK1082" s="144">
        <f>ROUND(I1082*H1082,2)</f>
        <v>0</v>
      </c>
      <c r="BL1082" s="16" t="s">
        <v>262</v>
      </c>
      <c r="BM1082" s="143" t="s">
        <v>1156</v>
      </c>
    </row>
    <row r="1083" spans="2:65" s="1" customFormat="1" ht="29.25">
      <c r="B1083" s="31"/>
      <c r="D1083" s="145" t="s">
        <v>147</v>
      </c>
      <c r="F1083" s="146" t="s">
        <v>1157</v>
      </c>
      <c r="I1083" s="147"/>
      <c r="L1083" s="31"/>
      <c r="M1083" s="148"/>
      <c r="T1083" s="54"/>
      <c r="AT1083" s="16" t="s">
        <v>147</v>
      </c>
      <c r="AU1083" s="16" t="s">
        <v>87</v>
      </c>
    </row>
    <row r="1084" spans="2:65" s="1" customFormat="1">
      <c r="B1084" s="31"/>
      <c r="D1084" s="149" t="s">
        <v>149</v>
      </c>
      <c r="F1084" s="150" t="s">
        <v>1158</v>
      </c>
      <c r="I1084" s="147"/>
      <c r="L1084" s="31"/>
      <c r="M1084" s="148"/>
      <c r="T1084" s="54"/>
      <c r="AT1084" s="16" t="s">
        <v>149</v>
      </c>
      <c r="AU1084" s="16" t="s">
        <v>87</v>
      </c>
    </row>
    <row r="1085" spans="2:65" s="1" customFormat="1" ht="33" customHeight="1">
      <c r="B1085" s="131"/>
      <c r="C1085" s="132" t="s">
        <v>1159</v>
      </c>
      <c r="D1085" s="132" t="s">
        <v>140</v>
      </c>
      <c r="E1085" s="133" t="s">
        <v>1160</v>
      </c>
      <c r="F1085" s="134" t="s">
        <v>1161</v>
      </c>
      <c r="G1085" s="135" t="s">
        <v>942</v>
      </c>
      <c r="H1085" s="181"/>
      <c r="I1085" s="137"/>
      <c r="J1085" s="138">
        <f>ROUND(I1085*H1085,2)</f>
        <v>0</v>
      </c>
      <c r="K1085" s="134" t="s">
        <v>144</v>
      </c>
      <c r="L1085" s="31"/>
      <c r="M1085" s="139" t="s">
        <v>1</v>
      </c>
      <c r="N1085" s="140" t="s">
        <v>42</v>
      </c>
      <c r="P1085" s="141">
        <f>O1085*H1085</f>
        <v>0</v>
      </c>
      <c r="Q1085" s="141">
        <v>0</v>
      </c>
      <c r="R1085" s="141">
        <f>Q1085*H1085</f>
        <v>0</v>
      </c>
      <c r="S1085" s="141">
        <v>0</v>
      </c>
      <c r="T1085" s="142">
        <f>S1085*H1085</f>
        <v>0</v>
      </c>
      <c r="AR1085" s="143" t="s">
        <v>262</v>
      </c>
      <c r="AT1085" s="143" t="s">
        <v>140</v>
      </c>
      <c r="AU1085" s="143" t="s">
        <v>87</v>
      </c>
      <c r="AY1085" s="16" t="s">
        <v>138</v>
      </c>
      <c r="BE1085" s="144">
        <f>IF(N1085="základní",J1085,0)</f>
        <v>0</v>
      </c>
      <c r="BF1085" s="144">
        <f>IF(N1085="snížená",J1085,0)</f>
        <v>0</v>
      </c>
      <c r="BG1085" s="144">
        <f>IF(N1085="zákl. přenesená",J1085,0)</f>
        <v>0</v>
      </c>
      <c r="BH1085" s="144">
        <f>IF(N1085="sníž. přenesená",J1085,0)</f>
        <v>0</v>
      </c>
      <c r="BI1085" s="144">
        <f>IF(N1085="nulová",J1085,0)</f>
        <v>0</v>
      </c>
      <c r="BJ1085" s="16" t="s">
        <v>85</v>
      </c>
      <c r="BK1085" s="144">
        <f>ROUND(I1085*H1085,2)</f>
        <v>0</v>
      </c>
      <c r="BL1085" s="16" t="s">
        <v>262</v>
      </c>
      <c r="BM1085" s="143" t="s">
        <v>1162</v>
      </c>
    </row>
    <row r="1086" spans="2:65" s="1" customFormat="1" ht="39">
      <c r="B1086" s="31"/>
      <c r="D1086" s="145" t="s">
        <v>147</v>
      </c>
      <c r="F1086" s="146" t="s">
        <v>1163</v>
      </c>
      <c r="I1086" s="147"/>
      <c r="L1086" s="31"/>
      <c r="M1086" s="148"/>
      <c r="T1086" s="54"/>
      <c r="AT1086" s="16" t="s">
        <v>147</v>
      </c>
      <c r="AU1086" s="16" t="s">
        <v>87</v>
      </c>
    </row>
    <row r="1087" spans="2:65" s="1" customFormat="1">
      <c r="B1087" s="31"/>
      <c r="D1087" s="149" t="s">
        <v>149</v>
      </c>
      <c r="F1087" s="150" t="s">
        <v>1164</v>
      </c>
      <c r="I1087" s="147"/>
      <c r="L1087" s="31"/>
      <c r="M1087" s="148"/>
      <c r="T1087" s="54"/>
      <c r="AT1087" s="16" t="s">
        <v>149</v>
      </c>
      <c r="AU1087" s="16" t="s">
        <v>87</v>
      </c>
    </row>
    <row r="1088" spans="2:65" s="11" customFormat="1" ht="22.9" customHeight="1">
      <c r="B1088" s="119"/>
      <c r="D1088" s="120" t="s">
        <v>76</v>
      </c>
      <c r="E1088" s="129" t="s">
        <v>1165</v>
      </c>
      <c r="F1088" s="129" t="s">
        <v>1166</v>
      </c>
      <c r="I1088" s="122"/>
      <c r="J1088" s="130">
        <f>BK1088</f>
        <v>0</v>
      </c>
      <c r="L1088" s="119"/>
      <c r="M1088" s="124"/>
      <c r="P1088" s="125">
        <f>SUM(P1089:P1129)</f>
        <v>0</v>
      </c>
      <c r="R1088" s="125">
        <f>SUM(R1089:R1129)</f>
        <v>1.3171199999999999E-2</v>
      </c>
      <c r="T1088" s="126">
        <f>SUM(T1089:T1129)</f>
        <v>0</v>
      </c>
      <c r="AR1088" s="120" t="s">
        <v>87</v>
      </c>
      <c r="AT1088" s="127" t="s">
        <v>76</v>
      </c>
      <c r="AU1088" s="127" t="s">
        <v>85</v>
      </c>
      <c r="AY1088" s="120" t="s">
        <v>138</v>
      </c>
      <c r="BK1088" s="128">
        <f>SUM(BK1089:BK1129)</f>
        <v>0</v>
      </c>
    </row>
    <row r="1089" spans="2:65" s="1" customFormat="1" ht="24.2" customHeight="1">
      <c r="B1089" s="131"/>
      <c r="C1089" s="132" t="s">
        <v>1167</v>
      </c>
      <c r="D1089" s="132" t="s">
        <v>140</v>
      </c>
      <c r="E1089" s="133" t="s">
        <v>1168</v>
      </c>
      <c r="F1089" s="134" t="s">
        <v>1169</v>
      </c>
      <c r="G1089" s="135" t="s">
        <v>157</v>
      </c>
      <c r="H1089" s="136">
        <v>37.631999999999998</v>
      </c>
      <c r="I1089" s="137"/>
      <c r="J1089" s="138">
        <f>ROUND(I1089*H1089,2)</f>
        <v>0</v>
      </c>
      <c r="K1089" s="134" t="s">
        <v>144</v>
      </c>
      <c r="L1089" s="31"/>
      <c r="M1089" s="139" t="s">
        <v>1</v>
      </c>
      <c r="N1089" s="140" t="s">
        <v>42</v>
      </c>
      <c r="P1089" s="141">
        <f>O1089*H1089</f>
        <v>0</v>
      </c>
      <c r="Q1089" s="141">
        <v>0</v>
      </c>
      <c r="R1089" s="141">
        <f>Q1089*H1089</f>
        <v>0</v>
      </c>
      <c r="S1089" s="141">
        <v>0</v>
      </c>
      <c r="T1089" s="142">
        <f>S1089*H1089</f>
        <v>0</v>
      </c>
      <c r="AR1089" s="143" t="s">
        <v>262</v>
      </c>
      <c r="AT1089" s="143" t="s">
        <v>140</v>
      </c>
      <c r="AU1089" s="143" t="s">
        <v>87</v>
      </c>
      <c r="AY1089" s="16" t="s">
        <v>138</v>
      </c>
      <c r="BE1089" s="144">
        <f>IF(N1089="základní",J1089,0)</f>
        <v>0</v>
      </c>
      <c r="BF1089" s="144">
        <f>IF(N1089="snížená",J1089,0)</f>
        <v>0</v>
      </c>
      <c r="BG1089" s="144">
        <f>IF(N1089="zákl. přenesená",J1089,0)</f>
        <v>0</v>
      </c>
      <c r="BH1089" s="144">
        <f>IF(N1089="sníž. přenesená",J1089,0)</f>
        <v>0</v>
      </c>
      <c r="BI1089" s="144">
        <f>IF(N1089="nulová",J1089,0)</f>
        <v>0</v>
      </c>
      <c r="BJ1089" s="16" t="s">
        <v>85</v>
      </c>
      <c r="BK1089" s="144">
        <f>ROUND(I1089*H1089,2)</f>
        <v>0</v>
      </c>
      <c r="BL1089" s="16" t="s">
        <v>262</v>
      </c>
      <c r="BM1089" s="143" t="s">
        <v>1170</v>
      </c>
    </row>
    <row r="1090" spans="2:65" s="1" customFormat="1">
      <c r="B1090" s="31"/>
      <c r="D1090" s="145" t="s">
        <v>147</v>
      </c>
      <c r="F1090" s="146" t="s">
        <v>1171</v>
      </c>
      <c r="I1090" s="147"/>
      <c r="L1090" s="31"/>
      <c r="M1090" s="148"/>
      <c r="T1090" s="54"/>
      <c r="AT1090" s="16" t="s">
        <v>147</v>
      </c>
      <c r="AU1090" s="16" t="s">
        <v>87</v>
      </c>
    </row>
    <row r="1091" spans="2:65" s="1" customFormat="1">
      <c r="B1091" s="31"/>
      <c r="D1091" s="149" t="s">
        <v>149</v>
      </c>
      <c r="F1091" s="150" t="s">
        <v>1172</v>
      </c>
      <c r="I1091" s="147"/>
      <c r="L1091" s="31"/>
      <c r="M1091" s="148"/>
      <c r="T1091" s="54"/>
      <c r="AT1091" s="16" t="s">
        <v>149</v>
      </c>
      <c r="AU1091" s="16" t="s">
        <v>87</v>
      </c>
    </row>
    <row r="1092" spans="2:65" s="12" customFormat="1">
      <c r="B1092" s="151"/>
      <c r="D1092" s="145" t="s">
        <v>151</v>
      </c>
      <c r="E1092" s="152" t="s">
        <v>1</v>
      </c>
      <c r="F1092" s="153" t="s">
        <v>1173</v>
      </c>
      <c r="H1092" s="152" t="s">
        <v>1</v>
      </c>
      <c r="I1092" s="154"/>
      <c r="L1092" s="151"/>
      <c r="M1092" s="155"/>
      <c r="T1092" s="156"/>
      <c r="AT1092" s="152" t="s">
        <v>151</v>
      </c>
      <c r="AU1092" s="152" t="s">
        <v>87</v>
      </c>
      <c r="AV1092" s="12" t="s">
        <v>85</v>
      </c>
      <c r="AW1092" s="12" t="s">
        <v>32</v>
      </c>
      <c r="AX1092" s="12" t="s">
        <v>77</v>
      </c>
      <c r="AY1092" s="152" t="s">
        <v>138</v>
      </c>
    </row>
    <row r="1093" spans="2:65" s="12" customFormat="1">
      <c r="B1093" s="151"/>
      <c r="D1093" s="145" t="s">
        <v>151</v>
      </c>
      <c r="E1093" s="152" t="s">
        <v>1</v>
      </c>
      <c r="F1093" s="153" t="s">
        <v>296</v>
      </c>
      <c r="H1093" s="152" t="s">
        <v>1</v>
      </c>
      <c r="I1093" s="154"/>
      <c r="L1093" s="151"/>
      <c r="M1093" s="155"/>
      <c r="T1093" s="156"/>
      <c r="AT1093" s="152" t="s">
        <v>151</v>
      </c>
      <c r="AU1093" s="152" t="s">
        <v>87</v>
      </c>
      <c r="AV1093" s="12" t="s">
        <v>85</v>
      </c>
      <c r="AW1093" s="12" t="s">
        <v>32</v>
      </c>
      <c r="AX1093" s="12" t="s">
        <v>77</v>
      </c>
      <c r="AY1093" s="152" t="s">
        <v>138</v>
      </c>
    </row>
    <row r="1094" spans="2:65" s="13" customFormat="1">
      <c r="B1094" s="157"/>
      <c r="D1094" s="145" t="s">
        <v>151</v>
      </c>
      <c r="E1094" s="158" t="s">
        <v>1</v>
      </c>
      <c r="F1094" s="159" t="s">
        <v>498</v>
      </c>
      <c r="H1094" s="160">
        <v>2.2959999999999998</v>
      </c>
      <c r="I1094" s="161"/>
      <c r="L1094" s="157"/>
      <c r="M1094" s="162"/>
      <c r="T1094" s="163"/>
      <c r="AT1094" s="158" t="s">
        <v>151</v>
      </c>
      <c r="AU1094" s="158" t="s">
        <v>87</v>
      </c>
      <c r="AV1094" s="13" t="s">
        <v>87</v>
      </c>
      <c r="AW1094" s="13" t="s">
        <v>32</v>
      </c>
      <c r="AX1094" s="13" t="s">
        <v>77</v>
      </c>
      <c r="AY1094" s="158" t="s">
        <v>138</v>
      </c>
    </row>
    <row r="1095" spans="2:65" s="12" customFormat="1">
      <c r="B1095" s="151"/>
      <c r="D1095" s="145" t="s">
        <v>151</v>
      </c>
      <c r="E1095" s="152" t="s">
        <v>1</v>
      </c>
      <c r="F1095" s="153" t="s">
        <v>386</v>
      </c>
      <c r="H1095" s="152" t="s">
        <v>1</v>
      </c>
      <c r="I1095" s="154"/>
      <c r="L1095" s="151"/>
      <c r="M1095" s="155"/>
      <c r="T1095" s="156"/>
      <c r="AT1095" s="152" t="s">
        <v>151</v>
      </c>
      <c r="AU1095" s="152" t="s">
        <v>87</v>
      </c>
      <c r="AV1095" s="12" t="s">
        <v>85</v>
      </c>
      <c r="AW1095" s="12" t="s">
        <v>32</v>
      </c>
      <c r="AX1095" s="12" t="s">
        <v>77</v>
      </c>
      <c r="AY1095" s="152" t="s">
        <v>138</v>
      </c>
    </row>
    <row r="1096" spans="2:65" s="13" customFormat="1">
      <c r="B1096" s="157"/>
      <c r="D1096" s="145" t="s">
        <v>151</v>
      </c>
      <c r="E1096" s="158" t="s">
        <v>1</v>
      </c>
      <c r="F1096" s="159" t="s">
        <v>498</v>
      </c>
      <c r="H1096" s="160">
        <v>2.2959999999999998</v>
      </c>
      <c r="I1096" s="161"/>
      <c r="L1096" s="157"/>
      <c r="M1096" s="162"/>
      <c r="T1096" s="163"/>
      <c r="AT1096" s="158" t="s">
        <v>151</v>
      </c>
      <c r="AU1096" s="158" t="s">
        <v>87</v>
      </c>
      <c r="AV1096" s="13" t="s">
        <v>87</v>
      </c>
      <c r="AW1096" s="13" t="s">
        <v>32</v>
      </c>
      <c r="AX1096" s="13" t="s">
        <v>77</v>
      </c>
      <c r="AY1096" s="158" t="s">
        <v>138</v>
      </c>
    </row>
    <row r="1097" spans="2:65" s="12" customFormat="1">
      <c r="B1097" s="151"/>
      <c r="D1097" s="145" t="s">
        <v>151</v>
      </c>
      <c r="E1097" s="152" t="s">
        <v>1</v>
      </c>
      <c r="F1097" s="153" t="s">
        <v>388</v>
      </c>
      <c r="H1097" s="152" t="s">
        <v>1</v>
      </c>
      <c r="I1097" s="154"/>
      <c r="L1097" s="151"/>
      <c r="M1097" s="155"/>
      <c r="T1097" s="156"/>
      <c r="AT1097" s="152" t="s">
        <v>151</v>
      </c>
      <c r="AU1097" s="152" t="s">
        <v>87</v>
      </c>
      <c r="AV1097" s="12" t="s">
        <v>85</v>
      </c>
      <c r="AW1097" s="12" t="s">
        <v>32</v>
      </c>
      <c r="AX1097" s="12" t="s">
        <v>77</v>
      </c>
      <c r="AY1097" s="152" t="s">
        <v>138</v>
      </c>
    </row>
    <row r="1098" spans="2:65" s="13" customFormat="1">
      <c r="B1098" s="157"/>
      <c r="D1098" s="145" t="s">
        <v>151</v>
      </c>
      <c r="E1098" s="158" t="s">
        <v>1</v>
      </c>
      <c r="F1098" s="159" t="s">
        <v>499</v>
      </c>
      <c r="H1098" s="160">
        <v>2.38</v>
      </c>
      <c r="I1098" s="161"/>
      <c r="L1098" s="157"/>
      <c r="M1098" s="162"/>
      <c r="T1098" s="163"/>
      <c r="AT1098" s="158" t="s">
        <v>151</v>
      </c>
      <c r="AU1098" s="158" t="s">
        <v>87</v>
      </c>
      <c r="AV1098" s="13" t="s">
        <v>87</v>
      </c>
      <c r="AW1098" s="13" t="s">
        <v>32</v>
      </c>
      <c r="AX1098" s="13" t="s">
        <v>77</v>
      </c>
      <c r="AY1098" s="158" t="s">
        <v>138</v>
      </c>
    </row>
    <row r="1099" spans="2:65" s="12" customFormat="1">
      <c r="B1099" s="151"/>
      <c r="D1099" s="145" t="s">
        <v>151</v>
      </c>
      <c r="E1099" s="152" t="s">
        <v>1</v>
      </c>
      <c r="F1099" s="153" t="s">
        <v>471</v>
      </c>
      <c r="H1099" s="152" t="s">
        <v>1</v>
      </c>
      <c r="I1099" s="154"/>
      <c r="L1099" s="151"/>
      <c r="M1099" s="155"/>
      <c r="T1099" s="156"/>
      <c r="AT1099" s="152" t="s">
        <v>151</v>
      </c>
      <c r="AU1099" s="152" t="s">
        <v>87</v>
      </c>
      <c r="AV1099" s="12" t="s">
        <v>85</v>
      </c>
      <c r="AW1099" s="12" t="s">
        <v>32</v>
      </c>
      <c r="AX1099" s="12" t="s">
        <v>77</v>
      </c>
      <c r="AY1099" s="152" t="s">
        <v>138</v>
      </c>
    </row>
    <row r="1100" spans="2:65" s="12" customFormat="1">
      <c r="B1100" s="151"/>
      <c r="D1100" s="145" t="s">
        <v>151</v>
      </c>
      <c r="E1100" s="152" t="s">
        <v>1</v>
      </c>
      <c r="F1100" s="153" t="s">
        <v>296</v>
      </c>
      <c r="H1100" s="152" t="s">
        <v>1</v>
      </c>
      <c r="I1100" s="154"/>
      <c r="L1100" s="151"/>
      <c r="M1100" s="155"/>
      <c r="T1100" s="156"/>
      <c r="AT1100" s="152" t="s">
        <v>151</v>
      </c>
      <c r="AU1100" s="152" t="s">
        <v>87</v>
      </c>
      <c r="AV1100" s="12" t="s">
        <v>85</v>
      </c>
      <c r="AW1100" s="12" t="s">
        <v>32</v>
      </c>
      <c r="AX1100" s="12" t="s">
        <v>77</v>
      </c>
      <c r="AY1100" s="152" t="s">
        <v>138</v>
      </c>
    </row>
    <row r="1101" spans="2:65" s="13" customFormat="1">
      <c r="B1101" s="157"/>
      <c r="D1101" s="145" t="s">
        <v>151</v>
      </c>
      <c r="E1101" s="158" t="s">
        <v>1</v>
      </c>
      <c r="F1101" s="159" t="s">
        <v>1174</v>
      </c>
      <c r="H1101" s="160">
        <v>0.18</v>
      </c>
      <c r="I1101" s="161"/>
      <c r="L1101" s="157"/>
      <c r="M1101" s="162"/>
      <c r="T1101" s="163"/>
      <c r="AT1101" s="158" t="s">
        <v>151</v>
      </c>
      <c r="AU1101" s="158" t="s">
        <v>87</v>
      </c>
      <c r="AV1101" s="13" t="s">
        <v>87</v>
      </c>
      <c r="AW1101" s="13" t="s">
        <v>32</v>
      </c>
      <c r="AX1101" s="13" t="s">
        <v>77</v>
      </c>
      <c r="AY1101" s="158" t="s">
        <v>138</v>
      </c>
    </row>
    <row r="1102" spans="2:65" s="13" customFormat="1">
      <c r="B1102" s="157"/>
      <c r="D1102" s="145" t="s">
        <v>151</v>
      </c>
      <c r="E1102" s="158" t="s">
        <v>1</v>
      </c>
      <c r="F1102" s="159" t="s">
        <v>1175</v>
      </c>
      <c r="H1102" s="160">
        <v>0.27</v>
      </c>
      <c r="I1102" s="161"/>
      <c r="L1102" s="157"/>
      <c r="M1102" s="162"/>
      <c r="T1102" s="163"/>
      <c r="AT1102" s="158" t="s">
        <v>151</v>
      </c>
      <c r="AU1102" s="158" t="s">
        <v>87</v>
      </c>
      <c r="AV1102" s="13" t="s">
        <v>87</v>
      </c>
      <c r="AW1102" s="13" t="s">
        <v>32</v>
      </c>
      <c r="AX1102" s="13" t="s">
        <v>77</v>
      </c>
      <c r="AY1102" s="158" t="s">
        <v>138</v>
      </c>
    </row>
    <row r="1103" spans="2:65" s="12" customFormat="1">
      <c r="B1103" s="151"/>
      <c r="D1103" s="145" t="s">
        <v>151</v>
      </c>
      <c r="E1103" s="152" t="s">
        <v>1</v>
      </c>
      <c r="F1103" s="153" t="s">
        <v>386</v>
      </c>
      <c r="H1103" s="152" t="s">
        <v>1</v>
      </c>
      <c r="I1103" s="154"/>
      <c r="L1103" s="151"/>
      <c r="M1103" s="155"/>
      <c r="T1103" s="156"/>
      <c r="AT1103" s="152" t="s">
        <v>151</v>
      </c>
      <c r="AU1103" s="152" t="s">
        <v>87</v>
      </c>
      <c r="AV1103" s="12" t="s">
        <v>85</v>
      </c>
      <c r="AW1103" s="12" t="s">
        <v>32</v>
      </c>
      <c r="AX1103" s="12" t="s">
        <v>77</v>
      </c>
      <c r="AY1103" s="152" t="s">
        <v>138</v>
      </c>
    </row>
    <row r="1104" spans="2:65" s="13" customFormat="1">
      <c r="B1104" s="157"/>
      <c r="D1104" s="145" t="s">
        <v>151</v>
      </c>
      <c r="E1104" s="158" t="s">
        <v>1</v>
      </c>
      <c r="F1104" s="159" t="s">
        <v>1175</v>
      </c>
      <c r="H1104" s="160">
        <v>0.27</v>
      </c>
      <c r="I1104" s="161"/>
      <c r="L1104" s="157"/>
      <c r="M1104" s="162"/>
      <c r="T1104" s="163"/>
      <c r="AT1104" s="158" t="s">
        <v>151</v>
      </c>
      <c r="AU1104" s="158" t="s">
        <v>87</v>
      </c>
      <c r="AV1104" s="13" t="s">
        <v>87</v>
      </c>
      <c r="AW1104" s="13" t="s">
        <v>32</v>
      </c>
      <c r="AX1104" s="13" t="s">
        <v>77</v>
      </c>
      <c r="AY1104" s="158" t="s">
        <v>138</v>
      </c>
    </row>
    <row r="1105" spans="2:51" s="12" customFormat="1">
      <c r="B1105" s="151"/>
      <c r="D1105" s="145" t="s">
        <v>151</v>
      </c>
      <c r="E1105" s="152" t="s">
        <v>1</v>
      </c>
      <c r="F1105" s="153" t="s">
        <v>388</v>
      </c>
      <c r="H1105" s="152" t="s">
        <v>1</v>
      </c>
      <c r="I1105" s="154"/>
      <c r="L1105" s="151"/>
      <c r="M1105" s="155"/>
      <c r="T1105" s="156"/>
      <c r="AT1105" s="152" t="s">
        <v>151</v>
      </c>
      <c r="AU1105" s="152" t="s">
        <v>87</v>
      </c>
      <c r="AV1105" s="12" t="s">
        <v>85</v>
      </c>
      <c r="AW1105" s="12" t="s">
        <v>32</v>
      </c>
      <c r="AX1105" s="12" t="s">
        <v>77</v>
      </c>
      <c r="AY1105" s="152" t="s">
        <v>138</v>
      </c>
    </row>
    <row r="1106" spans="2:51" s="13" customFormat="1">
      <c r="B1106" s="157"/>
      <c r="D1106" s="145" t="s">
        <v>151</v>
      </c>
      <c r="E1106" s="158" t="s">
        <v>1</v>
      </c>
      <c r="F1106" s="159" t="s">
        <v>1175</v>
      </c>
      <c r="H1106" s="160">
        <v>0.27</v>
      </c>
      <c r="I1106" s="161"/>
      <c r="L1106" s="157"/>
      <c r="M1106" s="162"/>
      <c r="T1106" s="163"/>
      <c r="AT1106" s="158" t="s">
        <v>151</v>
      </c>
      <c r="AU1106" s="158" t="s">
        <v>87</v>
      </c>
      <c r="AV1106" s="13" t="s">
        <v>87</v>
      </c>
      <c r="AW1106" s="13" t="s">
        <v>32</v>
      </c>
      <c r="AX1106" s="13" t="s">
        <v>77</v>
      </c>
      <c r="AY1106" s="158" t="s">
        <v>138</v>
      </c>
    </row>
    <row r="1107" spans="2:51" s="12" customFormat="1">
      <c r="B1107" s="151"/>
      <c r="D1107" s="145" t="s">
        <v>151</v>
      </c>
      <c r="E1107" s="152" t="s">
        <v>1</v>
      </c>
      <c r="F1107" s="153" t="s">
        <v>478</v>
      </c>
      <c r="H1107" s="152" t="s">
        <v>1</v>
      </c>
      <c r="I1107" s="154"/>
      <c r="L1107" s="151"/>
      <c r="M1107" s="155"/>
      <c r="T1107" s="156"/>
      <c r="AT1107" s="152" t="s">
        <v>151</v>
      </c>
      <c r="AU1107" s="152" t="s">
        <v>87</v>
      </c>
      <c r="AV1107" s="12" t="s">
        <v>85</v>
      </c>
      <c r="AW1107" s="12" t="s">
        <v>32</v>
      </c>
      <c r="AX1107" s="12" t="s">
        <v>77</v>
      </c>
      <c r="AY1107" s="152" t="s">
        <v>138</v>
      </c>
    </row>
    <row r="1108" spans="2:51" s="12" customFormat="1">
      <c r="B1108" s="151"/>
      <c r="D1108" s="145" t="s">
        <v>151</v>
      </c>
      <c r="E1108" s="152" t="s">
        <v>1</v>
      </c>
      <c r="F1108" s="153" t="s">
        <v>296</v>
      </c>
      <c r="H1108" s="152" t="s">
        <v>1</v>
      </c>
      <c r="I1108" s="154"/>
      <c r="L1108" s="151"/>
      <c r="M1108" s="155"/>
      <c r="T1108" s="156"/>
      <c r="AT1108" s="152" t="s">
        <v>151</v>
      </c>
      <c r="AU1108" s="152" t="s">
        <v>87</v>
      </c>
      <c r="AV1108" s="12" t="s">
        <v>85</v>
      </c>
      <c r="AW1108" s="12" t="s">
        <v>32</v>
      </c>
      <c r="AX1108" s="12" t="s">
        <v>77</v>
      </c>
      <c r="AY1108" s="152" t="s">
        <v>138</v>
      </c>
    </row>
    <row r="1109" spans="2:51" s="13" customFormat="1">
      <c r="B1109" s="157"/>
      <c r="D1109" s="145" t="s">
        <v>151</v>
      </c>
      <c r="E1109" s="158" t="s">
        <v>1</v>
      </c>
      <c r="F1109" s="159" t="s">
        <v>479</v>
      </c>
      <c r="H1109" s="160">
        <v>0.432</v>
      </c>
      <c r="I1109" s="161"/>
      <c r="L1109" s="157"/>
      <c r="M1109" s="162"/>
      <c r="T1109" s="163"/>
      <c r="AT1109" s="158" t="s">
        <v>151</v>
      </c>
      <c r="AU1109" s="158" t="s">
        <v>87</v>
      </c>
      <c r="AV1109" s="13" t="s">
        <v>87</v>
      </c>
      <c r="AW1109" s="13" t="s">
        <v>32</v>
      </c>
      <c r="AX1109" s="13" t="s">
        <v>77</v>
      </c>
      <c r="AY1109" s="158" t="s">
        <v>138</v>
      </c>
    </row>
    <row r="1110" spans="2:51" s="13" customFormat="1">
      <c r="B1110" s="157"/>
      <c r="D1110" s="145" t="s">
        <v>151</v>
      </c>
      <c r="E1110" s="158" t="s">
        <v>1</v>
      </c>
      <c r="F1110" s="159" t="s">
        <v>480</v>
      </c>
      <c r="H1110" s="160">
        <v>2.7250000000000001</v>
      </c>
      <c r="I1110" s="161"/>
      <c r="L1110" s="157"/>
      <c r="M1110" s="162"/>
      <c r="T1110" s="163"/>
      <c r="AT1110" s="158" t="s">
        <v>151</v>
      </c>
      <c r="AU1110" s="158" t="s">
        <v>87</v>
      </c>
      <c r="AV1110" s="13" t="s">
        <v>87</v>
      </c>
      <c r="AW1110" s="13" t="s">
        <v>32</v>
      </c>
      <c r="AX1110" s="13" t="s">
        <v>77</v>
      </c>
      <c r="AY1110" s="158" t="s">
        <v>138</v>
      </c>
    </row>
    <row r="1111" spans="2:51" s="12" customFormat="1">
      <c r="B1111" s="151"/>
      <c r="D1111" s="145" t="s">
        <v>151</v>
      </c>
      <c r="E1111" s="152" t="s">
        <v>1</v>
      </c>
      <c r="F1111" s="153" t="s">
        <v>386</v>
      </c>
      <c r="H1111" s="152" t="s">
        <v>1</v>
      </c>
      <c r="I1111" s="154"/>
      <c r="L1111" s="151"/>
      <c r="M1111" s="155"/>
      <c r="T1111" s="156"/>
      <c r="AT1111" s="152" t="s">
        <v>151</v>
      </c>
      <c r="AU1111" s="152" t="s">
        <v>87</v>
      </c>
      <c r="AV1111" s="12" t="s">
        <v>85</v>
      </c>
      <c r="AW1111" s="12" t="s">
        <v>32</v>
      </c>
      <c r="AX1111" s="12" t="s">
        <v>77</v>
      </c>
      <c r="AY1111" s="152" t="s">
        <v>138</v>
      </c>
    </row>
    <row r="1112" spans="2:51" s="13" customFormat="1">
      <c r="B1112" s="157"/>
      <c r="D1112" s="145" t="s">
        <v>151</v>
      </c>
      <c r="E1112" s="158" t="s">
        <v>1</v>
      </c>
      <c r="F1112" s="159" t="s">
        <v>481</v>
      </c>
      <c r="H1112" s="160">
        <v>1.38</v>
      </c>
      <c r="I1112" s="161"/>
      <c r="L1112" s="157"/>
      <c r="M1112" s="162"/>
      <c r="T1112" s="163"/>
      <c r="AT1112" s="158" t="s">
        <v>151</v>
      </c>
      <c r="AU1112" s="158" t="s">
        <v>87</v>
      </c>
      <c r="AV1112" s="13" t="s">
        <v>87</v>
      </c>
      <c r="AW1112" s="13" t="s">
        <v>32</v>
      </c>
      <c r="AX1112" s="13" t="s">
        <v>77</v>
      </c>
      <c r="AY1112" s="158" t="s">
        <v>138</v>
      </c>
    </row>
    <row r="1113" spans="2:51" s="13" customFormat="1">
      <c r="B1113" s="157"/>
      <c r="D1113" s="145" t="s">
        <v>151</v>
      </c>
      <c r="E1113" s="158" t="s">
        <v>1</v>
      </c>
      <c r="F1113" s="159" t="s">
        <v>482</v>
      </c>
      <c r="H1113" s="160">
        <v>3.1</v>
      </c>
      <c r="I1113" s="161"/>
      <c r="L1113" s="157"/>
      <c r="M1113" s="162"/>
      <c r="T1113" s="163"/>
      <c r="AT1113" s="158" t="s">
        <v>151</v>
      </c>
      <c r="AU1113" s="158" t="s">
        <v>87</v>
      </c>
      <c r="AV1113" s="13" t="s">
        <v>87</v>
      </c>
      <c r="AW1113" s="13" t="s">
        <v>32</v>
      </c>
      <c r="AX1113" s="13" t="s">
        <v>77</v>
      </c>
      <c r="AY1113" s="158" t="s">
        <v>138</v>
      </c>
    </row>
    <row r="1114" spans="2:51" s="12" customFormat="1">
      <c r="B1114" s="151"/>
      <c r="D1114" s="145" t="s">
        <v>151</v>
      </c>
      <c r="E1114" s="152" t="s">
        <v>1</v>
      </c>
      <c r="F1114" s="153" t="s">
        <v>388</v>
      </c>
      <c r="H1114" s="152" t="s">
        <v>1</v>
      </c>
      <c r="I1114" s="154"/>
      <c r="L1114" s="151"/>
      <c r="M1114" s="155"/>
      <c r="T1114" s="156"/>
      <c r="AT1114" s="152" t="s">
        <v>151</v>
      </c>
      <c r="AU1114" s="152" t="s">
        <v>87</v>
      </c>
      <c r="AV1114" s="12" t="s">
        <v>85</v>
      </c>
      <c r="AW1114" s="12" t="s">
        <v>32</v>
      </c>
      <c r="AX1114" s="12" t="s">
        <v>77</v>
      </c>
      <c r="AY1114" s="152" t="s">
        <v>138</v>
      </c>
    </row>
    <row r="1115" spans="2:51" s="13" customFormat="1">
      <c r="B1115" s="157"/>
      <c r="D1115" s="145" t="s">
        <v>151</v>
      </c>
      <c r="E1115" s="158" t="s">
        <v>1</v>
      </c>
      <c r="F1115" s="159" t="s">
        <v>483</v>
      </c>
      <c r="H1115" s="160">
        <v>1.284</v>
      </c>
      <c r="I1115" s="161"/>
      <c r="L1115" s="157"/>
      <c r="M1115" s="162"/>
      <c r="T1115" s="163"/>
      <c r="AT1115" s="158" t="s">
        <v>151</v>
      </c>
      <c r="AU1115" s="158" t="s">
        <v>87</v>
      </c>
      <c r="AV1115" s="13" t="s">
        <v>87</v>
      </c>
      <c r="AW1115" s="13" t="s">
        <v>32</v>
      </c>
      <c r="AX1115" s="13" t="s">
        <v>77</v>
      </c>
      <c r="AY1115" s="158" t="s">
        <v>138</v>
      </c>
    </row>
    <row r="1116" spans="2:51" s="13" customFormat="1">
      <c r="B1116" s="157"/>
      <c r="D1116" s="145" t="s">
        <v>151</v>
      </c>
      <c r="E1116" s="158" t="s">
        <v>1</v>
      </c>
      <c r="F1116" s="159" t="s">
        <v>482</v>
      </c>
      <c r="H1116" s="160">
        <v>3.1</v>
      </c>
      <c r="I1116" s="161"/>
      <c r="L1116" s="157"/>
      <c r="M1116" s="162"/>
      <c r="T1116" s="163"/>
      <c r="AT1116" s="158" t="s">
        <v>151</v>
      </c>
      <c r="AU1116" s="158" t="s">
        <v>87</v>
      </c>
      <c r="AV1116" s="13" t="s">
        <v>87</v>
      </c>
      <c r="AW1116" s="13" t="s">
        <v>32</v>
      </c>
      <c r="AX1116" s="13" t="s">
        <v>77</v>
      </c>
      <c r="AY1116" s="158" t="s">
        <v>138</v>
      </c>
    </row>
    <row r="1117" spans="2:51" s="12" customFormat="1">
      <c r="B1117" s="151"/>
      <c r="D1117" s="145" t="s">
        <v>151</v>
      </c>
      <c r="E1117" s="152" t="s">
        <v>1</v>
      </c>
      <c r="F1117" s="153" t="s">
        <v>484</v>
      </c>
      <c r="H1117" s="152" t="s">
        <v>1</v>
      </c>
      <c r="I1117" s="154"/>
      <c r="L1117" s="151"/>
      <c r="M1117" s="155"/>
      <c r="T1117" s="156"/>
      <c r="AT1117" s="152" t="s">
        <v>151</v>
      </c>
      <c r="AU1117" s="152" t="s">
        <v>87</v>
      </c>
      <c r="AV1117" s="12" t="s">
        <v>85</v>
      </c>
      <c r="AW1117" s="12" t="s">
        <v>32</v>
      </c>
      <c r="AX1117" s="12" t="s">
        <v>77</v>
      </c>
      <c r="AY1117" s="152" t="s">
        <v>138</v>
      </c>
    </row>
    <row r="1118" spans="2:51" s="13" customFormat="1">
      <c r="B1118" s="157"/>
      <c r="D1118" s="145" t="s">
        <v>151</v>
      </c>
      <c r="E1118" s="158" t="s">
        <v>1</v>
      </c>
      <c r="F1118" s="159" t="s">
        <v>485</v>
      </c>
      <c r="H1118" s="160">
        <v>19.719000000000001</v>
      </c>
      <c r="I1118" s="161"/>
      <c r="L1118" s="157"/>
      <c r="M1118" s="162"/>
      <c r="T1118" s="163"/>
      <c r="AT1118" s="158" t="s">
        <v>151</v>
      </c>
      <c r="AU1118" s="158" t="s">
        <v>87</v>
      </c>
      <c r="AV1118" s="13" t="s">
        <v>87</v>
      </c>
      <c r="AW1118" s="13" t="s">
        <v>32</v>
      </c>
      <c r="AX1118" s="13" t="s">
        <v>77</v>
      </c>
      <c r="AY1118" s="158" t="s">
        <v>138</v>
      </c>
    </row>
    <row r="1119" spans="2:51" s="13" customFormat="1">
      <c r="B1119" s="157"/>
      <c r="D1119" s="145" t="s">
        <v>151</v>
      </c>
      <c r="E1119" s="158" t="s">
        <v>1</v>
      </c>
      <c r="F1119" s="159" t="s">
        <v>370</v>
      </c>
      <c r="H1119" s="160">
        <v>-2.0699999999999998</v>
      </c>
      <c r="I1119" s="161"/>
      <c r="L1119" s="157"/>
      <c r="M1119" s="162"/>
      <c r="T1119" s="163"/>
      <c r="AT1119" s="158" t="s">
        <v>151</v>
      </c>
      <c r="AU1119" s="158" t="s">
        <v>87</v>
      </c>
      <c r="AV1119" s="13" t="s">
        <v>87</v>
      </c>
      <c r="AW1119" s="13" t="s">
        <v>32</v>
      </c>
      <c r="AX1119" s="13" t="s">
        <v>77</v>
      </c>
      <c r="AY1119" s="158" t="s">
        <v>138</v>
      </c>
    </row>
    <row r="1120" spans="2:51" s="14" customFormat="1">
      <c r="B1120" s="164"/>
      <c r="D1120" s="145" t="s">
        <v>151</v>
      </c>
      <c r="E1120" s="165" t="s">
        <v>1</v>
      </c>
      <c r="F1120" s="166" t="s">
        <v>154</v>
      </c>
      <c r="H1120" s="167">
        <v>37.631999999999998</v>
      </c>
      <c r="I1120" s="168"/>
      <c r="L1120" s="164"/>
      <c r="M1120" s="169"/>
      <c r="T1120" s="170"/>
      <c r="AT1120" s="165" t="s">
        <v>151</v>
      </c>
      <c r="AU1120" s="165" t="s">
        <v>87</v>
      </c>
      <c r="AV1120" s="14" t="s">
        <v>145</v>
      </c>
      <c r="AW1120" s="14" t="s">
        <v>32</v>
      </c>
      <c r="AX1120" s="14" t="s">
        <v>85</v>
      </c>
      <c r="AY1120" s="165" t="s">
        <v>138</v>
      </c>
    </row>
    <row r="1121" spans="2:65" s="1" customFormat="1" ht="24.2" customHeight="1">
      <c r="B1121" s="131"/>
      <c r="C1121" s="132" t="s">
        <v>1176</v>
      </c>
      <c r="D1121" s="132" t="s">
        <v>140</v>
      </c>
      <c r="E1121" s="133" t="s">
        <v>1177</v>
      </c>
      <c r="F1121" s="134" t="s">
        <v>1178</v>
      </c>
      <c r="G1121" s="135" t="s">
        <v>157</v>
      </c>
      <c r="H1121" s="136">
        <v>37.631999999999998</v>
      </c>
      <c r="I1121" s="137"/>
      <c r="J1121" s="138">
        <f>ROUND(I1121*H1121,2)</f>
        <v>0</v>
      </c>
      <c r="K1121" s="134" t="s">
        <v>144</v>
      </c>
      <c r="L1121" s="31"/>
      <c r="M1121" s="139" t="s">
        <v>1</v>
      </c>
      <c r="N1121" s="140" t="s">
        <v>42</v>
      </c>
      <c r="P1121" s="141">
        <f>O1121*H1121</f>
        <v>0</v>
      </c>
      <c r="Q1121" s="141">
        <v>2.1000000000000001E-4</v>
      </c>
      <c r="R1121" s="141">
        <f>Q1121*H1121</f>
        <v>7.9027200000000002E-3</v>
      </c>
      <c r="S1121" s="141">
        <v>0</v>
      </c>
      <c r="T1121" s="142">
        <f>S1121*H1121</f>
        <v>0</v>
      </c>
      <c r="AR1121" s="143" t="s">
        <v>262</v>
      </c>
      <c r="AT1121" s="143" t="s">
        <v>140</v>
      </c>
      <c r="AU1121" s="143" t="s">
        <v>87</v>
      </c>
      <c r="AY1121" s="16" t="s">
        <v>138</v>
      </c>
      <c r="BE1121" s="144">
        <f>IF(N1121="základní",J1121,0)</f>
        <v>0</v>
      </c>
      <c r="BF1121" s="144">
        <f>IF(N1121="snížená",J1121,0)</f>
        <v>0</v>
      </c>
      <c r="BG1121" s="144">
        <f>IF(N1121="zákl. přenesená",J1121,0)</f>
        <v>0</v>
      </c>
      <c r="BH1121" s="144">
        <f>IF(N1121="sníž. přenesená",J1121,0)</f>
        <v>0</v>
      </c>
      <c r="BI1121" s="144">
        <f>IF(N1121="nulová",J1121,0)</f>
        <v>0</v>
      </c>
      <c r="BJ1121" s="16" t="s">
        <v>85</v>
      </c>
      <c r="BK1121" s="144">
        <f>ROUND(I1121*H1121,2)</f>
        <v>0</v>
      </c>
      <c r="BL1121" s="16" t="s">
        <v>262</v>
      </c>
      <c r="BM1121" s="143" t="s">
        <v>1179</v>
      </c>
    </row>
    <row r="1122" spans="2:65" s="1" customFormat="1" ht="19.5">
      <c r="B1122" s="31"/>
      <c r="D1122" s="145" t="s">
        <v>147</v>
      </c>
      <c r="F1122" s="146" t="s">
        <v>1180</v>
      </c>
      <c r="I1122" s="147"/>
      <c r="L1122" s="31"/>
      <c r="M1122" s="148"/>
      <c r="T1122" s="54"/>
      <c r="AT1122" s="16" t="s">
        <v>147</v>
      </c>
      <c r="AU1122" s="16" t="s">
        <v>87</v>
      </c>
    </row>
    <row r="1123" spans="2:65" s="1" customFormat="1">
      <c r="B1123" s="31"/>
      <c r="D1123" s="149" t="s">
        <v>149</v>
      </c>
      <c r="F1123" s="150" t="s">
        <v>1181</v>
      </c>
      <c r="I1123" s="147"/>
      <c r="L1123" s="31"/>
      <c r="M1123" s="148"/>
      <c r="T1123" s="54"/>
      <c r="AT1123" s="16" t="s">
        <v>149</v>
      </c>
      <c r="AU1123" s="16" t="s">
        <v>87</v>
      </c>
    </row>
    <row r="1124" spans="2:65" s="1" customFormat="1" ht="33" customHeight="1">
      <c r="B1124" s="131"/>
      <c r="C1124" s="132" t="s">
        <v>1182</v>
      </c>
      <c r="D1124" s="132" t="s">
        <v>140</v>
      </c>
      <c r="E1124" s="133" t="s">
        <v>1183</v>
      </c>
      <c r="F1124" s="134" t="s">
        <v>1184</v>
      </c>
      <c r="G1124" s="135" t="s">
        <v>157</v>
      </c>
      <c r="H1124" s="136">
        <v>37.631999999999998</v>
      </c>
      <c r="I1124" s="137"/>
      <c r="J1124" s="138">
        <f>ROUND(I1124*H1124,2)</f>
        <v>0</v>
      </c>
      <c r="K1124" s="134" t="s">
        <v>144</v>
      </c>
      <c r="L1124" s="31"/>
      <c r="M1124" s="139" t="s">
        <v>1</v>
      </c>
      <c r="N1124" s="140" t="s">
        <v>42</v>
      </c>
      <c r="P1124" s="141">
        <f>O1124*H1124</f>
        <v>0</v>
      </c>
      <c r="Q1124" s="141">
        <v>1.3999999999999999E-4</v>
      </c>
      <c r="R1124" s="141">
        <f>Q1124*H1124</f>
        <v>5.268479999999999E-3</v>
      </c>
      <c r="S1124" s="141">
        <v>0</v>
      </c>
      <c r="T1124" s="142">
        <f>S1124*H1124</f>
        <v>0</v>
      </c>
      <c r="AR1124" s="143" t="s">
        <v>262</v>
      </c>
      <c r="AT1124" s="143" t="s">
        <v>140</v>
      </c>
      <c r="AU1124" s="143" t="s">
        <v>87</v>
      </c>
      <c r="AY1124" s="16" t="s">
        <v>138</v>
      </c>
      <c r="BE1124" s="144">
        <f>IF(N1124="základní",J1124,0)</f>
        <v>0</v>
      </c>
      <c r="BF1124" s="144">
        <f>IF(N1124="snížená",J1124,0)</f>
        <v>0</v>
      </c>
      <c r="BG1124" s="144">
        <f>IF(N1124="zákl. přenesená",J1124,0)</f>
        <v>0</v>
      </c>
      <c r="BH1124" s="144">
        <f>IF(N1124="sníž. přenesená",J1124,0)</f>
        <v>0</v>
      </c>
      <c r="BI1124" s="144">
        <f>IF(N1124="nulová",J1124,0)</f>
        <v>0</v>
      </c>
      <c r="BJ1124" s="16" t="s">
        <v>85</v>
      </c>
      <c r="BK1124" s="144">
        <f>ROUND(I1124*H1124,2)</f>
        <v>0</v>
      </c>
      <c r="BL1124" s="16" t="s">
        <v>262</v>
      </c>
      <c r="BM1124" s="143" t="s">
        <v>1185</v>
      </c>
    </row>
    <row r="1125" spans="2:65" s="1" customFormat="1" ht="29.25">
      <c r="B1125" s="31"/>
      <c r="D1125" s="145" t="s">
        <v>147</v>
      </c>
      <c r="F1125" s="146" t="s">
        <v>1186</v>
      </c>
      <c r="I1125" s="147"/>
      <c r="L1125" s="31"/>
      <c r="M1125" s="148"/>
      <c r="T1125" s="54"/>
      <c r="AT1125" s="16" t="s">
        <v>147</v>
      </c>
      <c r="AU1125" s="16" t="s">
        <v>87</v>
      </c>
    </row>
    <row r="1126" spans="2:65" s="1" customFormat="1">
      <c r="B1126" s="31"/>
      <c r="D1126" s="149" t="s">
        <v>149</v>
      </c>
      <c r="F1126" s="150" t="s">
        <v>1187</v>
      </c>
      <c r="I1126" s="147"/>
      <c r="L1126" s="31"/>
      <c r="M1126" s="148"/>
      <c r="T1126" s="54"/>
      <c r="AT1126" s="16" t="s">
        <v>149</v>
      </c>
      <c r="AU1126" s="16" t="s">
        <v>87</v>
      </c>
    </row>
    <row r="1127" spans="2:65" s="1" customFormat="1" ht="24.2" customHeight="1">
      <c r="B1127" s="131"/>
      <c r="C1127" s="132" t="s">
        <v>1188</v>
      </c>
      <c r="D1127" s="132" t="s">
        <v>140</v>
      </c>
      <c r="E1127" s="133" t="s">
        <v>1189</v>
      </c>
      <c r="F1127" s="134" t="s">
        <v>1190</v>
      </c>
      <c r="G1127" s="135" t="s">
        <v>157</v>
      </c>
      <c r="H1127" s="136">
        <v>37.631999999999998</v>
      </c>
      <c r="I1127" s="137"/>
      <c r="J1127" s="138">
        <f>ROUND(I1127*H1127,2)</f>
        <v>0</v>
      </c>
      <c r="K1127" s="134" t="s">
        <v>144</v>
      </c>
      <c r="L1127" s="31"/>
      <c r="M1127" s="139" t="s">
        <v>1</v>
      </c>
      <c r="N1127" s="140" t="s">
        <v>42</v>
      </c>
      <c r="P1127" s="141">
        <f>O1127*H1127</f>
        <v>0</v>
      </c>
      <c r="Q1127" s="141">
        <v>0</v>
      </c>
      <c r="R1127" s="141">
        <f>Q1127*H1127</f>
        <v>0</v>
      </c>
      <c r="S1127" s="141">
        <v>0</v>
      </c>
      <c r="T1127" s="142">
        <f>S1127*H1127</f>
        <v>0</v>
      </c>
      <c r="AR1127" s="143" t="s">
        <v>262</v>
      </c>
      <c r="AT1127" s="143" t="s">
        <v>140</v>
      </c>
      <c r="AU1127" s="143" t="s">
        <v>87</v>
      </c>
      <c r="AY1127" s="16" t="s">
        <v>138</v>
      </c>
      <c r="BE1127" s="144">
        <f>IF(N1127="základní",J1127,0)</f>
        <v>0</v>
      </c>
      <c r="BF1127" s="144">
        <f>IF(N1127="snížená",J1127,0)</f>
        <v>0</v>
      </c>
      <c r="BG1127" s="144">
        <f>IF(N1127="zákl. přenesená",J1127,0)</f>
        <v>0</v>
      </c>
      <c r="BH1127" s="144">
        <f>IF(N1127="sníž. přenesená",J1127,0)</f>
        <v>0</v>
      </c>
      <c r="BI1127" s="144">
        <f>IF(N1127="nulová",J1127,0)</f>
        <v>0</v>
      </c>
      <c r="BJ1127" s="16" t="s">
        <v>85</v>
      </c>
      <c r="BK1127" s="144">
        <f>ROUND(I1127*H1127,2)</f>
        <v>0</v>
      </c>
      <c r="BL1127" s="16" t="s">
        <v>262</v>
      </c>
      <c r="BM1127" s="143" t="s">
        <v>1191</v>
      </c>
    </row>
    <row r="1128" spans="2:65" s="1" customFormat="1" ht="29.25">
      <c r="B1128" s="31"/>
      <c r="D1128" s="145" t="s">
        <v>147</v>
      </c>
      <c r="F1128" s="146" t="s">
        <v>1192</v>
      </c>
      <c r="I1128" s="147"/>
      <c r="L1128" s="31"/>
      <c r="M1128" s="148"/>
      <c r="T1128" s="54"/>
      <c r="AT1128" s="16" t="s">
        <v>147</v>
      </c>
      <c r="AU1128" s="16" t="s">
        <v>87</v>
      </c>
    </row>
    <row r="1129" spans="2:65" s="1" customFormat="1">
      <c r="B1129" s="31"/>
      <c r="D1129" s="149" t="s">
        <v>149</v>
      </c>
      <c r="F1129" s="150" t="s">
        <v>1193</v>
      </c>
      <c r="I1129" s="147"/>
      <c r="L1129" s="31"/>
      <c r="M1129" s="148"/>
      <c r="T1129" s="54"/>
      <c r="AT1129" s="16" t="s">
        <v>149</v>
      </c>
      <c r="AU1129" s="16" t="s">
        <v>87</v>
      </c>
    </row>
    <row r="1130" spans="2:65" s="11" customFormat="1" ht="25.9" customHeight="1">
      <c r="B1130" s="119"/>
      <c r="D1130" s="120" t="s">
        <v>76</v>
      </c>
      <c r="E1130" s="121" t="s">
        <v>1194</v>
      </c>
      <c r="F1130" s="121" t="s">
        <v>1195</v>
      </c>
      <c r="I1130" s="122"/>
      <c r="J1130" s="123">
        <f>BK1130</f>
        <v>0</v>
      </c>
      <c r="L1130" s="119"/>
      <c r="M1130" s="124"/>
      <c r="P1130" s="125">
        <f>SUM(P1131:P1144)</f>
        <v>0</v>
      </c>
      <c r="R1130" s="125">
        <f>SUM(R1131:R1144)</f>
        <v>0</v>
      </c>
      <c r="T1130" s="126">
        <f>SUM(T1131:T1144)</f>
        <v>0</v>
      </c>
      <c r="AR1130" s="120" t="s">
        <v>145</v>
      </c>
      <c r="AT1130" s="127" t="s">
        <v>76</v>
      </c>
      <c r="AU1130" s="127" t="s">
        <v>77</v>
      </c>
      <c r="AY1130" s="120" t="s">
        <v>138</v>
      </c>
      <c r="BK1130" s="128">
        <f>SUM(BK1131:BK1144)</f>
        <v>0</v>
      </c>
    </row>
    <row r="1131" spans="2:65" s="1" customFormat="1" ht="21.75" customHeight="1">
      <c r="B1131" s="131"/>
      <c r="C1131" s="132" t="s">
        <v>1196</v>
      </c>
      <c r="D1131" s="132" t="s">
        <v>140</v>
      </c>
      <c r="E1131" s="133" t="s">
        <v>1197</v>
      </c>
      <c r="F1131" s="134" t="s">
        <v>1198</v>
      </c>
      <c r="G1131" s="135" t="s">
        <v>1199</v>
      </c>
      <c r="H1131" s="136">
        <v>136</v>
      </c>
      <c r="I1131" s="137"/>
      <c r="J1131" s="138">
        <f>ROUND(I1131*H1131,2)</f>
        <v>0</v>
      </c>
      <c r="K1131" s="134" t="s">
        <v>144</v>
      </c>
      <c r="L1131" s="31"/>
      <c r="M1131" s="139" t="s">
        <v>1</v>
      </c>
      <c r="N1131" s="140" t="s">
        <v>42</v>
      </c>
      <c r="P1131" s="141">
        <f>O1131*H1131</f>
        <v>0</v>
      </c>
      <c r="Q1131" s="141">
        <v>0</v>
      </c>
      <c r="R1131" s="141">
        <f>Q1131*H1131</f>
        <v>0</v>
      </c>
      <c r="S1131" s="141">
        <v>0</v>
      </c>
      <c r="T1131" s="142">
        <f>S1131*H1131</f>
        <v>0</v>
      </c>
      <c r="AR1131" s="143" t="s">
        <v>1200</v>
      </c>
      <c r="AT1131" s="143" t="s">
        <v>140</v>
      </c>
      <c r="AU1131" s="143" t="s">
        <v>85</v>
      </c>
      <c r="AY1131" s="16" t="s">
        <v>138</v>
      </c>
      <c r="BE1131" s="144">
        <f>IF(N1131="základní",J1131,0)</f>
        <v>0</v>
      </c>
      <c r="BF1131" s="144">
        <f>IF(N1131="snížená",J1131,0)</f>
        <v>0</v>
      </c>
      <c r="BG1131" s="144">
        <f>IF(N1131="zákl. přenesená",J1131,0)</f>
        <v>0</v>
      </c>
      <c r="BH1131" s="144">
        <f>IF(N1131="sníž. přenesená",J1131,0)</f>
        <v>0</v>
      </c>
      <c r="BI1131" s="144">
        <f>IF(N1131="nulová",J1131,0)</f>
        <v>0</v>
      </c>
      <c r="BJ1131" s="16" t="s">
        <v>85</v>
      </c>
      <c r="BK1131" s="144">
        <f>ROUND(I1131*H1131,2)</f>
        <v>0</v>
      </c>
      <c r="BL1131" s="16" t="s">
        <v>1200</v>
      </c>
      <c r="BM1131" s="143" t="s">
        <v>1201</v>
      </c>
    </row>
    <row r="1132" spans="2:65" s="1" customFormat="1" ht="19.5">
      <c r="B1132" s="31"/>
      <c r="D1132" s="145" t="s">
        <v>147</v>
      </c>
      <c r="F1132" s="146" t="s">
        <v>1202</v>
      </c>
      <c r="I1132" s="147"/>
      <c r="L1132" s="31"/>
      <c r="M1132" s="148"/>
      <c r="T1132" s="54"/>
      <c r="AT1132" s="16" t="s">
        <v>147</v>
      </c>
      <c r="AU1132" s="16" t="s">
        <v>85</v>
      </c>
    </row>
    <row r="1133" spans="2:65" s="1" customFormat="1">
      <c r="B1133" s="31"/>
      <c r="D1133" s="149" t="s">
        <v>149</v>
      </c>
      <c r="F1133" s="150" t="s">
        <v>1203</v>
      </c>
      <c r="I1133" s="147"/>
      <c r="L1133" s="31"/>
      <c r="M1133" s="148"/>
      <c r="T1133" s="54"/>
      <c r="AT1133" s="16" t="s">
        <v>149</v>
      </c>
      <c r="AU1133" s="16" t="s">
        <v>85</v>
      </c>
    </row>
    <row r="1134" spans="2:65" s="12" customFormat="1" ht="33.75">
      <c r="B1134" s="151"/>
      <c r="D1134" s="145" t="s">
        <v>151</v>
      </c>
      <c r="E1134" s="152" t="s">
        <v>1</v>
      </c>
      <c r="F1134" s="153" t="s">
        <v>1204</v>
      </c>
      <c r="H1134" s="152" t="s">
        <v>1</v>
      </c>
      <c r="I1134" s="154"/>
      <c r="L1134" s="151"/>
      <c r="M1134" s="155"/>
      <c r="T1134" s="156"/>
      <c r="AT1134" s="152" t="s">
        <v>151</v>
      </c>
      <c r="AU1134" s="152" t="s">
        <v>85</v>
      </c>
      <c r="AV1134" s="12" t="s">
        <v>85</v>
      </c>
      <c r="AW1134" s="12" t="s">
        <v>32</v>
      </c>
      <c r="AX1134" s="12" t="s">
        <v>77</v>
      </c>
      <c r="AY1134" s="152" t="s">
        <v>138</v>
      </c>
    </row>
    <row r="1135" spans="2:65" s="13" customFormat="1">
      <c r="B1135" s="157"/>
      <c r="D1135" s="145" t="s">
        <v>151</v>
      </c>
      <c r="E1135" s="158" t="s">
        <v>1</v>
      </c>
      <c r="F1135" s="159" t="s">
        <v>1205</v>
      </c>
      <c r="H1135" s="160">
        <v>16</v>
      </c>
      <c r="I1135" s="161"/>
      <c r="L1135" s="157"/>
      <c r="M1135" s="162"/>
      <c r="T1135" s="163"/>
      <c r="AT1135" s="158" t="s">
        <v>151</v>
      </c>
      <c r="AU1135" s="158" t="s">
        <v>85</v>
      </c>
      <c r="AV1135" s="13" t="s">
        <v>87</v>
      </c>
      <c r="AW1135" s="13" t="s">
        <v>32</v>
      </c>
      <c r="AX1135" s="13" t="s">
        <v>77</v>
      </c>
      <c r="AY1135" s="158" t="s">
        <v>138</v>
      </c>
    </row>
    <row r="1136" spans="2:65" s="12" customFormat="1">
      <c r="B1136" s="151"/>
      <c r="D1136" s="145" t="s">
        <v>151</v>
      </c>
      <c r="E1136" s="152" t="s">
        <v>1</v>
      </c>
      <c r="F1136" s="153" t="s">
        <v>1206</v>
      </c>
      <c r="H1136" s="152" t="s">
        <v>1</v>
      </c>
      <c r="I1136" s="154"/>
      <c r="L1136" s="151"/>
      <c r="M1136" s="155"/>
      <c r="T1136" s="156"/>
      <c r="AT1136" s="152" t="s">
        <v>151</v>
      </c>
      <c r="AU1136" s="152" t="s">
        <v>85</v>
      </c>
      <c r="AV1136" s="12" t="s">
        <v>85</v>
      </c>
      <c r="AW1136" s="12" t="s">
        <v>32</v>
      </c>
      <c r="AX1136" s="12" t="s">
        <v>77</v>
      </c>
      <c r="AY1136" s="152" t="s">
        <v>138</v>
      </c>
    </row>
    <row r="1137" spans="2:65" s="13" customFormat="1">
      <c r="B1137" s="157"/>
      <c r="D1137" s="145" t="s">
        <v>151</v>
      </c>
      <c r="E1137" s="158" t="s">
        <v>1</v>
      </c>
      <c r="F1137" s="159" t="s">
        <v>1207</v>
      </c>
      <c r="H1137" s="160">
        <v>120</v>
      </c>
      <c r="I1137" s="161"/>
      <c r="L1137" s="157"/>
      <c r="M1137" s="162"/>
      <c r="T1137" s="163"/>
      <c r="AT1137" s="158" t="s">
        <v>151</v>
      </c>
      <c r="AU1137" s="158" t="s">
        <v>85</v>
      </c>
      <c r="AV1137" s="13" t="s">
        <v>87</v>
      </c>
      <c r="AW1137" s="13" t="s">
        <v>32</v>
      </c>
      <c r="AX1137" s="13" t="s">
        <v>77</v>
      </c>
      <c r="AY1137" s="158" t="s">
        <v>138</v>
      </c>
    </row>
    <row r="1138" spans="2:65" s="14" customFormat="1">
      <c r="B1138" s="164"/>
      <c r="D1138" s="145" t="s">
        <v>151</v>
      </c>
      <c r="E1138" s="165" t="s">
        <v>1</v>
      </c>
      <c r="F1138" s="166" t="s">
        <v>154</v>
      </c>
      <c r="H1138" s="167">
        <v>136</v>
      </c>
      <c r="I1138" s="168"/>
      <c r="L1138" s="164"/>
      <c r="M1138" s="169"/>
      <c r="T1138" s="170"/>
      <c r="AT1138" s="165" t="s">
        <v>151</v>
      </c>
      <c r="AU1138" s="165" t="s">
        <v>85</v>
      </c>
      <c r="AV1138" s="14" t="s">
        <v>145</v>
      </c>
      <c r="AW1138" s="14" t="s">
        <v>32</v>
      </c>
      <c r="AX1138" s="14" t="s">
        <v>85</v>
      </c>
      <c r="AY1138" s="165" t="s">
        <v>138</v>
      </c>
    </row>
    <row r="1139" spans="2:65" s="1" customFormat="1" ht="16.5" customHeight="1">
      <c r="B1139" s="131"/>
      <c r="C1139" s="132" t="s">
        <v>1208</v>
      </c>
      <c r="D1139" s="132" t="s">
        <v>140</v>
      </c>
      <c r="E1139" s="133" t="s">
        <v>1209</v>
      </c>
      <c r="F1139" s="134" t="s">
        <v>1210</v>
      </c>
      <c r="G1139" s="135" t="s">
        <v>1199</v>
      </c>
      <c r="H1139" s="136">
        <v>50</v>
      </c>
      <c r="I1139" s="137"/>
      <c r="J1139" s="138">
        <f>ROUND(I1139*H1139,2)</f>
        <v>0</v>
      </c>
      <c r="K1139" s="134" t="s">
        <v>144</v>
      </c>
      <c r="L1139" s="31"/>
      <c r="M1139" s="139" t="s">
        <v>1</v>
      </c>
      <c r="N1139" s="140" t="s">
        <v>42</v>
      </c>
      <c r="P1139" s="141">
        <f>O1139*H1139</f>
        <v>0</v>
      </c>
      <c r="Q1139" s="141">
        <v>0</v>
      </c>
      <c r="R1139" s="141">
        <f>Q1139*H1139</f>
        <v>0</v>
      </c>
      <c r="S1139" s="141">
        <v>0</v>
      </c>
      <c r="T1139" s="142">
        <f>S1139*H1139</f>
        <v>0</v>
      </c>
      <c r="AR1139" s="143" t="s">
        <v>1200</v>
      </c>
      <c r="AT1139" s="143" t="s">
        <v>140</v>
      </c>
      <c r="AU1139" s="143" t="s">
        <v>85</v>
      </c>
      <c r="AY1139" s="16" t="s">
        <v>138</v>
      </c>
      <c r="BE1139" s="144">
        <f>IF(N1139="základní",J1139,0)</f>
        <v>0</v>
      </c>
      <c r="BF1139" s="144">
        <f>IF(N1139="snížená",J1139,0)</f>
        <v>0</v>
      </c>
      <c r="BG1139" s="144">
        <f>IF(N1139="zákl. přenesená",J1139,0)</f>
        <v>0</v>
      </c>
      <c r="BH1139" s="144">
        <f>IF(N1139="sníž. přenesená",J1139,0)</f>
        <v>0</v>
      </c>
      <c r="BI1139" s="144">
        <f>IF(N1139="nulová",J1139,0)</f>
        <v>0</v>
      </c>
      <c r="BJ1139" s="16" t="s">
        <v>85</v>
      </c>
      <c r="BK1139" s="144">
        <f>ROUND(I1139*H1139,2)</f>
        <v>0</v>
      </c>
      <c r="BL1139" s="16" t="s">
        <v>1200</v>
      </c>
      <c r="BM1139" s="143" t="s">
        <v>1211</v>
      </c>
    </row>
    <row r="1140" spans="2:65" s="1" customFormat="1" ht="19.5">
      <c r="B1140" s="31"/>
      <c r="D1140" s="145" t="s">
        <v>147</v>
      </c>
      <c r="F1140" s="146" t="s">
        <v>1212</v>
      </c>
      <c r="I1140" s="147"/>
      <c r="L1140" s="31"/>
      <c r="M1140" s="148"/>
      <c r="T1140" s="54"/>
      <c r="AT1140" s="16" t="s">
        <v>147</v>
      </c>
      <c r="AU1140" s="16" t="s">
        <v>85</v>
      </c>
    </row>
    <row r="1141" spans="2:65" s="1" customFormat="1">
      <c r="B1141" s="31"/>
      <c r="D1141" s="149" t="s">
        <v>149</v>
      </c>
      <c r="F1141" s="150" t="s">
        <v>1213</v>
      </c>
      <c r="I1141" s="147"/>
      <c r="L1141" s="31"/>
      <c r="M1141" s="148"/>
      <c r="T1141" s="54"/>
      <c r="AT1141" s="16" t="s">
        <v>149</v>
      </c>
      <c r="AU1141" s="16" t="s">
        <v>85</v>
      </c>
    </row>
    <row r="1142" spans="2:65" s="1" customFormat="1" ht="16.5" customHeight="1">
      <c r="B1142" s="131"/>
      <c r="C1142" s="132" t="s">
        <v>1214</v>
      </c>
      <c r="D1142" s="132" t="s">
        <v>140</v>
      </c>
      <c r="E1142" s="133" t="s">
        <v>1215</v>
      </c>
      <c r="F1142" s="134" t="s">
        <v>1216</v>
      </c>
      <c r="G1142" s="135" t="s">
        <v>1199</v>
      </c>
      <c r="H1142" s="136">
        <v>50</v>
      </c>
      <c r="I1142" s="137"/>
      <c r="J1142" s="138">
        <f>ROUND(I1142*H1142,2)</f>
        <v>0</v>
      </c>
      <c r="K1142" s="134" t="s">
        <v>144</v>
      </c>
      <c r="L1142" s="31"/>
      <c r="M1142" s="139" t="s">
        <v>1</v>
      </c>
      <c r="N1142" s="140" t="s">
        <v>42</v>
      </c>
      <c r="P1142" s="141">
        <f>O1142*H1142</f>
        <v>0</v>
      </c>
      <c r="Q1142" s="141">
        <v>0</v>
      </c>
      <c r="R1142" s="141">
        <f>Q1142*H1142</f>
        <v>0</v>
      </c>
      <c r="S1142" s="141">
        <v>0</v>
      </c>
      <c r="T1142" s="142">
        <f>S1142*H1142</f>
        <v>0</v>
      </c>
      <c r="AR1142" s="143" t="s">
        <v>1200</v>
      </c>
      <c r="AT1142" s="143" t="s">
        <v>140</v>
      </c>
      <c r="AU1142" s="143" t="s">
        <v>85</v>
      </c>
      <c r="AY1142" s="16" t="s">
        <v>138</v>
      </c>
      <c r="BE1142" s="144">
        <f>IF(N1142="základní",J1142,0)</f>
        <v>0</v>
      </c>
      <c r="BF1142" s="144">
        <f>IF(N1142="snížená",J1142,0)</f>
        <v>0</v>
      </c>
      <c r="BG1142" s="144">
        <f>IF(N1142="zákl. přenesená",J1142,0)</f>
        <v>0</v>
      </c>
      <c r="BH1142" s="144">
        <f>IF(N1142="sníž. přenesená",J1142,0)</f>
        <v>0</v>
      </c>
      <c r="BI1142" s="144">
        <f>IF(N1142="nulová",J1142,0)</f>
        <v>0</v>
      </c>
      <c r="BJ1142" s="16" t="s">
        <v>85</v>
      </c>
      <c r="BK1142" s="144">
        <f>ROUND(I1142*H1142,2)</f>
        <v>0</v>
      </c>
      <c r="BL1142" s="16" t="s">
        <v>1200</v>
      </c>
      <c r="BM1142" s="143" t="s">
        <v>1217</v>
      </c>
    </row>
    <row r="1143" spans="2:65" s="1" customFormat="1" ht="19.5">
      <c r="B1143" s="31"/>
      <c r="D1143" s="145" t="s">
        <v>147</v>
      </c>
      <c r="F1143" s="146" t="s">
        <v>1218</v>
      </c>
      <c r="I1143" s="147"/>
      <c r="L1143" s="31"/>
      <c r="M1143" s="148"/>
      <c r="T1143" s="54"/>
      <c r="AT1143" s="16" t="s">
        <v>147</v>
      </c>
      <c r="AU1143" s="16" t="s">
        <v>85</v>
      </c>
    </row>
    <row r="1144" spans="2:65" s="1" customFormat="1">
      <c r="B1144" s="31"/>
      <c r="D1144" s="149" t="s">
        <v>149</v>
      </c>
      <c r="F1144" s="150" t="s">
        <v>1219</v>
      </c>
      <c r="I1144" s="147"/>
      <c r="L1144" s="31"/>
      <c r="M1144" s="148"/>
      <c r="T1144" s="54"/>
      <c r="AT1144" s="16" t="s">
        <v>149</v>
      </c>
      <c r="AU1144" s="16" t="s">
        <v>85</v>
      </c>
    </row>
    <row r="1145" spans="2:65" s="11" customFormat="1" ht="25.9" customHeight="1">
      <c r="B1145" s="119"/>
      <c r="D1145" s="120" t="s">
        <v>76</v>
      </c>
      <c r="E1145" s="121" t="s">
        <v>1220</v>
      </c>
      <c r="F1145" s="121" t="s">
        <v>1221</v>
      </c>
      <c r="I1145" s="122"/>
      <c r="J1145" s="123">
        <f>BK1145</f>
        <v>0</v>
      </c>
      <c r="L1145" s="119"/>
      <c r="M1145" s="124"/>
      <c r="P1145" s="125">
        <f>SUM(P1146:P1158)</f>
        <v>0</v>
      </c>
      <c r="R1145" s="125">
        <f>SUM(R1146:R1158)</f>
        <v>0</v>
      </c>
      <c r="T1145" s="126">
        <f>SUM(T1146:T1158)</f>
        <v>0</v>
      </c>
      <c r="AR1145" s="120" t="s">
        <v>145</v>
      </c>
      <c r="AT1145" s="127" t="s">
        <v>76</v>
      </c>
      <c r="AU1145" s="127" t="s">
        <v>77</v>
      </c>
      <c r="AY1145" s="120" t="s">
        <v>138</v>
      </c>
      <c r="BK1145" s="128">
        <f>SUM(BK1146:BK1158)</f>
        <v>0</v>
      </c>
    </row>
    <row r="1146" spans="2:65" s="1" customFormat="1" ht="16.5" customHeight="1">
      <c r="B1146" s="131"/>
      <c r="C1146" s="132" t="s">
        <v>1222</v>
      </c>
      <c r="D1146" s="132" t="s">
        <v>140</v>
      </c>
      <c r="E1146" s="133" t="s">
        <v>1220</v>
      </c>
      <c r="F1146" s="134" t="s">
        <v>1223</v>
      </c>
      <c r="G1146" s="135" t="s">
        <v>1224</v>
      </c>
      <c r="H1146" s="136">
        <v>1</v>
      </c>
      <c r="I1146" s="137"/>
      <c r="J1146" s="138">
        <f>ROUND(I1146*H1146,2)</f>
        <v>0</v>
      </c>
      <c r="K1146" s="134" t="s">
        <v>1</v>
      </c>
      <c r="L1146" s="31"/>
      <c r="M1146" s="139" t="s">
        <v>1</v>
      </c>
      <c r="N1146" s="140" t="s">
        <v>42</v>
      </c>
      <c r="P1146" s="141">
        <f>O1146*H1146</f>
        <v>0</v>
      </c>
      <c r="Q1146" s="141">
        <v>0</v>
      </c>
      <c r="R1146" s="141">
        <f>Q1146*H1146</f>
        <v>0</v>
      </c>
      <c r="S1146" s="141">
        <v>0</v>
      </c>
      <c r="T1146" s="142">
        <f>S1146*H1146</f>
        <v>0</v>
      </c>
      <c r="AR1146" s="143" t="s">
        <v>1200</v>
      </c>
      <c r="AT1146" s="143" t="s">
        <v>140</v>
      </c>
      <c r="AU1146" s="143" t="s">
        <v>85</v>
      </c>
      <c r="AY1146" s="16" t="s">
        <v>138</v>
      </c>
      <c r="BE1146" s="144">
        <f>IF(N1146="základní",J1146,0)</f>
        <v>0</v>
      </c>
      <c r="BF1146" s="144">
        <f>IF(N1146="snížená",J1146,0)</f>
        <v>0</v>
      </c>
      <c r="BG1146" s="144">
        <f>IF(N1146="zákl. přenesená",J1146,0)</f>
        <v>0</v>
      </c>
      <c r="BH1146" s="144">
        <f>IF(N1146="sníž. přenesená",J1146,0)</f>
        <v>0</v>
      </c>
      <c r="BI1146" s="144">
        <f>IF(N1146="nulová",J1146,0)</f>
        <v>0</v>
      </c>
      <c r="BJ1146" s="16" t="s">
        <v>85</v>
      </c>
      <c r="BK1146" s="144">
        <f>ROUND(I1146*H1146,2)</f>
        <v>0</v>
      </c>
      <c r="BL1146" s="16" t="s">
        <v>1200</v>
      </c>
      <c r="BM1146" s="143" t="s">
        <v>1225</v>
      </c>
    </row>
    <row r="1147" spans="2:65" s="1" customFormat="1">
      <c r="B1147" s="31"/>
      <c r="D1147" s="145" t="s">
        <v>147</v>
      </c>
      <c r="F1147" s="146" t="s">
        <v>1223</v>
      </c>
      <c r="I1147" s="147"/>
      <c r="L1147" s="31"/>
      <c r="M1147" s="148"/>
      <c r="T1147" s="54"/>
      <c r="AT1147" s="16" t="s">
        <v>147</v>
      </c>
      <c r="AU1147" s="16" t="s">
        <v>85</v>
      </c>
    </row>
    <row r="1148" spans="2:65" s="1" customFormat="1" ht="24.2" customHeight="1">
      <c r="B1148" s="131"/>
      <c r="C1148" s="132" t="s">
        <v>1226</v>
      </c>
      <c r="D1148" s="132" t="s">
        <v>140</v>
      </c>
      <c r="E1148" s="133" t="s">
        <v>1227</v>
      </c>
      <c r="F1148" s="134" t="s">
        <v>1228</v>
      </c>
      <c r="G1148" s="135" t="s">
        <v>1224</v>
      </c>
      <c r="H1148" s="136">
        <v>1</v>
      </c>
      <c r="I1148" s="137"/>
      <c r="J1148" s="138">
        <f>ROUND(I1148*H1148,2)</f>
        <v>0</v>
      </c>
      <c r="K1148" s="134" t="s">
        <v>1</v>
      </c>
      <c r="L1148" s="31"/>
      <c r="M1148" s="139" t="s">
        <v>1</v>
      </c>
      <c r="N1148" s="140" t="s">
        <v>42</v>
      </c>
      <c r="P1148" s="141">
        <f>O1148*H1148</f>
        <v>0</v>
      </c>
      <c r="Q1148" s="141">
        <v>0</v>
      </c>
      <c r="R1148" s="141">
        <f>Q1148*H1148</f>
        <v>0</v>
      </c>
      <c r="S1148" s="141">
        <v>0</v>
      </c>
      <c r="T1148" s="142">
        <f>S1148*H1148</f>
        <v>0</v>
      </c>
      <c r="AR1148" s="143" t="s">
        <v>1200</v>
      </c>
      <c r="AT1148" s="143" t="s">
        <v>140</v>
      </c>
      <c r="AU1148" s="143" t="s">
        <v>85</v>
      </c>
      <c r="AY1148" s="16" t="s">
        <v>138</v>
      </c>
      <c r="BE1148" s="144">
        <f>IF(N1148="základní",J1148,0)</f>
        <v>0</v>
      </c>
      <c r="BF1148" s="144">
        <f>IF(N1148="snížená",J1148,0)</f>
        <v>0</v>
      </c>
      <c r="BG1148" s="144">
        <f>IF(N1148="zákl. přenesená",J1148,0)</f>
        <v>0</v>
      </c>
      <c r="BH1148" s="144">
        <f>IF(N1148="sníž. přenesená",J1148,0)</f>
        <v>0</v>
      </c>
      <c r="BI1148" s="144">
        <f>IF(N1148="nulová",J1148,0)</f>
        <v>0</v>
      </c>
      <c r="BJ1148" s="16" t="s">
        <v>85</v>
      </c>
      <c r="BK1148" s="144">
        <f>ROUND(I1148*H1148,2)</f>
        <v>0</v>
      </c>
      <c r="BL1148" s="16" t="s">
        <v>1200</v>
      </c>
      <c r="BM1148" s="143" t="s">
        <v>1229</v>
      </c>
    </row>
    <row r="1149" spans="2:65" s="1" customFormat="1" ht="19.5">
      <c r="B1149" s="31"/>
      <c r="D1149" s="145" t="s">
        <v>147</v>
      </c>
      <c r="F1149" s="146" t="s">
        <v>1228</v>
      </c>
      <c r="I1149" s="147"/>
      <c r="L1149" s="31"/>
      <c r="M1149" s="148"/>
      <c r="T1149" s="54"/>
      <c r="AT1149" s="16" t="s">
        <v>147</v>
      </c>
      <c r="AU1149" s="16" t="s">
        <v>85</v>
      </c>
    </row>
    <row r="1150" spans="2:65" s="1" customFormat="1" ht="24.2" customHeight="1">
      <c r="B1150" s="131"/>
      <c r="C1150" s="132" t="s">
        <v>1230</v>
      </c>
      <c r="D1150" s="132" t="s">
        <v>140</v>
      </c>
      <c r="E1150" s="133" t="s">
        <v>1231</v>
      </c>
      <c r="F1150" s="134" t="s">
        <v>1232</v>
      </c>
      <c r="G1150" s="135" t="s">
        <v>1224</v>
      </c>
      <c r="H1150" s="136">
        <v>4</v>
      </c>
      <c r="I1150" s="137"/>
      <c r="J1150" s="138">
        <f>ROUND(I1150*H1150,2)</f>
        <v>0</v>
      </c>
      <c r="K1150" s="134" t="s">
        <v>1</v>
      </c>
      <c r="L1150" s="31"/>
      <c r="M1150" s="139" t="s">
        <v>1</v>
      </c>
      <c r="N1150" s="140" t="s">
        <v>42</v>
      </c>
      <c r="P1150" s="141">
        <f>O1150*H1150</f>
        <v>0</v>
      </c>
      <c r="Q1150" s="141">
        <v>0</v>
      </c>
      <c r="R1150" s="141">
        <f>Q1150*H1150</f>
        <v>0</v>
      </c>
      <c r="S1150" s="141">
        <v>0</v>
      </c>
      <c r="T1150" s="142">
        <f>S1150*H1150</f>
        <v>0</v>
      </c>
      <c r="AR1150" s="143" t="s">
        <v>1200</v>
      </c>
      <c r="AT1150" s="143" t="s">
        <v>140</v>
      </c>
      <c r="AU1150" s="143" t="s">
        <v>85</v>
      </c>
      <c r="AY1150" s="16" t="s">
        <v>138</v>
      </c>
      <c r="BE1150" s="144">
        <f>IF(N1150="základní",J1150,0)</f>
        <v>0</v>
      </c>
      <c r="BF1150" s="144">
        <f>IF(N1150="snížená",J1150,0)</f>
        <v>0</v>
      </c>
      <c r="BG1150" s="144">
        <f>IF(N1150="zákl. přenesená",J1150,0)</f>
        <v>0</v>
      </c>
      <c r="BH1150" s="144">
        <f>IF(N1150="sníž. přenesená",J1150,0)</f>
        <v>0</v>
      </c>
      <c r="BI1150" s="144">
        <f>IF(N1150="nulová",J1150,0)</f>
        <v>0</v>
      </c>
      <c r="BJ1150" s="16" t="s">
        <v>85</v>
      </c>
      <c r="BK1150" s="144">
        <f>ROUND(I1150*H1150,2)</f>
        <v>0</v>
      </c>
      <c r="BL1150" s="16" t="s">
        <v>1200</v>
      </c>
      <c r="BM1150" s="143" t="s">
        <v>1233</v>
      </c>
    </row>
    <row r="1151" spans="2:65" s="1" customFormat="1">
      <c r="B1151" s="31"/>
      <c r="D1151" s="145" t="s">
        <v>147</v>
      </c>
      <c r="F1151" s="146" t="s">
        <v>1232</v>
      </c>
      <c r="I1151" s="147"/>
      <c r="L1151" s="31"/>
      <c r="M1151" s="148"/>
      <c r="T1151" s="54"/>
      <c r="AT1151" s="16" t="s">
        <v>147</v>
      </c>
      <c r="AU1151" s="16" t="s">
        <v>85</v>
      </c>
    </row>
    <row r="1152" spans="2:65" s="12" customFormat="1">
      <c r="B1152" s="151"/>
      <c r="D1152" s="145" t="s">
        <v>151</v>
      </c>
      <c r="E1152" s="152" t="s">
        <v>1</v>
      </c>
      <c r="F1152" s="153" t="s">
        <v>296</v>
      </c>
      <c r="H1152" s="152" t="s">
        <v>1</v>
      </c>
      <c r="I1152" s="154"/>
      <c r="L1152" s="151"/>
      <c r="M1152" s="155"/>
      <c r="T1152" s="156"/>
      <c r="AT1152" s="152" t="s">
        <v>151</v>
      </c>
      <c r="AU1152" s="152" t="s">
        <v>85</v>
      </c>
      <c r="AV1152" s="12" t="s">
        <v>85</v>
      </c>
      <c r="AW1152" s="12" t="s">
        <v>32</v>
      </c>
      <c r="AX1152" s="12" t="s">
        <v>77</v>
      </c>
      <c r="AY1152" s="152" t="s">
        <v>138</v>
      </c>
    </row>
    <row r="1153" spans="2:51" s="13" customFormat="1">
      <c r="B1153" s="157"/>
      <c r="D1153" s="145" t="s">
        <v>151</v>
      </c>
      <c r="E1153" s="158" t="s">
        <v>1</v>
      </c>
      <c r="F1153" s="159" t="s">
        <v>87</v>
      </c>
      <c r="H1153" s="160">
        <v>2</v>
      </c>
      <c r="I1153" s="161"/>
      <c r="L1153" s="157"/>
      <c r="M1153" s="162"/>
      <c r="T1153" s="163"/>
      <c r="AT1153" s="158" t="s">
        <v>151</v>
      </c>
      <c r="AU1153" s="158" t="s">
        <v>85</v>
      </c>
      <c r="AV1153" s="13" t="s">
        <v>87</v>
      </c>
      <c r="AW1153" s="13" t="s">
        <v>32</v>
      </c>
      <c r="AX1153" s="13" t="s">
        <v>77</v>
      </c>
      <c r="AY1153" s="158" t="s">
        <v>138</v>
      </c>
    </row>
    <row r="1154" spans="2:51" s="12" customFormat="1">
      <c r="B1154" s="151"/>
      <c r="D1154" s="145" t="s">
        <v>151</v>
      </c>
      <c r="E1154" s="152" t="s">
        <v>1</v>
      </c>
      <c r="F1154" s="153" t="s">
        <v>386</v>
      </c>
      <c r="H1154" s="152" t="s">
        <v>1</v>
      </c>
      <c r="I1154" s="154"/>
      <c r="L1154" s="151"/>
      <c r="M1154" s="155"/>
      <c r="T1154" s="156"/>
      <c r="AT1154" s="152" t="s">
        <v>151</v>
      </c>
      <c r="AU1154" s="152" t="s">
        <v>85</v>
      </c>
      <c r="AV1154" s="12" t="s">
        <v>85</v>
      </c>
      <c r="AW1154" s="12" t="s">
        <v>32</v>
      </c>
      <c r="AX1154" s="12" t="s">
        <v>77</v>
      </c>
      <c r="AY1154" s="152" t="s">
        <v>138</v>
      </c>
    </row>
    <row r="1155" spans="2:51" s="13" customFormat="1">
      <c r="B1155" s="157"/>
      <c r="D1155" s="145" t="s">
        <v>151</v>
      </c>
      <c r="E1155" s="158" t="s">
        <v>1</v>
      </c>
      <c r="F1155" s="159" t="s">
        <v>85</v>
      </c>
      <c r="H1155" s="160">
        <v>1</v>
      </c>
      <c r="I1155" s="161"/>
      <c r="L1155" s="157"/>
      <c r="M1155" s="162"/>
      <c r="T1155" s="163"/>
      <c r="AT1155" s="158" t="s">
        <v>151</v>
      </c>
      <c r="AU1155" s="158" t="s">
        <v>85</v>
      </c>
      <c r="AV1155" s="13" t="s">
        <v>87</v>
      </c>
      <c r="AW1155" s="13" t="s">
        <v>32</v>
      </c>
      <c r="AX1155" s="13" t="s">
        <v>77</v>
      </c>
      <c r="AY1155" s="158" t="s">
        <v>138</v>
      </c>
    </row>
    <row r="1156" spans="2:51" s="12" customFormat="1">
      <c r="B1156" s="151"/>
      <c r="D1156" s="145" t="s">
        <v>151</v>
      </c>
      <c r="E1156" s="152" t="s">
        <v>1</v>
      </c>
      <c r="F1156" s="153" t="s">
        <v>388</v>
      </c>
      <c r="H1156" s="152" t="s">
        <v>1</v>
      </c>
      <c r="I1156" s="154"/>
      <c r="L1156" s="151"/>
      <c r="M1156" s="155"/>
      <c r="T1156" s="156"/>
      <c r="AT1156" s="152" t="s">
        <v>151</v>
      </c>
      <c r="AU1156" s="152" t="s">
        <v>85</v>
      </c>
      <c r="AV1156" s="12" t="s">
        <v>85</v>
      </c>
      <c r="AW1156" s="12" t="s">
        <v>32</v>
      </c>
      <c r="AX1156" s="12" t="s">
        <v>77</v>
      </c>
      <c r="AY1156" s="152" t="s">
        <v>138</v>
      </c>
    </row>
    <row r="1157" spans="2:51" s="13" customFormat="1">
      <c r="B1157" s="157"/>
      <c r="D1157" s="145" t="s">
        <v>151</v>
      </c>
      <c r="E1157" s="158" t="s">
        <v>1</v>
      </c>
      <c r="F1157" s="159" t="s">
        <v>85</v>
      </c>
      <c r="H1157" s="160">
        <v>1</v>
      </c>
      <c r="I1157" s="161"/>
      <c r="L1157" s="157"/>
      <c r="M1157" s="162"/>
      <c r="T1157" s="163"/>
      <c r="AT1157" s="158" t="s">
        <v>151</v>
      </c>
      <c r="AU1157" s="158" t="s">
        <v>85</v>
      </c>
      <c r="AV1157" s="13" t="s">
        <v>87</v>
      </c>
      <c r="AW1157" s="13" t="s">
        <v>32</v>
      </c>
      <c r="AX1157" s="13" t="s">
        <v>77</v>
      </c>
      <c r="AY1157" s="158" t="s">
        <v>138</v>
      </c>
    </row>
    <row r="1158" spans="2:51" s="14" customFormat="1">
      <c r="B1158" s="164"/>
      <c r="D1158" s="145" t="s">
        <v>151</v>
      </c>
      <c r="E1158" s="165" t="s">
        <v>1</v>
      </c>
      <c r="F1158" s="166" t="s">
        <v>154</v>
      </c>
      <c r="H1158" s="167">
        <v>4</v>
      </c>
      <c r="I1158" s="168"/>
      <c r="L1158" s="164"/>
      <c r="M1158" s="182"/>
      <c r="N1158" s="183"/>
      <c r="O1158" s="183"/>
      <c r="P1158" s="183"/>
      <c r="Q1158" s="183"/>
      <c r="R1158" s="183"/>
      <c r="S1158" s="183"/>
      <c r="T1158" s="184"/>
      <c r="AT1158" s="165" t="s">
        <v>151</v>
      </c>
      <c r="AU1158" s="165" t="s">
        <v>85</v>
      </c>
      <c r="AV1158" s="14" t="s">
        <v>145</v>
      </c>
      <c r="AW1158" s="14" t="s">
        <v>32</v>
      </c>
      <c r="AX1158" s="14" t="s">
        <v>85</v>
      </c>
      <c r="AY1158" s="165" t="s">
        <v>138</v>
      </c>
    </row>
    <row r="1159" spans="2:51" s="1" customFormat="1" ht="6.95" customHeight="1">
      <c r="B1159" s="43"/>
      <c r="C1159" s="44"/>
      <c r="D1159" s="44"/>
      <c r="E1159" s="44"/>
      <c r="F1159" s="44"/>
      <c r="G1159" s="44"/>
      <c r="H1159" s="44"/>
      <c r="I1159" s="44"/>
      <c r="J1159" s="44"/>
      <c r="K1159" s="44"/>
      <c r="L1159" s="31"/>
    </row>
  </sheetData>
  <sheetProtection algorithmName="SHA-512" hashValue="RfYvzb6LjSQoGC1zXRNKojqaeU1bQwweQ7hoZNm08EhUBeEY21Y9upG7LCIuVU/QwXHjYjPLtCWKBVg0opZ4GQ==" saltValue="AOg9JBNrT2nbZVQ9+9JerA==" spinCount="100000" sheet="1" objects="1" scenarios="1"/>
  <autoFilter ref="C136:K1158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hyperlinks>
    <hyperlink ref="F142" r:id="rId1" xr:uid="{00000000-0004-0000-0100-000000000000}"/>
    <hyperlink ref="F148" r:id="rId2" xr:uid="{00000000-0004-0000-0100-000001000000}"/>
    <hyperlink ref="F154" r:id="rId3" xr:uid="{00000000-0004-0000-0100-000002000000}"/>
    <hyperlink ref="F157" r:id="rId4" xr:uid="{00000000-0004-0000-0100-000003000000}"/>
    <hyperlink ref="F163" r:id="rId5" xr:uid="{00000000-0004-0000-0100-000004000000}"/>
    <hyperlink ref="F181" r:id="rId6" xr:uid="{00000000-0004-0000-0100-000005000000}"/>
    <hyperlink ref="F185" r:id="rId7" xr:uid="{00000000-0004-0000-0100-000006000000}"/>
    <hyperlink ref="F191" r:id="rId8" xr:uid="{00000000-0004-0000-0100-000007000000}"/>
    <hyperlink ref="F197" r:id="rId9" xr:uid="{00000000-0004-0000-0100-000008000000}"/>
    <hyperlink ref="F216" r:id="rId10" xr:uid="{00000000-0004-0000-0100-000009000000}"/>
    <hyperlink ref="F222" r:id="rId11" xr:uid="{00000000-0004-0000-0100-00000A000000}"/>
    <hyperlink ref="F244" r:id="rId12" xr:uid="{00000000-0004-0000-0100-00000B000000}"/>
    <hyperlink ref="F254" r:id="rId13" xr:uid="{00000000-0004-0000-0100-00000C000000}"/>
    <hyperlink ref="F266" r:id="rId14" xr:uid="{00000000-0004-0000-0100-00000D000000}"/>
    <hyperlink ref="F274" r:id="rId15" xr:uid="{00000000-0004-0000-0100-00000E000000}"/>
    <hyperlink ref="F280" r:id="rId16" xr:uid="{00000000-0004-0000-0100-00000F000000}"/>
    <hyperlink ref="F290" r:id="rId17" xr:uid="{00000000-0004-0000-0100-000010000000}"/>
    <hyperlink ref="F296" r:id="rId18" xr:uid="{00000000-0004-0000-0100-000011000000}"/>
    <hyperlink ref="F302" r:id="rId19" xr:uid="{00000000-0004-0000-0100-000012000000}"/>
    <hyperlink ref="F305" r:id="rId20" xr:uid="{00000000-0004-0000-0100-000013000000}"/>
    <hyperlink ref="F315" r:id="rId21" xr:uid="{00000000-0004-0000-0100-000014000000}"/>
    <hyperlink ref="F326" r:id="rId22" xr:uid="{00000000-0004-0000-0100-000015000000}"/>
    <hyperlink ref="F348" r:id="rId23" xr:uid="{00000000-0004-0000-0100-000016000000}"/>
    <hyperlink ref="F355" r:id="rId24" xr:uid="{00000000-0004-0000-0100-000017000000}"/>
    <hyperlink ref="F362" r:id="rId25" xr:uid="{00000000-0004-0000-0100-000018000000}"/>
    <hyperlink ref="F373" r:id="rId26" xr:uid="{00000000-0004-0000-0100-000019000000}"/>
    <hyperlink ref="F382" r:id="rId27" xr:uid="{00000000-0004-0000-0100-00001A000000}"/>
    <hyperlink ref="F395" r:id="rId28" xr:uid="{00000000-0004-0000-0100-00001B000000}"/>
    <hyperlink ref="F407" r:id="rId29" xr:uid="{00000000-0004-0000-0100-00001C000000}"/>
    <hyperlink ref="F416" r:id="rId30" xr:uid="{00000000-0004-0000-0100-00001D000000}"/>
    <hyperlink ref="F425" r:id="rId31" xr:uid="{00000000-0004-0000-0100-00001E000000}"/>
    <hyperlink ref="F428" r:id="rId32" xr:uid="{00000000-0004-0000-0100-00001F000000}"/>
    <hyperlink ref="F439" r:id="rId33" xr:uid="{00000000-0004-0000-0100-000020000000}"/>
    <hyperlink ref="F446" r:id="rId34" xr:uid="{00000000-0004-0000-0100-000021000000}"/>
    <hyperlink ref="F457" r:id="rId35" xr:uid="{00000000-0004-0000-0100-000022000000}"/>
    <hyperlink ref="F474" r:id="rId36" xr:uid="{00000000-0004-0000-0100-000023000000}"/>
    <hyperlink ref="F490" r:id="rId37" xr:uid="{00000000-0004-0000-0100-000024000000}"/>
    <hyperlink ref="F500" r:id="rId38" xr:uid="{00000000-0004-0000-0100-000025000000}"/>
    <hyperlink ref="F506" r:id="rId39" xr:uid="{00000000-0004-0000-0100-000026000000}"/>
    <hyperlink ref="F512" r:id="rId40" xr:uid="{00000000-0004-0000-0100-000027000000}"/>
    <hyperlink ref="F523" r:id="rId41" xr:uid="{00000000-0004-0000-0100-000028000000}"/>
    <hyperlink ref="F536" r:id="rId42" xr:uid="{00000000-0004-0000-0100-000029000000}"/>
    <hyperlink ref="F549" r:id="rId43" xr:uid="{00000000-0004-0000-0100-00002A000000}"/>
    <hyperlink ref="F555" r:id="rId44" xr:uid="{00000000-0004-0000-0100-00002B000000}"/>
    <hyperlink ref="F568" r:id="rId45" xr:uid="{00000000-0004-0000-0100-00002C000000}"/>
    <hyperlink ref="F574" r:id="rId46" xr:uid="{00000000-0004-0000-0100-00002D000000}"/>
    <hyperlink ref="F580" r:id="rId47" xr:uid="{00000000-0004-0000-0100-00002E000000}"/>
    <hyperlink ref="F587" r:id="rId48" xr:uid="{00000000-0004-0000-0100-00002F000000}"/>
    <hyperlink ref="F590" r:id="rId49" xr:uid="{00000000-0004-0000-0100-000030000000}"/>
    <hyperlink ref="F598" r:id="rId50" xr:uid="{00000000-0004-0000-0100-000031000000}"/>
    <hyperlink ref="F606" r:id="rId51" xr:uid="{00000000-0004-0000-0100-000032000000}"/>
    <hyperlink ref="F611" r:id="rId52" xr:uid="{00000000-0004-0000-0100-000033000000}"/>
    <hyperlink ref="F616" r:id="rId53" xr:uid="{00000000-0004-0000-0100-000034000000}"/>
    <hyperlink ref="F619" r:id="rId54" xr:uid="{00000000-0004-0000-0100-000035000000}"/>
    <hyperlink ref="F624" r:id="rId55" xr:uid="{00000000-0004-0000-0100-000036000000}"/>
    <hyperlink ref="F629" r:id="rId56" xr:uid="{00000000-0004-0000-0100-000037000000}"/>
    <hyperlink ref="F634" r:id="rId57" xr:uid="{00000000-0004-0000-0100-000038000000}"/>
    <hyperlink ref="F639" r:id="rId58" xr:uid="{00000000-0004-0000-0100-000039000000}"/>
    <hyperlink ref="F644" r:id="rId59" xr:uid="{00000000-0004-0000-0100-00003A000000}"/>
    <hyperlink ref="F649" r:id="rId60" xr:uid="{00000000-0004-0000-0100-00003B000000}"/>
    <hyperlink ref="F654" r:id="rId61" xr:uid="{00000000-0004-0000-0100-00003C000000}"/>
    <hyperlink ref="F659" r:id="rId62" xr:uid="{00000000-0004-0000-0100-00003D000000}"/>
    <hyperlink ref="F662" r:id="rId63" xr:uid="{00000000-0004-0000-0100-00003E000000}"/>
    <hyperlink ref="F667" r:id="rId64" xr:uid="{00000000-0004-0000-0100-00003F000000}"/>
    <hyperlink ref="F670" r:id="rId65" xr:uid="{00000000-0004-0000-0100-000040000000}"/>
    <hyperlink ref="F681" r:id="rId66" xr:uid="{00000000-0004-0000-0100-000041000000}"/>
    <hyperlink ref="F690" r:id="rId67" xr:uid="{00000000-0004-0000-0100-000042000000}"/>
    <hyperlink ref="F697" r:id="rId68" xr:uid="{00000000-0004-0000-0100-000043000000}"/>
    <hyperlink ref="F704" r:id="rId69" xr:uid="{00000000-0004-0000-0100-000044000000}"/>
    <hyperlink ref="F711" r:id="rId70" xr:uid="{00000000-0004-0000-0100-000045000000}"/>
    <hyperlink ref="F719" r:id="rId71" xr:uid="{00000000-0004-0000-0100-000046000000}"/>
    <hyperlink ref="F733" r:id="rId72" xr:uid="{00000000-0004-0000-0100-000047000000}"/>
    <hyperlink ref="F743" r:id="rId73" xr:uid="{00000000-0004-0000-0100-000048000000}"/>
    <hyperlink ref="F756" r:id="rId74" xr:uid="{00000000-0004-0000-0100-000049000000}"/>
    <hyperlink ref="F766" r:id="rId75" xr:uid="{00000000-0004-0000-0100-00004A000000}"/>
    <hyperlink ref="F776" r:id="rId76" xr:uid="{00000000-0004-0000-0100-00004B000000}"/>
    <hyperlink ref="F783" r:id="rId77" xr:uid="{00000000-0004-0000-0100-00004C000000}"/>
    <hyperlink ref="F789" r:id="rId78" xr:uid="{00000000-0004-0000-0100-00004D000000}"/>
    <hyperlink ref="F795" r:id="rId79" xr:uid="{00000000-0004-0000-0100-00004E000000}"/>
    <hyperlink ref="F801" r:id="rId80" xr:uid="{00000000-0004-0000-0100-00004F000000}"/>
    <hyperlink ref="F807" r:id="rId81" xr:uid="{00000000-0004-0000-0100-000050000000}"/>
    <hyperlink ref="F813" r:id="rId82" xr:uid="{00000000-0004-0000-0100-000051000000}"/>
    <hyperlink ref="F816" r:id="rId83" xr:uid="{00000000-0004-0000-0100-000052000000}"/>
    <hyperlink ref="F824" r:id="rId84" xr:uid="{00000000-0004-0000-0100-000053000000}"/>
    <hyperlink ref="F828" r:id="rId85" xr:uid="{00000000-0004-0000-0100-000054000000}"/>
    <hyperlink ref="F833" r:id="rId86" xr:uid="{00000000-0004-0000-0100-000055000000}"/>
    <hyperlink ref="F838" r:id="rId87" xr:uid="{00000000-0004-0000-0100-000056000000}"/>
    <hyperlink ref="F841" r:id="rId88" xr:uid="{00000000-0004-0000-0100-000057000000}"/>
    <hyperlink ref="F845" r:id="rId89" xr:uid="{00000000-0004-0000-0100-000058000000}"/>
    <hyperlink ref="F848" r:id="rId90" xr:uid="{00000000-0004-0000-0100-000059000000}"/>
    <hyperlink ref="F852" r:id="rId91" xr:uid="{00000000-0004-0000-0100-00005A000000}"/>
    <hyperlink ref="F856" r:id="rId92" xr:uid="{00000000-0004-0000-0100-00005B000000}"/>
    <hyperlink ref="F859" r:id="rId93" xr:uid="{00000000-0004-0000-0100-00005C000000}"/>
    <hyperlink ref="F864" r:id="rId94" xr:uid="{00000000-0004-0000-0100-00005D000000}"/>
    <hyperlink ref="F873" r:id="rId95" xr:uid="{00000000-0004-0000-0100-00005E000000}"/>
    <hyperlink ref="F885" r:id="rId96" xr:uid="{00000000-0004-0000-0100-00005F000000}"/>
    <hyperlink ref="F892" r:id="rId97" xr:uid="{00000000-0004-0000-0100-000060000000}"/>
    <hyperlink ref="F901" r:id="rId98" xr:uid="{00000000-0004-0000-0100-000061000000}"/>
    <hyperlink ref="F912" r:id="rId99" xr:uid="{00000000-0004-0000-0100-000062000000}"/>
    <hyperlink ref="F915" r:id="rId100" xr:uid="{00000000-0004-0000-0100-000063000000}"/>
    <hyperlink ref="F919" r:id="rId101" xr:uid="{00000000-0004-0000-0100-000064000000}"/>
    <hyperlink ref="F926" r:id="rId102" xr:uid="{00000000-0004-0000-0100-000065000000}"/>
    <hyperlink ref="F929" r:id="rId103" xr:uid="{00000000-0004-0000-0100-000066000000}"/>
    <hyperlink ref="F933" r:id="rId104" xr:uid="{00000000-0004-0000-0100-000067000000}"/>
    <hyperlink ref="F940" r:id="rId105" xr:uid="{00000000-0004-0000-0100-000068000000}"/>
    <hyperlink ref="F947" r:id="rId106" xr:uid="{00000000-0004-0000-0100-000069000000}"/>
    <hyperlink ref="F957" r:id="rId107" xr:uid="{00000000-0004-0000-0100-00006A000000}"/>
    <hyperlink ref="F960" r:id="rId108" xr:uid="{00000000-0004-0000-0100-00006B000000}"/>
    <hyperlink ref="F964" r:id="rId109" xr:uid="{00000000-0004-0000-0100-00006C000000}"/>
    <hyperlink ref="F971" r:id="rId110" xr:uid="{00000000-0004-0000-0100-00006D000000}"/>
    <hyperlink ref="F977" r:id="rId111" xr:uid="{00000000-0004-0000-0100-00006E000000}"/>
    <hyperlink ref="F983" r:id="rId112" xr:uid="{00000000-0004-0000-0100-00006F000000}"/>
    <hyperlink ref="F986" r:id="rId113" xr:uid="{00000000-0004-0000-0100-000070000000}"/>
    <hyperlink ref="F990" r:id="rId114" xr:uid="{00000000-0004-0000-0100-000071000000}"/>
    <hyperlink ref="F997" r:id="rId115" xr:uid="{00000000-0004-0000-0100-000072000000}"/>
    <hyperlink ref="F1000" r:id="rId116" xr:uid="{00000000-0004-0000-0100-000073000000}"/>
    <hyperlink ref="F1004" r:id="rId117" xr:uid="{00000000-0004-0000-0100-000074000000}"/>
    <hyperlink ref="F1017" r:id="rId118" xr:uid="{00000000-0004-0000-0100-000075000000}"/>
    <hyperlink ref="F1024" r:id="rId119" xr:uid="{00000000-0004-0000-0100-000076000000}"/>
    <hyperlink ref="F1030" r:id="rId120" xr:uid="{00000000-0004-0000-0100-000077000000}"/>
    <hyperlink ref="F1033" r:id="rId121" xr:uid="{00000000-0004-0000-0100-000078000000}"/>
    <hyperlink ref="F1037" r:id="rId122" xr:uid="{00000000-0004-0000-0100-000079000000}"/>
    <hyperlink ref="F1050" r:id="rId123" xr:uid="{00000000-0004-0000-0100-00007A000000}"/>
    <hyperlink ref="F1053" r:id="rId124" xr:uid="{00000000-0004-0000-0100-00007B000000}"/>
    <hyperlink ref="F1057" r:id="rId125" xr:uid="{00000000-0004-0000-0100-00007C000000}"/>
    <hyperlink ref="F1064" r:id="rId126" xr:uid="{00000000-0004-0000-0100-00007D000000}"/>
    <hyperlink ref="F1067" r:id="rId127" xr:uid="{00000000-0004-0000-0100-00007E000000}"/>
    <hyperlink ref="F1077" r:id="rId128" xr:uid="{00000000-0004-0000-0100-00007F000000}"/>
    <hyperlink ref="F1084" r:id="rId129" xr:uid="{00000000-0004-0000-0100-000080000000}"/>
    <hyperlink ref="F1087" r:id="rId130" xr:uid="{00000000-0004-0000-0100-000081000000}"/>
    <hyperlink ref="F1091" r:id="rId131" xr:uid="{00000000-0004-0000-0100-000082000000}"/>
    <hyperlink ref="F1123" r:id="rId132" xr:uid="{00000000-0004-0000-0100-000083000000}"/>
    <hyperlink ref="F1126" r:id="rId133" xr:uid="{00000000-0004-0000-0100-000084000000}"/>
    <hyperlink ref="F1129" r:id="rId134" xr:uid="{00000000-0004-0000-0100-000085000000}"/>
    <hyperlink ref="F1133" r:id="rId135" xr:uid="{00000000-0004-0000-0100-000086000000}"/>
    <hyperlink ref="F1141" r:id="rId136" xr:uid="{00000000-0004-0000-0100-000087000000}"/>
    <hyperlink ref="F1144" r:id="rId137" xr:uid="{00000000-0004-0000-0100-00008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6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Přístavba výtahu objektu GZW Rakovník Žižkovo nám. 186, 26901 Rakovník</v>
      </c>
      <c r="F7" s="230"/>
      <c r="G7" s="230"/>
      <c r="H7" s="23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01" t="s">
        <v>1234</v>
      </c>
      <c r="F9" s="228"/>
      <c r="G9" s="228"/>
      <c r="H9" s="22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20"/>
      <c r="G18" s="220"/>
      <c r="H18" s="22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7"/>
      <c r="E27" s="224" t="s">
        <v>1</v>
      </c>
      <c r="F27" s="224"/>
      <c r="G27" s="224"/>
      <c r="H27" s="224"/>
      <c r="L27" s="87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8" t="s">
        <v>37</v>
      </c>
      <c r="J30" s="64">
        <f>ROUND(J117,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89" t="s">
        <v>41</v>
      </c>
      <c r="E33" s="26" t="s">
        <v>42</v>
      </c>
      <c r="F33" s="90">
        <f>ROUND((SUM(BE117:BE120)),  2)</f>
        <v>0</v>
      </c>
      <c r="I33" s="91">
        <v>0.21</v>
      </c>
      <c r="J33" s="90">
        <f>ROUND(((SUM(BE117:BE120))*I33),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ROUND((SUM(BF117:BF120)),  2)</f>
        <v>0</v>
      </c>
      <c r="I34" s="91">
        <v>0.12</v>
      </c>
      <c r="J34" s="90">
        <f>ROUND(((SUM(BF117:BF120))*I34),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ROUND((SUM(BG117:BG120)),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ROUND((SUM(BH117:BH120)),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ROUND((SUM(BI117:BI120)),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5"/>
      <c r="F39" s="55"/>
      <c r="G39" s="94" t="s">
        <v>48</v>
      </c>
      <c r="H39" s="95" t="s">
        <v>49</v>
      </c>
      <c r="I39" s="55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9" t="str">
        <f>E7</f>
        <v>Přístavba výtahu objektu GZW Rakovník Žižkovo nám. 186, 26901 Rakovník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01" t="str">
        <f>E9</f>
        <v>02 - Elektroinstalace</v>
      </c>
      <c r="F87" s="228"/>
      <c r="G87" s="228"/>
      <c r="H87" s="22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č.p.186, parc.č.st.213</v>
      </c>
      <c r="I89" s="26" t="s">
        <v>22</v>
      </c>
      <c r="J89" s="51" t="str">
        <f>IF(J12="","",J12)</f>
        <v>8. 5. 2024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Gymnázium Zikmunda Wintra Rakovník</v>
      </c>
      <c r="I91" s="26" t="s">
        <v>30</v>
      </c>
      <c r="J91" s="29" t="str">
        <f>E21</f>
        <v>Jaroslav Kodeš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99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100</v>
      </c>
      <c r="J96" s="64">
        <f>J117</f>
        <v>0</v>
      </c>
      <c r="L96" s="31"/>
      <c r="AU96" s="16" t="s">
        <v>101</v>
      </c>
    </row>
    <row r="97" spans="2:12" s="8" customFormat="1" ht="24.95" customHeight="1">
      <c r="B97" s="103"/>
      <c r="D97" s="104" t="s">
        <v>122</v>
      </c>
      <c r="E97" s="105"/>
      <c r="F97" s="105"/>
      <c r="G97" s="105"/>
      <c r="H97" s="105"/>
      <c r="I97" s="105"/>
      <c r="J97" s="106">
        <f>J118</f>
        <v>0</v>
      </c>
      <c r="L97" s="103"/>
    </row>
    <row r="98" spans="2:12" s="1" customFormat="1" ht="21.75" customHeight="1">
      <c r="B98" s="31"/>
      <c r="L98" s="31"/>
    </row>
    <row r="99" spans="2:12" s="1" customFormat="1" ht="6.95" customHeight="1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31"/>
    </row>
    <row r="103" spans="2:12" s="1" customFormat="1" ht="6.95" customHeight="1">
      <c r="B103" s="45"/>
      <c r="C103" s="46"/>
      <c r="D103" s="46"/>
      <c r="E103" s="46"/>
      <c r="F103" s="46"/>
      <c r="G103" s="46"/>
      <c r="H103" s="46"/>
      <c r="I103" s="46"/>
      <c r="J103" s="46"/>
      <c r="K103" s="46"/>
      <c r="L103" s="31"/>
    </row>
    <row r="104" spans="2:12" s="1" customFormat="1" ht="24.95" customHeight="1">
      <c r="B104" s="31"/>
      <c r="C104" s="20" t="s">
        <v>123</v>
      </c>
      <c r="L104" s="31"/>
    </row>
    <row r="105" spans="2:12" s="1" customFormat="1" ht="6.95" customHeight="1">
      <c r="B105" s="31"/>
      <c r="L105" s="31"/>
    </row>
    <row r="106" spans="2:12" s="1" customFormat="1" ht="12" customHeight="1">
      <c r="B106" s="31"/>
      <c r="C106" s="26" t="s">
        <v>16</v>
      </c>
      <c r="L106" s="31"/>
    </row>
    <row r="107" spans="2:12" s="1" customFormat="1" ht="26.25" customHeight="1">
      <c r="B107" s="31"/>
      <c r="E107" s="229" t="str">
        <f>E7</f>
        <v>Přístavba výtahu objektu GZW Rakovník Žižkovo nám. 186, 26901 Rakovník</v>
      </c>
      <c r="F107" s="230"/>
      <c r="G107" s="230"/>
      <c r="H107" s="230"/>
      <c r="L107" s="31"/>
    </row>
    <row r="108" spans="2:12" s="1" customFormat="1" ht="12" customHeight="1">
      <c r="B108" s="31"/>
      <c r="C108" s="26" t="s">
        <v>95</v>
      </c>
      <c r="L108" s="31"/>
    </row>
    <row r="109" spans="2:12" s="1" customFormat="1" ht="16.5" customHeight="1">
      <c r="B109" s="31"/>
      <c r="E109" s="201" t="str">
        <f>E9</f>
        <v>02 - Elektroinstalace</v>
      </c>
      <c r="F109" s="228"/>
      <c r="G109" s="228"/>
      <c r="H109" s="228"/>
      <c r="L109" s="31"/>
    </row>
    <row r="110" spans="2:12" s="1" customFormat="1" ht="6.95" customHeight="1">
      <c r="B110" s="31"/>
      <c r="L110" s="31"/>
    </row>
    <row r="111" spans="2:12" s="1" customFormat="1" ht="12" customHeight="1">
      <c r="B111" s="31"/>
      <c r="C111" s="26" t="s">
        <v>20</v>
      </c>
      <c r="F111" s="24" t="str">
        <f>F12</f>
        <v>č.p.186, parc.č.st.213</v>
      </c>
      <c r="I111" s="26" t="s">
        <v>22</v>
      </c>
      <c r="J111" s="51" t="str">
        <f>IF(J12="","",J12)</f>
        <v>8. 5. 2024</v>
      </c>
      <c r="L111" s="31"/>
    </row>
    <row r="112" spans="2:12" s="1" customFormat="1" ht="6.95" customHeight="1">
      <c r="B112" s="31"/>
      <c r="L112" s="31"/>
    </row>
    <row r="113" spans="2:65" s="1" customFormat="1" ht="15.2" customHeight="1">
      <c r="B113" s="31"/>
      <c r="C113" s="26" t="s">
        <v>24</v>
      </c>
      <c r="F113" s="24" t="str">
        <f>E15</f>
        <v>Gymnázium Zikmunda Wintra Rakovník</v>
      </c>
      <c r="I113" s="26" t="s">
        <v>30</v>
      </c>
      <c r="J113" s="29" t="str">
        <f>E21</f>
        <v>Jaroslav Kodeš</v>
      </c>
      <c r="L113" s="31"/>
    </row>
    <row r="114" spans="2:65" s="1" customFormat="1" ht="15.2" customHeight="1">
      <c r="B114" s="31"/>
      <c r="C114" s="26" t="s">
        <v>28</v>
      </c>
      <c r="F114" s="24" t="str">
        <f>IF(E18="","",E18)</f>
        <v>Vyplň údaj</v>
      </c>
      <c r="I114" s="26" t="s">
        <v>33</v>
      </c>
      <c r="J114" s="29" t="str">
        <f>E24</f>
        <v xml:space="preserve"> </v>
      </c>
      <c r="L114" s="31"/>
    </row>
    <row r="115" spans="2:65" s="1" customFormat="1" ht="10.35" customHeight="1">
      <c r="B115" s="31"/>
      <c r="L115" s="31"/>
    </row>
    <row r="116" spans="2:65" s="10" customFormat="1" ht="29.25" customHeight="1">
      <c r="B116" s="111"/>
      <c r="C116" s="112" t="s">
        <v>124</v>
      </c>
      <c r="D116" s="113" t="s">
        <v>62</v>
      </c>
      <c r="E116" s="113" t="s">
        <v>58</v>
      </c>
      <c r="F116" s="113" t="s">
        <v>59</v>
      </c>
      <c r="G116" s="113" t="s">
        <v>125</v>
      </c>
      <c r="H116" s="113" t="s">
        <v>126</v>
      </c>
      <c r="I116" s="113" t="s">
        <v>127</v>
      </c>
      <c r="J116" s="113" t="s">
        <v>99</v>
      </c>
      <c r="K116" s="114" t="s">
        <v>128</v>
      </c>
      <c r="L116" s="111"/>
      <c r="M116" s="57" t="s">
        <v>1</v>
      </c>
      <c r="N116" s="58" t="s">
        <v>41</v>
      </c>
      <c r="O116" s="58" t="s">
        <v>129</v>
      </c>
      <c r="P116" s="58" t="s">
        <v>130</v>
      </c>
      <c r="Q116" s="58" t="s">
        <v>131</v>
      </c>
      <c r="R116" s="58" t="s">
        <v>132</v>
      </c>
      <c r="S116" s="58" t="s">
        <v>133</v>
      </c>
      <c r="T116" s="59" t="s">
        <v>134</v>
      </c>
    </row>
    <row r="117" spans="2:65" s="1" customFormat="1" ht="22.9" customHeight="1">
      <c r="B117" s="31"/>
      <c r="C117" s="62" t="s">
        <v>135</v>
      </c>
      <c r="J117" s="115">
        <f>BK117</f>
        <v>0</v>
      </c>
      <c r="L117" s="31"/>
      <c r="M117" s="60"/>
      <c r="N117" s="52"/>
      <c r="O117" s="52"/>
      <c r="P117" s="116">
        <f>P118</f>
        <v>0</v>
      </c>
      <c r="Q117" s="52"/>
      <c r="R117" s="116">
        <f>R118</f>
        <v>0</v>
      </c>
      <c r="S117" s="52"/>
      <c r="T117" s="117">
        <f>T118</f>
        <v>0</v>
      </c>
      <c r="AT117" s="16" t="s">
        <v>76</v>
      </c>
      <c r="AU117" s="16" t="s">
        <v>101</v>
      </c>
      <c r="BK117" s="118">
        <f>BK118</f>
        <v>0</v>
      </c>
    </row>
    <row r="118" spans="2:65" s="11" customFormat="1" ht="25.9" customHeight="1">
      <c r="B118" s="119"/>
      <c r="D118" s="120" t="s">
        <v>76</v>
      </c>
      <c r="E118" s="121" t="s">
        <v>1220</v>
      </c>
      <c r="F118" s="121" t="s">
        <v>1221</v>
      </c>
      <c r="I118" s="122"/>
      <c r="J118" s="123">
        <f>BK118</f>
        <v>0</v>
      </c>
      <c r="L118" s="119"/>
      <c r="M118" s="124"/>
      <c r="P118" s="125">
        <f>SUM(P119:P120)</f>
        <v>0</v>
      </c>
      <c r="R118" s="125">
        <f>SUM(R119:R120)</f>
        <v>0</v>
      </c>
      <c r="T118" s="126">
        <f>SUM(T119:T120)</f>
        <v>0</v>
      </c>
      <c r="AR118" s="120" t="s">
        <v>145</v>
      </c>
      <c r="AT118" s="127" t="s">
        <v>76</v>
      </c>
      <c r="AU118" s="127" t="s">
        <v>77</v>
      </c>
      <c r="AY118" s="120" t="s">
        <v>138</v>
      </c>
      <c r="BK118" s="128">
        <f>SUM(BK119:BK120)</f>
        <v>0</v>
      </c>
    </row>
    <row r="119" spans="2:65" s="1" customFormat="1" ht="16.5" customHeight="1">
      <c r="B119" s="131"/>
      <c r="C119" s="132" t="s">
        <v>85</v>
      </c>
      <c r="D119" s="132" t="s">
        <v>140</v>
      </c>
      <c r="E119" s="133" t="s">
        <v>1220</v>
      </c>
      <c r="F119" s="134" t="s">
        <v>1235</v>
      </c>
      <c r="G119" s="135" t="s">
        <v>1224</v>
      </c>
      <c r="H119" s="136">
        <v>1</v>
      </c>
      <c r="I119" s="137"/>
      <c r="J119" s="138">
        <f>ROUND(I119*H119,2)</f>
        <v>0</v>
      </c>
      <c r="K119" s="134" t="s">
        <v>1</v>
      </c>
      <c r="L119" s="31"/>
      <c r="M119" s="139" t="s">
        <v>1</v>
      </c>
      <c r="N119" s="140" t="s">
        <v>42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1200</v>
      </c>
      <c r="AT119" s="143" t="s">
        <v>140</v>
      </c>
      <c r="AU119" s="143" t="s">
        <v>85</v>
      </c>
      <c r="AY119" s="16" t="s">
        <v>138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6" t="s">
        <v>85</v>
      </c>
      <c r="BK119" s="144">
        <f>ROUND(I119*H119,2)</f>
        <v>0</v>
      </c>
      <c r="BL119" s="16" t="s">
        <v>1200</v>
      </c>
      <c r="BM119" s="143" t="s">
        <v>1236</v>
      </c>
    </row>
    <row r="120" spans="2:65" s="1" customFormat="1">
      <c r="B120" s="31"/>
      <c r="D120" s="145" t="s">
        <v>147</v>
      </c>
      <c r="F120" s="146" t="s">
        <v>1235</v>
      </c>
      <c r="I120" s="147"/>
      <c r="L120" s="31"/>
      <c r="M120" s="185"/>
      <c r="N120" s="186"/>
      <c r="O120" s="186"/>
      <c r="P120" s="186"/>
      <c r="Q120" s="186"/>
      <c r="R120" s="186"/>
      <c r="S120" s="186"/>
      <c r="T120" s="187"/>
      <c r="AT120" s="16" t="s">
        <v>147</v>
      </c>
      <c r="AU120" s="16" t="s">
        <v>85</v>
      </c>
    </row>
    <row r="121" spans="2:65" s="1" customFormat="1" ht="6.95" customHeight="1"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1"/>
    </row>
  </sheetData>
  <sheetProtection algorithmName="SHA-512" hashValue="cA1XRVVEyffzDAhr0SQaWR/T3n8QC4xZwk1YRGwlgVIq1n6ishP0ZLfKf8BVd+jbw/+xnapuJ1nRwnIfGB3bAA==" saltValue="3UszHuwzroRoQWdjvabvYw==" spinCount="100000" sheet="1" objects="1" scenarios="1"/>
  <autoFilter ref="C116:K120" xr:uid="{00000000-0009-0000-0000-00000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7"/>
  <sheetViews>
    <sheetView showGridLines="0" workbookViewId="0">
      <selection activeCell="Z21" sqref="Z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6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29" t="str">
        <f>'Rekapitulace stavby'!K6</f>
        <v>Přístavba výtahu objektu GZW Rakovník Žižkovo nám. 186, 26901 Rakovník</v>
      </c>
      <c r="F7" s="230"/>
      <c r="G7" s="230"/>
      <c r="H7" s="230"/>
      <c r="L7" s="19"/>
    </row>
    <row r="8" spans="2:46" s="1" customFormat="1" ht="12" customHeight="1">
      <c r="B8" s="31"/>
      <c r="D8" s="26" t="s">
        <v>95</v>
      </c>
      <c r="L8" s="31"/>
    </row>
    <row r="9" spans="2:46" s="1" customFormat="1" ht="16.5" customHeight="1">
      <c r="B9" s="31"/>
      <c r="E9" s="201" t="s">
        <v>1237</v>
      </c>
      <c r="F9" s="228"/>
      <c r="G9" s="228"/>
      <c r="H9" s="228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8. 5. 2024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1" t="str">
        <f>'Rekapitulace stavby'!E14</f>
        <v>Vyplň údaj</v>
      </c>
      <c r="F18" s="220"/>
      <c r="G18" s="220"/>
      <c r="H18" s="220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7"/>
      <c r="E27" s="224" t="s">
        <v>1</v>
      </c>
      <c r="F27" s="224"/>
      <c r="G27" s="224"/>
      <c r="H27" s="224"/>
      <c r="L27" s="87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8" t="s">
        <v>37</v>
      </c>
      <c r="J30" s="64">
        <f>ROUND(J121,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39</v>
      </c>
      <c r="I32" s="34" t="s">
        <v>38</v>
      </c>
      <c r="J32" s="34" t="s">
        <v>40</v>
      </c>
      <c r="L32" s="31"/>
    </row>
    <row r="33" spans="2:12" s="1" customFormat="1" ht="14.45" customHeight="1">
      <c r="B33" s="31"/>
      <c r="D33" s="89" t="s">
        <v>41</v>
      </c>
      <c r="E33" s="26" t="s">
        <v>42</v>
      </c>
      <c r="F33" s="90">
        <f>ROUND((SUM(BE121:BE176)),  2)</f>
        <v>0</v>
      </c>
      <c r="I33" s="91">
        <v>0.21</v>
      </c>
      <c r="J33" s="90">
        <f>ROUND(((SUM(BE121:BE176))*I33),  2)</f>
        <v>0</v>
      </c>
      <c r="L33" s="31"/>
    </row>
    <row r="34" spans="2:12" s="1" customFormat="1" ht="14.45" customHeight="1">
      <c r="B34" s="31"/>
      <c r="E34" s="26" t="s">
        <v>43</v>
      </c>
      <c r="F34" s="90">
        <f>ROUND((SUM(BF121:BF176)),  2)</f>
        <v>0</v>
      </c>
      <c r="I34" s="91">
        <v>0.12</v>
      </c>
      <c r="J34" s="90">
        <f>ROUND(((SUM(BF121:BF176))*I34),  2)</f>
        <v>0</v>
      </c>
      <c r="L34" s="31"/>
    </row>
    <row r="35" spans="2:12" s="1" customFormat="1" ht="14.45" hidden="1" customHeight="1">
      <c r="B35" s="31"/>
      <c r="E35" s="26" t="s">
        <v>44</v>
      </c>
      <c r="F35" s="90">
        <f>ROUND((SUM(BG121:BG176)),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45</v>
      </c>
      <c r="F36" s="90">
        <f>ROUND((SUM(BH121:BH176)),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46</v>
      </c>
      <c r="F37" s="90">
        <f>ROUND((SUM(BI121:BI176)),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47</v>
      </c>
      <c r="E39" s="55"/>
      <c r="F39" s="55"/>
      <c r="G39" s="94" t="s">
        <v>48</v>
      </c>
      <c r="H39" s="95" t="s">
        <v>49</v>
      </c>
      <c r="I39" s="55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52</v>
      </c>
      <c r="E61" s="33"/>
      <c r="F61" s="98" t="s">
        <v>53</v>
      </c>
      <c r="G61" s="42" t="s">
        <v>52</v>
      </c>
      <c r="H61" s="33"/>
      <c r="I61" s="33"/>
      <c r="J61" s="99" t="s">
        <v>53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54</v>
      </c>
      <c r="E65" s="41"/>
      <c r="F65" s="41"/>
      <c r="G65" s="40" t="s">
        <v>55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52</v>
      </c>
      <c r="E76" s="33"/>
      <c r="F76" s="98" t="s">
        <v>53</v>
      </c>
      <c r="G76" s="42" t="s">
        <v>52</v>
      </c>
      <c r="H76" s="33"/>
      <c r="I76" s="33"/>
      <c r="J76" s="99" t="s">
        <v>53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97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29" t="str">
        <f>E7</f>
        <v>Přístavba výtahu objektu GZW Rakovník Žižkovo nám. 186, 26901 Rakovník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95</v>
      </c>
      <c r="L86" s="31"/>
    </row>
    <row r="87" spans="2:47" s="1" customFormat="1" ht="16.5" customHeight="1">
      <c r="B87" s="31"/>
      <c r="E87" s="201" t="str">
        <f>E9</f>
        <v>03 - VRN</v>
      </c>
      <c r="F87" s="228"/>
      <c r="G87" s="228"/>
      <c r="H87" s="228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č.p.186, parc.č.st.213</v>
      </c>
      <c r="I89" s="26" t="s">
        <v>22</v>
      </c>
      <c r="J89" s="51" t="str">
        <f>IF(J12="","",J12)</f>
        <v>8. 5. 2024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Gymnázium Zikmunda Wintra Rakovník</v>
      </c>
      <c r="I91" s="26" t="s">
        <v>30</v>
      </c>
      <c r="J91" s="29" t="str">
        <f>E21</f>
        <v>Jaroslav Kodeš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98</v>
      </c>
      <c r="D94" s="92"/>
      <c r="E94" s="92"/>
      <c r="F94" s="92"/>
      <c r="G94" s="92"/>
      <c r="H94" s="92"/>
      <c r="I94" s="92"/>
      <c r="J94" s="101" t="s">
        <v>99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100</v>
      </c>
      <c r="J96" s="64">
        <f>J121</f>
        <v>0</v>
      </c>
      <c r="L96" s="31"/>
      <c r="AU96" s="16" t="s">
        <v>101</v>
      </c>
    </row>
    <row r="97" spans="2:12" s="8" customFormat="1" ht="24.95" customHeight="1">
      <c r="B97" s="103"/>
      <c r="D97" s="104" t="s">
        <v>1238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1239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1240</v>
      </c>
      <c r="E99" s="109"/>
      <c r="F99" s="109"/>
      <c r="G99" s="109"/>
      <c r="H99" s="109"/>
      <c r="I99" s="109"/>
      <c r="J99" s="110">
        <f>J142</f>
        <v>0</v>
      </c>
      <c r="L99" s="107"/>
    </row>
    <row r="100" spans="2:12" s="9" customFormat="1" ht="19.899999999999999" customHeight="1">
      <c r="B100" s="107"/>
      <c r="D100" s="108" t="s">
        <v>1241</v>
      </c>
      <c r="E100" s="109"/>
      <c r="F100" s="109"/>
      <c r="G100" s="109"/>
      <c r="H100" s="109"/>
      <c r="I100" s="109"/>
      <c r="J100" s="110">
        <f>J166</f>
        <v>0</v>
      </c>
      <c r="L100" s="107"/>
    </row>
    <row r="101" spans="2:12" s="9" customFormat="1" ht="19.899999999999999" customHeight="1">
      <c r="B101" s="107"/>
      <c r="D101" s="108" t="s">
        <v>1242</v>
      </c>
      <c r="E101" s="109"/>
      <c r="F101" s="109"/>
      <c r="G101" s="109"/>
      <c r="H101" s="109"/>
      <c r="I101" s="109"/>
      <c r="J101" s="110">
        <f>J173</f>
        <v>0</v>
      </c>
      <c r="L101" s="107"/>
    </row>
    <row r="102" spans="2:12" s="1" customFormat="1" ht="21.75" customHeight="1">
      <c r="B102" s="31"/>
      <c r="L102" s="31"/>
    </row>
    <row r="103" spans="2:12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12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12" s="1" customFormat="1" ht="24.95" customHeight="1">
      <c r="B108" s="31"/>
      <c r="C108" s="20" t="s">
        <v>123</v>
      </c>
      <c r="L108" s="31"/>
    </row>
    <row r="109" spans="2:12" s="1" customFormat="1" ht="6.95" customHeight="1">
      <c r="B109" s="31"/>
      <c r="L109" s="31"/>
    </row>
    <row r="110" spans="2:12" s="1" customFormat="1" ht="12" customHeight="1">
      <c r="B110" s="31"/>
      <c r="C110" s="26" t="s">
        <v>16</v>
      </c>
      <c r="L110" s="31"/>
    </row>
    <row r="111" spans="2:12" s="1" customFormat="1" ht="26.25" customHeight="1">
      <c r="B111" s="31"/>
      <c r="E111" s="229" t="str">
        <f>E7</f>
        <v>Přístavba výtahu objektu GZW Rakovník Žižkovo nám. 186, 26901 Rakovník</v>
      </c>
      <c r="F111" s="230"/>
      <c r="G111" s="230"/>
      <c r="H111" s="230"/>
      <c r="L111" s="31"/>
    </row>
    <row r="112" spans="2:12" s="1" customFormat="1" ht="12" customHeight="1">
      <c r="B112" s="31"/>
      <c r="C112" s="26" t="s">
        <v>95</v>
      </c>
      <c r="L112" s="31"/>
    </row>
    <row r="113" spans="2:65" s="1" customFormat="1" ht="16.5" customHeight="1">
      <c r="B113" s="31"/>
      <c r="E113" s="201" t="str">
        <f>E9</f>
        <v>03 - VRN</v>
      </c>
      <c r="F113" s="228"/>
      <c r="G113" s="228"/>
      <c r="H113" s="228"/>
      <c r="L113" s="31"/>
    </row>
    <row r="114" spans="2:65" s="1" customFormat="1" ht="6.95" customHeight="1">
      <c r="B114" s="31"/>
      <c r="L114" s="31"/>
    </row>
    <row r="115" spans="2:65" s="1" customFormat="1" ht="12" customHeight="1">
      <c r="B115" s="31"/>
      <c r="C115" s="26" t="s">
        <v>20</v>
      </c>
      <c r="F115" s="24" t="str">
        <f>F12</f>
        <v>č.p.186, parc.č.st.213</v>
      </c>
      <c r="I115" s="26" t="s">
        <v>22</v>
      </c>
      <c r="J115" s="51" t="str">
        <f>IF(J12="","",J12)</f>
        <v>8. 5. 2024</v>
      </c>
      <c r="L115" s="31"/>
    </row>
    <row r="116" spans="2:65" s="1" customFormat="1" ht="6.95" customHeight="1">
      <c r="B116" s="31"/>
      <c r="L116" s="31"/>
    </row>
    <row r="117" spans="2:65" s="1" customFormat="1" ht="15.2" customHeight="1">
      <c r="B117" s="31"/>
      <c r="C117" s="26" t="s">
        <v>24</v>
      </c>
      <c r="F117" s="24" t="str">
        <f>E15</f>
        <v>Gymnázium Zikmunda Wintra Rakovník</v>
      </c>
      <c r="I117" s="26" t="s">
        <v>30</v>
      </c>
      <c r="J117" s="29" t="str">
        <f>E21</f>
        <v>Jaroslav Kodeš</v>
      </c>
      <c r="L117" s="31"/>
    </row>
    <row r="118" spans="2:65" s="1" customFormat="1" ht="15.2" customHeight="1">
      <c r="B118" s="31"/>
      <c r="C118" s="26" t="s">
        <v>28</v>
      </c>
      <c r="F118" s="24" t="str">
        <f>IF(E18="","",E18)</f>
        <v>Vyplň údaj</v>
      </c>
      <c r="I118" s="26" t="s">
        <v>33</v>
      </c>
      <c r="J118" s="29" t="str">
        <f>E24</f>
        <v xml:space="preserve"> </v>
      </c>
      <c r="L118" s="31"/>
    </row>
    <row r="119" spans="2:65" s="1" customFormat="1" ht="10.35" customHeight="1">
      <c r="B119" s="31"/>
      <c r="L119" s="31"/>
    </row>
    <row r="120" spans="2:65" s="10" customFormat="1" ht="29.25" customHeight="1">
      <c r="B120" s="111"/>
      <c r="C120" s="112" t="s">
        <v>124</v>
      </c>
      <c r="D120" s="113" t="s">
        <v>62</v>
      </c>
      <c r="E120" s="113" t="s">
        <v>58</v>
      </c>
      <c r="F120" s="113" t="s">
        <v>59</v>
      </c>
      <c r="G120" s="113" t="s">
        <v>125</v>
      </c>
      <c r="H120" s="113" t="s">
        <v>126</v>
      </c>
      <c r="I120" s="113" t="s">
        <v>127</v>
      </c>
      <c r="J120" s="113" t="s">
        <v>99</v>
      </c>
      <c r="K120" s="114" t="s">
        <v>128</v>
      </c>
      <c r="L120" s="111"/>
      <c r="M120" s="57" t="s">
        <v>1</v>
      </c>
      <c r="N120" s="58" t="s">
        <v>41</v>
      </c>
      <c r="O120" s="58" t="s">
        <v>129</v>
      </c>
      <c r="P120" s="58" t="s">
        <v>130</v>
      </c>
      <c r="Q120" s="58" t="s">
        <v>131</v>
      </c>
      <c r="R120" s="58" t="s">
        <v>132</v>
      </c>
      <c r="S120" s="58" t="s">
        <v>133</v>
      </c>
      <c r="T120" s="59" t="s">
        <v>134</v>
      </c>
    </row>
    <row r="121" spans="2:65" s="1" customFormat="1" ht="22.9" customHeight="1">
      <c r="B121" s="31"/>
      <c r="C121" s="62" t="s">
        <v>135</v>
      </c>
      <c r="J121" s="115">
        <f>BK121</f>
        <v>0</v>
      </c>
      <c r="L121" s="31"/>
      <c r="M121" s="60"/>
      <c r="N121" s="52"/>
      <c r="O121" s="52"/>
      <c r="P121" s="116">
        <f>P122</f>
        <v>0</v>
      </c>
      <c r="Q121" s="52"/>
      <c r="R121" s="116">
        <f>R122</f>
        <v>0</v>
      </c>
      <c r="S121" s="52"/>
      <c r="T121" s="117">
        <f>T122</f>
        <v>0</v>
      </c>
      <c r="AT121" s="16" t="s">
        <v>76</v>
      </c>
      <c r="AU121" s="16" t="s">
        <v>101</v>
      </c>
      <c r="BK121" s="118">
        <f>BK122</f>
        <v>0</v>
      </c>
    </row>
    <row r="122" spans="2:65" s="11" customFormat="1" ht="25.9" customHeight="1">
      <c r="B122" s="119"/>
      <c r="D122" s="120" t="s">
        <v>76</v>
      </c>
      <c r="E122" s="121" t="s">
        <v>92</v>
      </c>
      <c r="F122" s="121" t="s">
        <v>1243</v>
      </c>
      <c r="I122" s="122"/>
      <c r="J122" s="123">
        <f>BK122</f>
        <v>0</v>
      </c>
      <c r="L122" s="119"/>
      <c r="M122" s="124"/>
      <c r="P122" s="125">
        <f>P123+P142+P166+P173</f>
        <v>0</v>
      </c>
      <c r="R122" s="125">
        <f>R123+R142+R166+R173</f>
        <v>0</v>
      </c>
      <c r="T122" s="126">
        <f>T123+T142+T166+T173</f>
        <v>0</v>
      </c>
      <c r="AR122" s="120" t="s">
        <v>173</v>
      </c>
      <c r="AT122" s="127" t="s">
        <v>76</v>
      </c>
      <c r="AU122" s="127" t="s">
        <v>77</v>
      </c>
      <c r="AY122" s="120" t="s">
        <v>138</v>
      </c>
      <c r="BK122" s="128">
        <f>BK123+BK142+BK166+BK173</f>
        <v>0</v>
      </c>
    </row>
    <row r="123" spans="2:65" s="11" customFormat="1" ht="22.9" customHeight="1">
      <c r="B123" s="119"/>
      <c r="D123" s="120" t="s">
        <v>76</v>
      </c>
      <c r="E123" s="129" t="s">
        <v>1244</v>
      </c>
      <c r="F123" s="129" t="s">
        <v>1245</v>
      </c>
      <c r="I123" s="122"/>
      <c r="J123" s="130">
        <f>BK123</f>
        <v>0</v>
      </c>
      <c r="L123" s="119"/>
      <c r="M123" s="124"/>
      <c r="P123" s="125">
        <f>SUM(P124:P141)</f>
        <v>0</v>
      </c>
      <c r="R123" s="125">
        <f>SUM(R124:R141)</f>
        <v>0</v>
      </c>
      <c r="T123" s="126">
        <f>SUM(T124:T141)</f>
        <v>0</v>
      </c>
      <c r="AR123" s="120" t="s">
        <v>173</v>
      </c>
      <c r="AT123" s="127" t="s">
        <v>76</v>
      </c>
      <c r="AU123" s="127" t="s">
        <v>85</v>
      </c>
      <c r="AY123" s="120" t="s">
        <v>138</v>
      </c>
      <c r="BK123" s="128">
        <f>SUM(BK124:BK141)</f>
        <v>0</v>
      </c>
    </row>
    <row r="124" spans="2:65" s="1" customFormat="1" ht="16.5" customHeight="1">
      <c r="B124" s="131"/>
      <c r="C124" s="132" t="s">
        <v>85</v>
      </c>
      <c r="D124" s="132" t="s">
        <v>140</v>
      </c>
      <c r="E124" s="133" t="s">
        <v>1246</v>
      </c>
      <c r="F124" s="134" t="s">
        <v>1247</v>
      </c>
      <c r="G124" s="135" t="s">
        <v>1224</v>
      </c>
      <c r="H124" s="136">
        <v>1</v>
      </c>
      <c r="I124" s="137"/>
      <c r="J124" s="138">
        <f>ROUND(I124*H124,2)</f>
        <v>0</v>
      </c>
      <c r="K124" s="134" t="s">
        <v>1248</v>
      </c>
      <c r="L124" s="31"/>
      <c r="M124" s="139" t="s">
        <v>1</v>
      </c>
      <c r="N124" s="140" t="s">
        <v>42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1249</v>
      </c>
      <c r="AT124" s="143" t="s">
        <v>140</v>
      </c>
      <c r="AU124" s="143" t="s">
        <v>87</v>
      </c>
      <c r="AY124" s="16" t="s">
        <v>138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6" t="s">
        <v>85</v>
      </c>
      <c r="BK124" s="144">
        <f>ROUND(I124*H124,2)</f>
        <v>0</v>
      </c>
      <c r="BL124" s="16" t="s">
        <v>1249</v>
      </c>
      <c r="BM124" s="143" t="s">
        <v>1250</v>
      </c>
    </row>
    <row r="125" spans="2:65" s="1" customFormat="1">
      <c r="B125" s="31"/>
      <c r="D125" s="145" t="s">
        <v>147</v>
      </c>
      <c r="F125" s="146" t="s">
        <v>1247</v>
      </c>
      <c r="I125" s="147"/>
      <c r="L125" s="31"/>
      <c r="M125" s="148"/>
      <c r="T125" s="54"/>
      <c r="AT125" s="16" t="s">
        <v>147</v>
      </c>
      <c r="AU125" s="16" t="s">
        <v>87</v>
      </c>
    </row>
    <row r="126" spans="2:65" s="1" customFormat="1">
      <c r="B126" s="31"/>
      <c r="D126" s="149" t="s">
        <v>149</v>
      </c>
      <c r="F126" s="150" t="s">
        <v>1251</v>
      </c>
      <c r="I126" s="147"/>
      <c r="L126" s="31"/>
      <c r="M126" s="148"/>
      <c r="T126" s="54"/>
      <c r="AT126" s="16" t="s">
        <v>149</v>
      </c>
      <c r="AU126" s="16" t="s">
        <v>87</v>
      </c>
    </row>
    <row r="127" spans="2:65" s="1" customFormat="1" ht="16.5" customHeight="1">
      <c r="B127" s="131"/>
      <c r="C127" s="132" t="s">
        <v>87</v>
      </c>
      <c r="D127" s="132" t="s">
        <v>140</v>
      </c>
      <c r="E127" s="133" t="s">
        <v>1252</v>
      </c>
      <c r="F127" s="134" t="s">
        <v>1253</v>
      </c>
      <c r="G127" s="135" t="s">
        <v>1224</v>
      </c>
      <c r="H127" s="136">
        <v>1</v>
      </c>
      <c r="I127" s="137"/>
      <c r="J127" s="138">
        <f>ROUND(I127*H127,2)</f>
        <v>0</v>
      </c>
      <c r="K127" s="134" t="s">
        <v>1248</v>
      </c>
      <c r="L127" s="31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1249</v>
      </c>
      <c r="AT127" s="143" t="s">
        <v>140</v>
      </c>
      <c r="AU127" s="143" t="s">
        <v>87</v>
      </c>
      <c r="AY127" s="16" t="s">
        <v>138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6" t="s">
        <v>85</v>
      </c>
      <c r="BK127" s="144">
        <f>ROUND(I127*H127,2)</f>
        <v>0</v>
      </c>
      <c r="BL127" s="16" t="s">
        <v>1249</v>
      </c>
      <c r="BM127" s="143" t="s">
        <v>1254</v>
      </c>
    </row>
    <row r="128" spans="2:65" s="1" customFormat="1">
      <c r="B128" s="31"/>
      <c r="D128" s="145" t="s">
        <v>147</v>
      </c>
      <c r="F128" s="146" t="s">
        <v>1253</v>
      </c>
      <c r="I128" s="147"/>
      <c r="L128" s="31"/>
      <c r="M128" s="148"/>
      <c r="T128" s="54"/>
      <c r="AT128" s="16" t="s">
        <v>147</v>
      </c>
      <c r="AU128" s="16" t="s">
        <v>87</v>
      </c>
    </row>
    <row r="129" spans="2:65" s="1" customFormat="1">
      <c r="B129" s="31"/>
      <c r="D129" s="149" t="s">
        <v>149</v>
      </c>
      <c r="F129" s="150" t="s">
        <v>1255</v>
      </c>
      <c r="I129" s="147"/>
      <c r="L129" s="31"/>
      <c r="M129" s="148"/>
      <c r="T129" s="54"/>
      <c r="AT129" s="16" t="s">
        <v>149</v>
      </c>
      <c r="AU129" s="16" t="s">
        <v>87</v>
      </c>
    </row>
    <row r="130" spans="2:65" s="1" customFormat="1" ht="16.5" customHeight="1">
      <c r="B130" s="131"/>
      <c r="C130" s="132" t="s">
        <v>162</v>
      </c>
      <c r="D130" s="132" t="s">
        <v>140</v>
      </c>
      <c r="E130" s="133" t="s">
        <v>1256</v>
      </c>
      <c r="F130" s="134" t="s">
        <v>1257</v>
      </c>
      <c r="G130" s="135" t="s">
        <v>1224</v>
      </c>
      <c r="H130" s="136">
        <v>1</v>
      </c>
      <c r="I130" s="137"/>
      <c r="J130" s="138">
        <f>ROUND(I130*H130,2)</f>
        <v>0</v>
      </c>
      <c r="K130" s="134" t="s">
        <v>1248</v>
      </c>
      <c r="L130" s="31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1249</v>
      </c>
      <c r="AT130" s="143" t="s">
        <v>140</v>
      </c>
      <c r="AU130" s="143" t="s">
        <v>87</v>
      </c>
      <c r="AY130" s="16" t="s">
        <v>138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85</v>
      </c>
      <c r="BK130" s="144">
        <f>ROUND(I130*H130,2)</f>
        <v>0</v>
      </c>
      <c r="BL130" s="16" t="s">
        <v>1249</v>
      </c>
      <c r="BM130" s="143" t="s">
        <v>1258</v>
      </c>
    </row>
    <row r="131" spans="2:65" s="1" customFormat="1">
      <c r="B131" s="31"/>
      <c r="D131" s="145" t="s">
        <v>147</v>
      </c>
      <c r="F131" s="146" t="s">
        <v>1257</v>
      </c>
      <c r="I131" s="147"/>
      <c r="L131" s="31"/>
      <c r="M131" s="148"/>
      <c r="T131" s="54"/>
      <c r="AT131" s="16" t="s">
        <v>147</v>
      </c>
      <c r="AU131" s="16" t="s">
        <v>87</v>
      </c>
    </row>
    <row r="132" spans="2:65" s="1" customFormat="1">
      <c r="B132" s="31"/>
      <c r="D132" s="149" t="s">
        <v>149</v>
      </c>
      <c r="F132" s="150" t="s">
        <v>1259</v>
      </c>
      <c r="I132" s="147"/>
      <c r="L132" s="31"/>
      <c r="M132" s="148"/>
      <c r="T132" s="54"/>
      <c r="AT132" s="16" t="s">
        <v>149</v>
      </c>
      <c r="AU132" s="16" t="s">
        <v>87</v>
      </c>
    </row>
    <row r="133" spans="2:65" s="1" customFormat="1" ht="16.5" customHeight="1">
      <c r="B133" s="131"/>
      <c r="C133" s="132" t="s">
        <v>145</v>
      </c>
      <c r="D133" s="132" t="s">
        <v>140</v>
      </c>
      <c r="E133" s="133" t="s">
        <v>1260</v>
      </c>
      <c r="F133" s="134" t="s">
        <v>1261</v>
      </c>
      <c r="G133" s="135" t="s">
        <v>1224</v>
      </c>
      <c r="H133" s="136">
        <v>1</v>
      </c>
      <c r="I133" s="137"/>
      <c r="J133" s="138">
        <f>ROUND(I133*H133,2)</f>
        <v>0</v>
      </c>
      <c r="K133" s="134" t="s">
        <v>1248</v>
      </c>
      <c r="L133" s="31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1249</v>
      </c>
      <c r="AT133" s="143" t="s">
        <v>140</v>
      </c>
      <c r="AU133" s="143" t="s">
        <v>87</v>
      </c>
      <c r="AY133" s="16" t="s">
        <v>138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85</v>
      </c>
      <c r="BK133" s="144">
        <f>ROUND(I133*H133,2)</f>
        <v>0</v>
      </c>
      <c r="BL133" s="16" t="s">
        <v>1249</v>
      </c>
      <c r="BM133" s="143" t="s">
        <v>1262</v>
      </c>
    </row>
    <row r="134" spans="2:65" s="1" customFormat="1">
      <c r="B134" s="31"/>
      <c r="D134" s="145" t="s">
        <v>147</v>
      </c>
      <c r="F134" s="146" t="s">
        <v>1261</v>
      </c>
      <c r="I134" s="147"/>
      <c r="L134" s="31"/>
      <c r="M134" s="148"/>
      <c r="T134" s="54"/>
      <c r="AT134" s="16" t="s">
        <v>147</v>
      </c>
      <c r="AU134" s="16" t="s">
        <v>87</v>
      </c>
    </row>
    <row r="135" spans="2:65" s="1" customFormat="1">
      <c r="B135" s="31"/>
      <c r="D135" s="149" t="s">
        <v>149</v>
      </c>
      <c r="F135" s="150" t="s">
        <v>1263</v>
      </c>
      <c r="I135" s="147"/>
      <c r="L135" s="31"/>
      <c r="M135" s="148"/>
      <c r="T135" s="54"/>
      <c r="AT135" s="16" t="s">
        <v>149</v>
      </c>
      <c r="AU135" s="16" t="s">
        <v>87</v>
      </c>
    </row>
    <row r="136" spans="2:65" s="1" customFormat="1" ht="16.5" customHeight="1">
      <c r="B136" s="131"/>
      <c r="C136" s="132" t="s">
        <v>173</v>
      </c>
      <c r="D136" s="132" t="s">
        <v>140</v>
      </c>
      <c r="E136" s="133" t="s">
        <v>1264</v>
      </c>
      <c r="F136" s="134" t="s">
        <v>1265</v>
      </c>
      <c r="G136" s="135" t="s">
        <v>1224</v>
      </c>
      <c r="H136" s="136">
        <v>1</v>
      </c>
      <c r="I136" s="137"/>
      <c r="J136" s="138">
        <f>ROUND(I136*H136,2)</f>
        <v>0</v>
      </c>
      <c r="K136" s="134" t="s">
        <v>1248</v>
      </c>
      <c r="L136" s="31"/>
      <c r="M136" s="139" t="s">
        <v>1</v>
      </c>
      <c r="N136" s="140" t="s">
        <v>42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1249</v>
      </c>
      <c r="AT136" s="143" t="s">
        <v>140</v>
      </c>
      <c r="AU136" s="143" t="s">
        <v>87</v>
      </c>
      <c r="AY136" s="16" t="s">
        <v>138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85</v>
      </c>
      <c r="BK136" s="144">
        <f>ROUND(I136*H136,2)</f>
        <v>0</v>
      </c>
      <c r="BL136" s="16" t="s">
        <v>1249</v>
      </c>
      <c r="BM136" s="143" t="s">
        <v>1266</v>
      </c>
    </row>
    <row r="137" spans="2:65" s="1" customFormat="1">
      <c r="B137" s="31"/>
      <c r="D137" s="145" t="s">
        <v>147</v>
      </c>
      <c r="F137" s="146" t="s">
        <v>1265</v>
      </c>
      <c r="I137" s="147"/>
      <c r="L137" s="31"/>
      <c r="M137" s="148"/>
      <c r="T137" s="54"/>
      <c r="AT137" s="16" t="s">
        <v>147</v>
      </c>
      <c r="AU137" s="16" t="s">
        <v>87</v>
      </c>
    </row>
    <row r="138" spans="2:65" s="1" customFormat="1">
      <c r="B138" s="31"/>
      <c r="D138" s="149" t="s">
        <v>149</v>
      </c>
      <c r="F138" s="150" t="s">
        <v>1267</v>
      </c>
      <c r="I138" s="147"/>
      <c r="L138" s="31"/>
      <c r="M138" s="148"/>
      <c r="T138" s="54"/>
      <c r="AT138" s="16" t="s">
        <v>149</v>
      </c>
      <c r="AU138" s="16" t="s">
        <v>87</v>
      </c>
    </row>
    <row r="139" spans="2:65" s="1" customFormat="1" ht="16.5" customHeight="1">
      <c r="B139" s="131"/>
      <c r="C139" s="132" t="s">
        <v>193</v>
      </c>
      <c r="D139" s="132" t="s">
        <v>140</v>
      </c>
      <c r="E139" s="133" t="s">
        <v>1268</v>
      </c>
      <c r="F139" s="134" t="s">
        <v>1269</v>
      </c>
      <c r="G139" s="135" t="s">
        <v>1224</v>
      </c>
      <c r="H139" s="136">
        <v>1</v>
      </c>
      <c r="I139" s="137"/>
      <c r="J139" s="138">
        <f>ROUND(I139*H139,2)</f>
        <v>0</v>
      </c>
      <c r="K139" s="134" t="s">
        <v>144</v>
      </c>
      <c r="L139" s="31"/>
      <c r="M139" s="139" t="s">
        <v>1</v>
      </c>
      <c r="N139" s="140" t="s">
        <v>42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1249</v>
      </c>
      <c r="AT139" s="143" t="s">
        <v>140</v>
      </c>
      <c r="AU139" s="143" t="s">
        <v>87</v>
      </c>
      <c r="AY139" s="16" t="s">
        <v>138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85</v>
      </c>
      <c r="BK139" s="144">
        <f>ROUND(I139*H139,2)</f>
        <v>0</v>
      </c>
      <c r="BL139" s="16" t="s">
        <v>1249</v>
      </c>
      <c r="BM139" s="143" t="s">
        <v>1270</v>
      </c>
    </row>
    <row r="140" spans="2:65" s="1" customFormat="1">
      <c r="B140" s="31"/>
      <c r="D140" s="145" t="s">
        <v>147</v>
      </c>
      <c r="F140" s="146" t="s">
        <v>1269</v>
      </c>
      <c r="I140" s="147"/>
      <c r="L140" s="31"/>
      <c r="M140" s="148"/>
      <c r="T140" s="54"/>
      <c r="AT140" s="16" t="s">
        <v>147</v>
      </c>
      <c r="AU140" s="16" t="s">
        <v>87</v>
      </c>
    </row>
    <row r="141" spans="2:65" s="1" customFormat="1">
      <c r="B141" s="31"/>
      <c r="D141" s="149" t="s">
        <v>149</v>
      </c>
      <c r="F141" s="150" t="s">
        <v>1271</v>
      </c>
      <c r="I141" s="147"/>
      <c r="L141" s="31"/>
      <c r="M141" s="148"/>
      <c r="T141" s="54"/>
      <c r="AT141" s="16" t="s">
        <v>149</v>
      </c>
      <c r="AU141" s="16" t="s">
        <v>87</v>
      </c>
    </row>
    <row r="142" spans="2:65" s="11" customFormat="1" ht="22.9" customHeight="1">
      <c r="B142" s="119"/>
      <c r="D142" s="120" t="s">
        <v>76</v>
      </c>
      <c r="E142" s="129" t="s">
        <v>1272</v>
      </c>
      <c r="F142" s="129" t="s">
        <v>1273</v>
      </c>
      <c r="I142" s="122"/>
      <c r="J142" s="130">
        <f>BK142</f>
        <v>0</v>
      </c>
      <c r="L142" s="119"/>
      <c r="M142" s="124"/>
      <c r="P142" s="125">
        <f>SUM(P143:P165)</f>
        <v>0</v>
      </c>
      <c r="R142" s="125">
        <f>SUM(R143:R165)</f>
        <v>0</v>
      </c>
      <c r="T142" s="126">
        <f>SUM(T143:T165)</f>
        <v>0</v>
      </c>
      <c r="AR142" s="120" t="s">
        <v>173</v>
      </c>
      <c r="AT142" s="127" t="s">
        <v>76</v>
      </c>
      <c r="AU142" s="127" t="s">
        <v>85</v>
      </c>
      <c r="AY142" s="120" t="s">
        <v>138</v>
      </c>
      <c r="BK142" s="128">
        <f>SUM(BK143:BK165)</f>
        <v>0</v>
      </c>
    </row>
    <row r="143" spans="2:65" s="1" customFormat="1" ht="16.5" customHeight="1">
      <c r="B143" s="131"/>
      <c r="C143" s="132" t="s">
        <v>200</v>
      </c>
      <c r="D143" s="132" t="s">
        <v>140</v>
      </c>
      <c r="E143" s="133" t="s">
        <v>1274</v>
      </c>
      <c r="F143" s="134" t="s">
        <v>1275</v>
      </c>
      <c r="G143" s="135" t="s">
        <v>1224</v>
      </c>
      <c r="H143" s="136">
        <v>1</v>
      </c>
      <c r="I143" s="137"/>
      <c r="J143" s="138">
        <f>ROUND(I143*H143,2)</f>
        <v>0</v>
      </c>
      <c r="K143" s="134" t="s">
        <v>1248</v>
      </c>
      <c r="L143" s="31"/>
      <c r="M143" s="139" t="s">
        <v>1</v>
      </c>
      <c r="N143" s="140" t="s">
        <v>42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1249</v>
      </c>
      <c r="AT143" s="143" t="s">
        <v>140</v>
      </c>
      <c r="AU143" s="143" t="s">
        <v>87</v>
      </c>
      <c r="AY143" s="16" t="s">
        <v>138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85</v>
      </c>
      <c r="BK143" s="144">
        <f>ROUND(I143*H143,2)</f>
        <v>0</v>
      </c>
      <c r="BL143" s="16" t="s">
        <v>1249</v>
      </c>
      <c r="BM143" s="143" t="s">
        <v>1276</v>
      </c>
    </row>
    <row r="144" spans="2:65" s="1" customFormat="1">
      <c r="B144" s="31"/>
      <c r="D144" s="145" t="s">
        <v>147</v>
      </c>
      <c r="F144" s="146" t="s">
        <v>1275</v>
      </c>
      <c r="I144" s="147"/>
      <c r="L144" s="31"/>
      <c r="M144" s="148"/>
      <c r="T144" s="54"/>
      <c r="AT144" s="16" t="s">
        <v>147</v>
      </c>
      <c r="AU144" s="16" t="s">
        <v>87</v>
      </c>
    </row>
    <row r="145" spans="2:65" s="1" customFormat="1">
      <c r="B145" s="31"/>
      <c r="D145" s="149" t="s">
        <v>149</v>
      </c>
      <c r="F145" s="150" t="s">
        <v>1277</v>
      </c>
      <c r="I145" s="147"/>
      <c r="L145" s="31"/>
      <c r="M145" s="148"/>
      <c r="T145" s="54"/>
      <c r="AT145" s="16" t="s">
        <v>149</v>
      </c>
      <c r="AU145" s="16" t="s">
        <v>87</v>
      </c>
    </row>
    <row r="146" spans="2:65" s="1" customFormat="1" ht="16.5" customHeight="1">
      <c r="B146" s="131"/>
      <c r="C146" s="132" t="s">
        <v>206</v>
      </c>
      <c r="D146" s="132" t="s">
        <v>140</v>
      </c>
      <c r="E146" s="133" t="s">
        <v>1278</v>
      </c>
      <c r="F146" s="134" t="s">
        <v>1279</v>
      </c>
      <c r="G146" s="135" t="s">
        <v>1224</v>
      </c>
      <c r="H146" s="136">
        <v>1</v>
      </c>
      <c r="I146" s="137"/>
      <c r="J146" s="138">
        <f>ROUND(I146*H146,2)</f>
        <v>0</v>
      </c>
      <c r="K146" s="134" t="s">
        <v>1248</v>
      </c>
      <c r="L146" s="31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1249</v>
      </c>
      <c r="AT146" s="143" t="s">
        <v>140</v>
      </c>
      <c r="AU146" s="143" t="s">
        <v>87</v>
      </c>
      <c r="AY146" s="16" t="s">
        <v>138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85</v>
      </c>
      <c r="BK146" s="144">
        <f>ROUND(I146*H146,2)</f>
        <v>0</v>
      </c>
      <c r="BL146" s="16" t="s">
        <v>1249</v>
      </c>
      <c r="BM146" s="143" t="s">
        <v>1280</v>
      </c>
    </row>
    <row r="147" spans="2:65" s="1" customFormat="1">
      <c r="B147" s="31"/>
      <c r="D147" s="145" t="s">
        <v>147</v>
      </c>
      <c r="F147" s="146" t="s">
        <v>1279</v>
      </c>
      <c r="I147" s="147"/>
      <c r="L147" s="31"/>
      <c r="M147" s="148"/>
      <c r="T147" s="54"/>
      <c r="AT147" s="16" t="s">
        <v>147</v>
      </c>
      <c r="AU147" s="16" t="s">
        <v>87</v>
      </c>
    </row>
    <row r="148" spans="2:65" s="1" customFormat="1">
      <c r="B148" s="31"/>
      <c r="D148" s="149" t="s">
        <v>149</v>
      </c>
      <c r="F148" s="150" t="s">
        <v>1281</v>
      </c>
      <c r="I148" s="147"/>
      <c r="L148" s="31"/>
      <c r="M148" s="148"/>
      <c r="T148" s="54"/>
      <c r="AT148" s="16" t="s">
        <v>149</v>
      </c>
      <c r="AU148" s="16" t="s">
        <v>87</v>
      </c>
    </row>
    <row r="149" spans="2:65" s="1" customFormat="1" ht="16.5" customHeight="1">
      <c r="B149" s="131"/>
      <c r="C149" s="132" t="s">
        <v>213</v>
      </c>
      <c r="D149" s="132" t="s">
        <v>140</v>
      </c>
      <c r="E149" s="133" t="s">
        <v>1282</v>
      </c>
      <c r="F149" s="134" t="s">
        <v>1283</v>
      </c>
      <c r="G149" s="135" t="s">
        <v>1224</v>
      </c>
      <c r="H149" s="136">
        <v>1</v>
      </c>
      <c r="I149" s="137"/>
      <c r="J149" s="138">
        <f>ROUND(I149*H149,2)</f>
        <v>0</v>
      </c>
      <c r="K149" s="134" t="s">
        <v>1248</v>
      </c>
      <c r="L149" s="31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1249</v>
      </c>
      <c r="AT149" s="143" t="s">
        <v>140</v>
      </c>
      <c r="AU149" s="143" t="s">
        <v>87</v>
      </c>
      <c r="AY149" s="16" t="s">
        <v>138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85</v>
      </c>
      <c r="BK149" s="144">
        <f>ROUND(I149*H149,2)</f>
        <v>0</v>
      </c>
      <c r="BL149" s="16" t="s">
        <v>1249</v>
      </c>
      <c r="BM149" s="143" t="s">
        <v>1284</v>
      </c>
    </row>
    <row r="150" spans="2:65" s="1" customFormat="1">
      <c r="B150" s="31"/>
      <c r="D150" s="145" t="s">
        <v>147</v>
      </c>
      <c r="F150" s="146" t="s">
        <v>1283</v>
      </c>
      <c r="I150" s="147"/>
      <c r="L150" s="31"/>
      <c r="M150" s="148"/>
      <c r="T150" s="54"/>
      <c r="AT150" s="16" t="s">
        <v>147</v>
      </c>
      <c r="AU150" s="16" t="s">
        <v>87</v>
      </c>
    </row>
    <row r="151" spans="2:65" s="1" customFormat="1">
      <c r="B151" s="31"/>
      <c r="D151" s="149" t="s">
        <v>149</v>
      </c>
      <c r="F151" s="150" t="s">
        <v>1285</v>
      </c>
      <c r="I151" s="147"/>
      <c r="L151" s="31"/>
      <c r="M151" s="148"/>
      <c r="T151" s="54"/>
      <c r="AT151" s="16" t="s">
        <v>149</v>
      </c>
      <c r="AU151" s="16" t="s">
        <v>87</v>
      </c>
    </row>
    <row r="152" spans="2:65" s="1" customFormat="1" ht="16.5" customHeight="1">
      <c r="B152" s="131"/>
      <c r="C152" s="132" t="s">
        <v>227</v>
      </c>
      <c r="D152" s="132" t="s">
        <v>140</v>
      </c>
      <c r="E152" s="133" t="s">
        <v>1286</v>
      </c>
      <c r="F152" s="134" t="s">
        <v>1287</v>
      </c>
      <c r="G152" s="135" t="s">
        <v>1224</v>
      </c>
      <c r="H152" s="136">
        <v>1</v>
      </c>
      <c r="I152" s="137"/>
      <c r="J152" s="138">
        <f>ROUND(I152*H152,2)</f>
        <v>0</v>
      </c>
      <c r="K152" s="134" t="s">
        <v>1248</v>
      </c>
      <c r="L152" s="31"/>
      <c r="M152" s="139" t="s">
        <v>1</v>
      </c>
      <c r="N152" s="140" t="s">
        <v>42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1249</v>
      </c>
      <c r="AT152" s="143" t="s">
        <v>140</v>
      </c>
      <c r="AU152" s="143" t="s">
        <v>87</v>
      </c>
      <c r="AY152" s="16" t="s">
        <v>138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85</v>
      </c>
      <c r="BK152" s="144">
        <f>ROUND(I152*H152,2)</f>
        <v>0</v>
      </c>
      <c r="BL152" s="16" t="s">
        <v>1249</v>
      </c>
      <c r="BM152" s="143" t="s">
        <v>1288</v>
      </c>
    </row>
    <row r="153" spans="2:65" s="1" customFormat="1">
      <c r="B153" s="31"/>
      <c r="D153" s="145" t="s">
        <v>147</v>
      </c>
      <c r="F153" s="146" t="s">
        <v>1287</v>
      </c>
      <c r="I153" s="147"/>
      <c r="L153" s="31"/>
      <c r="M153" s="148"/>
      <c r="T153" s="54"/>
      <c r="AT153" s="16" t="s">
        <v>147</v>
      </c>
      <c r="AU153" s="16" t="s">
        <v>87</v>
      </c>
    </row>
    <row r="154" spans="2:65" s="1" customFormat="1">
      <c r="B154" s="31"/>
      <c r="D154" s="149" t="s">
        <v>149</v>
      </c>
      <c r="F154" s="150" t="s">
        <v>1289</v>
      </c>
      <c r="I154" s="147"/>
      <c r="L154" s="31"/>
      <c r="M154" s="148"/>
      <c r="T154" s="54"/>
      <c r="AT154" s="16" t="s">
        <v>149</v>
      </c>
      <c r="AU154" s="16" t="s">
        <v>87</v>
      </c>
    </row>
    <row r="155" spans="2:65" s="1" customFormat="1" ht="16.5" customHeight="1">
      <c r="B155" s="131"/>
      <c r="C155" s="132" t="s">
        <v>233</v>
      </c>
      <c r="D155" s="132" t="s">
        <v>140</v>
      </c>
      <c r="E155" s="133" t="s">
        <v>1290</v>
      </c>
      <c r="F155" s="134" t="s">
        <v>1291</v>
      </c>
      <c r="G155" s="135" t="s">
        <v>1224</v>
      </c>
      <c r="H155" s="136">
        <v>1</v>
      </c>
      <c r="I155" s="137"/>
      <c r="J155" s="138">
        <f>ROUND(I155*H155,2)</f>
        <v>0</v>
      </c>
      <c r="K155" s="134" t="s">
        <v>1248</v>
      </c>
      <c r="L155" s="31"/>
      <c r="M155" s="139" t="s">
        <v>1</v>
      </c>
      <c r="N155" s="140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1249</v>
      </c>
      <c r="AT155" s="143" t="s">
        <v>140</v>
      </c>
      <c r="AU155" s="143" t="s">
        <v>87</v>
      </c>
      <c r="AY155" s="16" t="s">
        <v>138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6" t="s">
        <v>85</v>
      </c>
      <c r="BK155" s="144">
        <f>ROUND(I155*H155,2)</f>
        <v>0</v>
      </c>
      <c r="BL155" s="16" t="s">
        <v>1249</v>
      </c>
      <c r="BM155" s="143" t="s">
        <v>1292</v>
      </c>
    </row>
    <row r="156" spans="2:65" s="1" customFormat="1">
      <c r="B156" s="31"/>
      <c r="D156" s="145" t="s">
        <v>147</v>
      </c>
      <c r="F156" s="146" t="s">
        <v>1291</v>
      </c>
      <c r="I156" s="147"/>
      <c r="L156" s="31"/>
      <c r="M156" s="148"/>
      <c r="T156" s="54"/>
      <c r="AT156" s="16" t="s">
        <v>147</v>
      </c>
      <c r="AU156" s="16" t="s">
        <v>87</v>
      </c>
    </row>
    <row r="157" spans="2:65" s="1" customFormat="1">
      <c r="B157" s="31"/>
      <c r="D157" s="149" t="s">
        <v>149</v>
      </c>
      <c r="F157" s="150" t="s">
        <v>1293</v>
      </c>
      <c r="I157" s="147"/>
      <c r="L157" s="31"/>
      <c r="M157" s="148"/>
      <c r="T157" s="54"/>
      <c r="AT157" s="16" t="s">
        <v>149</v>
      </c>
      <c r="AU157" s="16" t="s">
        <v>87</v>
      </c>
    </row>
    <row r="158" spans="2:65" s="1" customFormat="1" ht="16.5" customHeight="1">
      <c r="B158" s="131"/>
      <c r="C158" s="132" t="s">
        <v>8</v>
      </c>
      <c r="D158" s="132" t="s">
        <v>140</v>
      </c>
      <c r="E158" s="133" t="s">
        <v>1294</v>
      </c>
      <c r="F158" s="134" t="s">
        <v>1295</v>
      </c>
      <c r="G158" s="135" t="s">
        <v>1224</v>
      </c>
      <c r="H158" s="136">
        <v>1</v>
      </c>
      <c r="I158" s="137"/>
      <c r="J158" s="138">
        <f>ROUND(I158*H158,2)</f>
        <v>0</v>
      </c>
      <c r="K158" s="134" t="s">
        <v>1248</v>
      </c>
      <c r="L158" s="31"/>
      <c r="M158" s="139" t="s">
        <v>1</v>
      </c>
      <c r="N158" s="140" t="s">
        <v>42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1249</v>
      </c>
      <c r="AT158" s="143" t="s">
        <v>140</v>
      </c>
      <c r="AU158" s="143" t="s">
        <v>87</v>
      </c>
      <c r="AY158" s="16" t="s">
        <v>138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85</v>
      </c>
      <c r="BK158" s="144">
        <f>ROUND(I158*H158,2)</f>
        <v>0</v>
      </c>
      <c r="BL158" s="16" t="s">
        <v>1249</v>
      </c>
      <c r="BM158" s="143" t="s">
        <v>1296</v>
      </c>
    </row>
    <row r="159" spans="2:65" s="1" customFormat="1">
      <c r="B159" s="31"/>
      <c r="D159" s="145" t="s">
        <v>147</v>
      </c>
      <c r="F159" s="146" t="s">
        <v>1295</v>
      </c>
      <c r="I159" s="147"/>
      <c r="L159" s="31"/>
      <c r="M159" s="148"/>
      <c r="T159" s="54"/>
      <c r="AT159" s="16" t="s">
        <v>147</v>
      </c>
      <c r="AU159" s="16" t="s">
        <v>87</v>
      </c>
    </row>
    <row r="160" spans="2:65" s="1" customFormat="1">
      <c r="B160" s="31"/>
      <c r="D160" s="149" t="s">
        <v>149</v>
      </c>
      <c r="F160" s="150" t="s">
        <v>1297</v>
      </c>
      <c r="I160" s="147"/>
      <c r="L160" s="31"/>
      <c r="M160" s="148"/>
      <c r="T160" s="54"/>
      <c r="AT160" s="16" t="s">
        <v>149</v>
      </c>
      <c r="AU160" s="16" t="s">
        <v>87</v>
      </c>
    </row>
    <row r="161" spans="2:65" s="1" customFormat="1" ht="16.5" customHeight="1">
      <c r="B161" s="131"/>
      <c r="C161" s="132" t="s">
        <v>252</v>
      </c>
      <c r="D161" s="132" t="s">
        <v>140</v>
      </c>
      <c r="E161" s="133" t="s">
        <v>1298</v>
      </c>
      <c r="F161" s="134" t="s">
        <v>1299</v>
      </c>
      <c r="G161" s="135" t="s">
        <v>1224</v>
      </c>
      <c r="H161" s="136">
        <v>1</v>
      </c>
      <c r="I161" s="137"/>
      <c r="J161" s="138">
        <f>ROUND(I161*H161,2)</f>
        <v>0</v>
      </c>
      <c r="K161" s="134" t="s">
        <v>1248</v>
      </c>
      <c r="L161" s="31"/>
      <c r="M161" s="139" t="s">
        <v>1</v>
      </c>
      <c r="N161" s="140" t="s">
        <v>42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1249</v>
      </c>
      <c r="AT161" s="143" t="s">
        <v>140</v>
      </c>
      <c r="AU161" s="143" t="s">
        <v>87</v>
      </c>
      <c r="AY161" s="16" t="s">
        <v>138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85</v>
      </c>
      <c r="BK161" s="144">
        <f>ROUND(I161*H161,2)</f>
        <v>0</v>
      </c>
      <c r="BL161" s="16" t="s">
        <v>1249</v>
      </c>
      <c r="BM161" s="143" t="s">
        <v>1300</v>
      </c>
    </row>
    <row r="162" spans="2:65" s="1" customFormat="1">
      <c r="B162" s="31"/>
      <c r="D162" s="145" t="s">
        <v>147</v>
      </c>
      <c r="F162" s="146" t="s">
        <v>1299</v>
      </c>
      <c r="I162" s="147"/>
      <c r="L162" s="31"/>
      <c r="M162" s="148"/>
      <c r="T162" s="54"/>
      <c r="AT162" s="16" t="s">
        <v>147</v>
      </c>
      <c r="AU162" s="16" t="s">
        <v>87</v>
      </c>
    </row>
    <row r="163" spans="2:65" s="1" customFormat="1">
      <c r="B163" s="31"/>
      <c r="D163" s="149" t="s">
        <v>149</v>
      </c>
      <c r="F163" s="150" t="s">
        <v>1301</v>
      </c>
      <c r="I163" s="147"/>
      <c r="L163" s="31"/>
      <c r="M163" s="148"/>
      <c r="T163" s="54"/>
      <c r="AT163" s="16" t="s">
        <v>149</v>
      </c>
      <c r="AU163" s="16" t="s">
        <v>87</v>
      </c>
    </row>
    <row r="164" spans="2:65" s="1" customFormat="1" ht="16.5" customHeight="1">
      <c r="B164" s="131"/>
      <c r="C164" s="132" t="s">
        <v>259</v>
      </c>
      <c r="D164" s="132" t="s">
        <v>140</v>
      </c>
      <c r="E164" s="133" t="s">
        <v>1302</v>
      </c>
      <c r="F164" s="134" t="s">
        <v>1303</v>
      </c>
      <c r="G164" s="135" t="s">
        <v>1224</v>
      </c>
      <c r="H164" s="136">
        <v>1</v>
      </c>
      <c r="I164" s="137"/>
      <c r="J164" s="138">
        <f>ROUND(I164*H164,2)</f>
        <v>0</v>
      </c>
      <c r="K164" s="134" t="s">
        <v>1</v>
      </c>
      <c r="L164" s="31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1249</v>
      </c>
      <c r="AT164" s="143" t="s">
        <v>140</v>
      </c>
      <c r="AU164" s="143" t="s">
        <v>87</v>
      </c>
      <c r="AY164" s="16" t="s">
        <v>138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85</v>
      </c>
      <c r="BK164" s="144">
        <f>ROUND(I164*H164,2)</f>
        <v>0</v>
      </c>
      <c r="BL164" s="16" t="s">
        <v>1249</v>
      </c>
      <c r="BM164" s="143" t="s">
        <v>1304</v>
      </c>
    </row>
    <row r="165" spans="2:65" s="1" customFormat="1">
      <c r="B165" s="31"/>
      <c r="D165" s="145" t="s">
        <v>147</v>
      </c>
      <c r="F165" s="146" t="s">
        <v>1303</v>
      </c>
      <c r="I165" s="147"/>
      <c r="L165" s="31"/>
      <c r="M165" s="148"/>
      <c r="T165" s="54"/>
      <c r="AT165" s="16" t="s">
        <v>147</v>
      </c>
      <c r="AU165" s="16" t="s">
        <v>87</v>
      </c>
    </row>
    <row r="166" spans="2:65" s="11" customFormat="1" ht="22.9" customHeight="1">
      <c r="B166" s="119"/>
      <c r="D166" s="120" t="s">
        <v>76</v>
      </c>
      <c r="E166" s="129" t="s">
        <v>1305</v>
      </c>
      <c r="F166" s="129" t="s">
        <v>1306</v>
      </c>
      <c r="I166" s="122"/>
      <c r="J166" s="130">
        <f>BK166</f>
        <v>0</v>
      </c>
      <c r="L166" s="119"/>
      <c r="M166" s="124"/>
      <c r="P166" s="125">
        <f>SUM(P167:P172)</f>
        <v>0</v>
      </c>
      <c r="R166" s="125">
        <f>SUM(R167:R172)</f>
        <v>0</v>
      </c>
      <c r="T166" s="126">
        <f>SUM(T167:T172)</f>
        <v>0</v>
      </c>
      <c r="AR166" s="120" t="s">
        <v>173</v>
      </c>
      <c r="AT166" s="127" t="s">
        <v>76</v>
      </c>
      <c r="AU166" s="127" t="s">
        <v>85</v>
      </c>
      <c r="AY166" s="120" t="s">
        <v>138</v>
      </c>
      <c r="BK166" s="128">
        <f>SUM(BK167:BK172)</f>
        <v>0</v>
      </c>
    </row>
    <row r="167" spans="2:65" s="1" customFormat="1" ht="16.5" customHeight="1">
      <c r="B167" s="131"/>
      <c r="C167" s="132" t="s">
        <v>270</v>
      </c>
      <c r="D167" s="132" t="s">
        <v>140</v>
      </c>
      <c r="E167" s="133" t="s">
        <v>1307</v>
      </c>
      <c r="F167" s="134" t="s">
        <v>1308</v>
      </c>
      <c r="G167" s="135" t="s">
        <v>1224</v>
      </c>
      <c r="H167" s="136">
        <v>1</v>
      </c>
      <c r="I167" s="137"/>
      <c r="J167" s="138">
        <f>ROUND(I167*H167,2)</f>
        <v>0</v>
      </c>
      <c r="K167" s="134" t="s">
        <v>1248</v>
      </c>
      <c r="L167" s="31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1249</v>
      </c>
      <c r="AT167" s="143" t="s">
        <v>140</v>
      </c>
      <c r="AU167" s="143" t="s">
        <v>87</v>
      </c>
      <c r="AY167" s="16" t="s">
        <v>138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85</v>
      </c>
      <c r="BK167" s="144">
        <f>ROUND(I167*H167,2)</f>
        <v>0</v>
      </c>
      <c r="BL167" s="16" t="s">
        <v>1249</v>
      </c>
      <c r="BM167" s="143" t="s">
        <v>1309</v>
      </c>
    </row>
    <row r="168" spans="2:65" s="1" customFormat="1">
      <c r="B168" s="31"/>
      <c r="D168" s="145" t="s">
        <v>147</v>
      </c>
      <c r="F168" s="146" t="s">
        <v>1308</v>
      </c>
      <c r="I168" s="147"/>
      <c r="L168" s="31"/>
      <c r="M168" s="148"/>
      <c r="T168" s="54"/>
      <c r="AT168" s="16" t="s">
        <v>147</v>
      </c>
      <c r="AU168" s="16" t="s">
        <v>87</v>
      </c>
    </row>
    <row r="169" spans="2:65" s="1" customFormat="1">
      <c r="B169" s="31"/>
      <c r="D169" s="149" t="s">
        <v>149</v>
      </c>
      <c r="F169" s="150" t="s">
        <v>1310</v>
      </c>
      <c r="I169" s="147"/>
      <c r="L169" s="31"/>
      <c r="M169" s="148"/>
      <c r="T169" s="54"/>
      <c r="AT169" s="16" t="s">
        <v>149</v>
      </c>
      <c r="AU169" s="16" t="s">
        <v>87</v>
      </c>
    </row>
    <row r="170" spans="2:65" s="1" customFormat="1" ht="16.5" customHeight="1">
      <c r="B170" s="131"/>
      <c r="C170" s="132" t="s">
        <v>262</v>
      </c>
      <c r="D170" s="132" t="s">
        <v>140</v>
      </c>
      <c r="E170" s="133" t="s">
        <v>1311</v>
      </c>
      <c r="F170" s="134" t="s">
        <v>1312</v>
      </c>
      <c r="G170" s="135" t="s">
        <v>1224</v>
      </c>
      <c r="H170" s="136">
        <v>1</v>
      </c>
      <c r="I170" s="137"/>
      <c r="J170" s="138">
        <f>ROUND(I170*H170,2)</f>
        <v>0</v>
      </c>
      <c r="K170" s="134" t="s">
        <v>1248</v>
      </c>
      <c r="L170" s="31"/>
      <c r="M170" s="139" t="s">
        <v>1</v>
      </c>
      <c r="N170" s="140" t="s">
        <v>42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1249</v>
      </c>
      <c r="AT170" s="143" t="s">
        <v>140</v>
      </c>
      <c r="AU170" s="143" t="s">
        <v>87</v>
      </c>
      <c r="AY170" s="16" t="s">
        <v>138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85</v>
      </c>
      <c r="BK170" s="144">
        <f>ROUND(I170*H170,2)</f>
        <v>0</v>
      </c>
      <c r="BL170" s="16" t="s">
        <v>1249</v>
      </c>
      <c r="BM170" s="143" t="s">
        <v>1313</v>
      </c>
    </row>
    <row r="171" spans="2:65" s="1" customFormat="1">
      <c r="B171" s="31"/>
      <c r="D171" s="145" t="s">
        <v>147</v>
      </c>
      <c r="F171" s="146" t="s">
        <v>1312</v>
      </c>
      <c r="I171" s="147"/>
      <c r="L171" s="31"/>
      <c r="M171" s="148"/>
      <c r="T171" s="54"/>
      <c r="AT171" s="16" t="s">
        <v>147</v>
      </c>
      <c r="AU171" s="16" t="s">
        <v>87</v>
      </c>
    </row>
    <row r="172" spans="2:65" s="1" customFormat="1">
      <c r="B172" s="31"/>
      <c r="D172" s="149" t="s">
        <v>149</v>
      </c>
      <c r="F172" s="150" t="s">
        <v>1314</v>
      </c>
      <c r="I172" s="147"/>
      <c r="L172" s="31"/>
      <c r="M172" s="148"/>
      <c r="T172" s="54"/>
      <c r="AT172" s="16" t="s">
        <v>149</v>
      </c>
      <c r="AU172" s="16" t="s">
        <v>87</v>
      </c>
    </row>
    <row r="173" spans="2:65" s="11" customFormat="1" ht="22.9" customHeight="1">
      <c r="B173" s="119"/>
      <c r="D173" s="120" t="s">
        <v>76</v>
      </c>
      <c r="E173" s="129" t="s">
        <v>1315</v>
      </c>
      <c r="F173" s="129" t="s">
        <v>1316</v>
      </c>
      <c r="I173" s="122"/>
      <c r="J173" s="130">
        <f>BK173</f>
        <v>0</v>
      </c>
      <c r="L173" s="119"/>
      <c r="M173" s="124"/>
      <c r="P173" s="125">
        <f>SUM(P174:P176)</f>
        <v>0</v>
      </c>
      <c r="R173" s="125">
        <f>SUM(R174:R176)</f>
        <v>0</v>
      </c>
      <c r="T173" s="126">
        <f>SUM(T174:T176)</f>
        <v>0</v>
      </c>
      <c r="AR173" s="120" t="s">
        <v>173</v>
      </c>
      <c r="AT173" s="127" t="s">
        <v>76</v>
      </c>
      <c r="AU173" s="127" t="s">
        <v>85</v>
      </c>
      <c r="AY173" s="120" t="s">
        <v>138</v>
      </c>
      <c r="BK173" s="128">
        <f>SUM(BK174:BK176)</f>
        <v>0</v>
      </c>
    </row>
    <row r="174" spans="2:65" s="1" customFormat="1" ht="16.5" customHeight="1">
      <c r="B174" s="131"/>
      <c r="C174" s="132" t="s">
        <v>284</v>
      </c>
      <c r="D174" s="132" t="s">
        <v>140</v>
      </c>
      <c r="E174" s="133" t="s">
        <v>1317</v>
      </c>
      <c r="F174" s="134" t="s">
        <v>1318</v>
      </c>
      <c r="G174" s="135" t="s">
        <v>1224</v>
      </c>
      <c r="H174" s="136">
        <v>1</v>
      </c>
      <c r="I174" s="137"/>
      <c r="J174" s="138">
        <f>ROUND(I174*H174,2)</f>
        <v>0</v>
      </c>
      <c r="K174" s="134" t="s">
        <v>1248</v>
      </c>
      <c r="L174" s="31"/>
      <c r="M174" s="139" t="s">
        <v>1</v>
      </c>
      <c r="N174" s="140" t="s">
        <v>42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1249</v>
      </c>
      <c r="AT174" s="143" t="s">
        <v>140</v>
      </c>
      <c r="AU174" s="143" t="s">
        <v>87</v>
      </c>
      <c r="AY174" s="16" t="s">
        <v>138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85</v>
      </c>
      <c r="BK174" s="144">
        <f>ROUND(I174*H174,2)</f>
        <v>0</v>
      </c>
      <c r="BL174" s="16" t="s">
        <v>1249</v>
      </c>
      <c r="BM174" s="143" t="s">
        <v>1319</v>
      </c>
    </row>
    <row r="175" spans="2:65" s="1" customFormat="1">
      <c r="B175" s="31"/>
      <c r="D175" s="145" t="s">
        <v>147</v>
      </c>
      <c r="F175" s="146" t="s">
        <v>1318</v>
      </c>
      <c r="I175" s="147"/>
      <c r="L175" s="31"/>
      <c r="M175" s="148"/>
      <c r="T175" s="54"/>
      <c r="AT175" s="16" t="s">
        <v>147</v>
      </c>
      <c r="AU175" s="16" t="s">
        <v>87</v>
      </c>
    </row>
    <row r="176" spans="2:65" s="1" customFormat="1">
      <c r="B176" s="31"/>
      <c r="D176" s="149" t="s">
        <v>149</v>
      </c>
      <c r="F176" s="150" t="s">
        <v>1320</v>
      </c>
      <c r="I176" s="147"/>
      <c r="L176" s="31"/>
      <c r="M176" s="185"/>
      <c r="N176" s="186"/>
      <c r="O176" s="186"/>
      <c r="P176" s="186"/>
      <c r="Q176" s="186"/>
      <c r="R176" s="186"/>
      <c r="S176" s="186"/>
      <c r="T176" s="187"/>
      <c r="AT176" s="16" t="s">
        <v>149</v>
      </c>
      <c r="AU176" s="16" t="s">
        <v>87</v>
      </c>
    </row>
    <row r="177" spans="2:12" s="1" customFormat="1" ht="6.95" customHeight="1"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31"/>
    </row>
  </sheetData>
  <sheetProtection algorithmName="SHA-512" hashValue="/u7kFrrlRSo7TC6utd4iKaZrIl64IIoClHEDGjGK5jIa9Q43qQgULl8IRKecjYTXQmQqE5cCMt0RQCj7UIFZgg==" saltValue="gYYQK3n7z8YlMLmg23+JuA==" spinCount="100000" sheet="1" objects="1" scenarios="1"/>
  <autoFilter ref="C120:K176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00000000-0004-0000-0300-000000000000}"/>
    <hyperlink ref="F129" r:id="rId2" xr:uid="{00000000-0004-0000-0300-000001000000}"/>
    <hyperlink ref="F132" r:id="rId3" xr:uid="{00000000-0004-0000-0300-000002000000}"/>
    <hyperlink ref="F135" r:id="rId4" xr:uid="{00000000-0004-0000-0300-000003000000}"/>
    <hyperlink ref="F138" r:id="rId5" xr:uid="{00000000-0004-0000-0300-000004000000}"/>
    <hyperlink ref="F141" r:id="rId6" xr:uid="{00000000-0004-0000-0300-000005000000}"/>
    <hyperlink ref="F145" r:id="rId7" xr:uid="{00000000-0004-0000-0300-000006000000}"/>
    <hyperlink ref="F148" r:id="rId8" xr:uid="{00000000-0004-0000-0300-000007000000}"/>
    <hyperlink ref="F151" r:id="rId9" xr:uid="{00000000-0004-0000-0300-000008000000}"/>
    <hyperlink ref="F154" r:id="rId10" xr:uid="{00000000-0004-0000-0300-000009000000}"/>
    <hyperlink ref="F157" r:id="rId11" xr:uid="{00000000-0004-0000-0300-00000A000000}"/>
    <hyperlink ref="F160" r:id="rId12" xr:uid="{00000000-0004-0000-0300-00000B000000}"/>
    <hyperlink ref="F163" r:id="rId13" xr:uid="{00000000-0004-0000-0300-00000C000000}"/>
    <hyperlink ref="F169" r:id="rId14" xr:uid="{00000000-0004-0000-0300-00000D000000}"/>
    <hyperlink ref="F172" r:id="rId15" xr:uid="{00000000-0004-0000-0300-00000E000000}"/>
    <hyperlink ref="F176" r:id="rId16" xr:uid="{00000000-0004-0000-03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Architektonicko stav...</vt:lpstr>
      <vt:lpstr>02 - Elektroinstalace</vt:lpstr>
      <vt:lpstr>03 - VRN</vt:lpstr>
      <vt:lpstr>'01 - Architektonicko stav...'!Názvy_tisku</vt:lpstr>
      <vt:lpstr>'02 - Elektroinstalace'!Názvy_tisku</vt:lpstr>
      <vt:lpstr>'03 - VRN'!Názvy_tisku</vt:lpstr>
      <vt:lpstr>'Rekapitulace stavby'!Názvy_tisku</vt:lpstr>
      <vt:lpstr>'01 - Architektonicko stav...'!Oblast_tisku</vt:lpstr>
      <vt:lpstr>'02 - Elektroinstalace'!Oblast_tisku</vt:lpstr>
      <vt:lpstr>'03 -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Filipová</dc:creator>
  <cp:lastModifiedBy>Müllerová Ludmila</cp:lastModifiedBy>
  <dcterms:created xsi:type="dcterms:W3CDTF">2024-05-17T06:49:15Z</dcterms:created>
  <dcterms:modified xsi:type="dcterms:W3CDTF">2024-10-10T10:09:26Z</dcterms:modified>
</cp:coreProperties>
</file>