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I-00715, D7 - Čičovice/Rozpočet/"/>
    </mc:Choice>
  </mc:AlternateContent>
  <xr:revisionPtr revIDLastSave="0" documentId="14_{2DE960B2-0B31-4A9A-A6AD-2D9F0EA716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SO 000" sheetId="2" r:id="rId2"/>
    <sheet name="SO 101" sheetId="3" r:id="rId3"/>
    <sheet name="SO 102" sheetId="4" r:id="rId4"/>
    <sheet name="SO 103" sheetId="5" r:id="rId5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3" i="5" l="1"/>
  <c r="O183" i="5" s="1"/>
  <c r="I180" i="5"/>
  <c r="O180" i="5" s="1"/>
  <c r="I177" i="5"/>
  <c r="O177" i="5" s="1"/>
  <c r="I174" i="5"/>
  <c r="O174" i="5" s="1"/>
  <c r="I171" i="5"/>
  <c r="O171" i="5" s="1"/>
  <c r="I168" i="5"/>
  <c r="O168" i="5" s="1"/>
  <c r="I165" i="5"/>
  <c r="O165" i="5" s="1"/>
  <c r="I162" i="5"/>
  <c r="O162" i="5" s="1"/>
  <c r="I159" i="5"/>
  <c r="O159" i="5" s="1"/>
  <c r="I156" i="5"/>
  <c r="O156" i="5" s="1"/>
  <c r="I153" i="5"/>
  <c r="O153" i="5" s="1"/>
  <c r="I150" i="5"/>
  <c r="O150" i="5" s="1"/>
  <c r="I147" i="5"/>
  <c r="O147" i="5" s="1"/>
  <c r="I144" i="5"/>
  <c r="O144" i="5" s="1"/>
  <c r="I141" i="5"/>
  <c r="O141" i="5" s="1"/>
  <c r="I137" i="5"/>
  <c r="O137" i="5" s="1"/>
  <c r="I134" i="5"/>
  <c r="O134" i="5" s="1"/>
  <c r="I130" i="5"/>
  <c r="O130" i="5" s="1"/>
  <c r="I127" i="5"/>
  <c r="O127" i="5" s="1"/>
  <c r="I124" i="5"/>
  <c r="O124" i="5" s="1"/>
  <c r="I121" i="5"/>
  <c r="O121" i="5" s="1"/>
  <c r="I118" i="5"/>
  <c r="O118" i="5" s="1"/>
  <c r="I115" i="5"/>
  <c r="O115" i="5" s="1"/>
  <c r="I112" i="5"/>
  <c r="O112" i="5" s="1"/>
  <c r="I109" i="5"/>
  <c r="O109" i="5" s="1"/>
  <c r="I106" i="5"/>
  <c r="O106" i="5" s="1"/>
  <c r="I103" i="5"/>
  <c r="O103" i="5" s="1"/>
  <c r="I100" i="5"/>
  <c r="O100" i="5" s="1"/>
  <c r="I97" i="5"/>
  <c r="O97" i="5" s="1"/>
  <c r="I94" i="5"/>
  <c r="O94" i="5" s="1"/>
  <c r="I91" i="5"/>
  <c r="I87" i="5"/>
  <c r="O87" i="5" s="1"/>
  <c r="I84" i="5"/>
  <c r="O84" i="5" s="1"/>
  <c r="I80" i="5"/>
  <c r="O80" i="5" s="1"/>
  <c r="I77" i="5"/>
  <c r="O77" i="5" s="1"/>
  <c r="I74" i="5"/>
  <c r="I70" i="5"/>
  <c r="O70" i="5" s="1"/>
  <c r="I67" i="5"/>
  <c r="O67" i="5" s="1"/>
  <c r="I64" i="5"/>
  <c r="O64" i="5" s="1"/>
  <c r="I61" i="5"/>
  <c r="O61" i="5" s="1"/>
  <c r="I58" i="5"/>
  <c r="O58" i="5" s="1"/>
  <c r="I55" i="5"/>
  <c r="O55" i="5" s="1"/>
  <c r="I52" i="5"/>
  <c r="O52" i="5" s="1"/>
  <c r="I49" i="5"/>
  <c r="O49" i="5" s="1"/>
  <c r="I46" i="5"/>
  <c r="O46" i="5" s="1"/>
  <c r="I43" i="5"/>
  <c r="O43" i="5" s="1"/>
  <c r="I40" i="5"/>
  <c r="O40" i="5" s="1"/>
  <c r="I37" i="5"/>
  <c r="O37" i="5" s="1"/>
  <c r="I34" i="5"/>
  <c r="O34" i="5" s="1"/>
  <c r="I31" i="5"/>
  <c r="O31" i="5" s="1"/>
  <c r="I28" i="5"/>
  <c r="O28" i="5" s="1"/>
  <c r="I25" i="5"/>
  <c r="O25" i="5" s="1"/>
  <c r="I22" i="5"/>
  <c r="O22" i="5" s="1"/>
  <c r="I19" i="5"/>
  <c r="O19" i="5" s="1"/>
  <c r="I16" i="5"/>
  <c r="I12" i="5"/>
  <c r="O12" i="5" s="1"/>
  <c r="I9" i="5"/>
  <c r="O9" i="5" s="1"/>
  <c r="I209" i="4"/>
  <c r="O209" i="4" s="1"/>
  <c r="I206" i="4"/>
  <c r="O206" i="4" s="1"/>
  <c r="I203" i="4"/>
  <c r="O203" i="4" s="1"/>
  <c r="I200" i="4"/>
  <c r="O200" i="4" s="1"/>
  <c r="I197" i="4"/>
  <c r="O197" i="4" s="1"/>
  <c r="I194" i="4"/>
  <c r="O194" i="4" s="1"/>
  <c r="I191" i="4"/>
  <c r="O191" i="4" s="1"/>
  <c r="I188" i="4"/>
  <c r="O188" i="4" s="1"/>
  <c r="I185" i="4"/>
  <c r="O185" i="4" s="1"/>
  <c r="I182" i="4"/>
  <c r="O182" i="4" s="1"/>
  <c r="I179" i="4"/>
  <c r="O179" i="4" s="1"/>
  <c r="I176" i="4"/>
  <c r="O176" i="4" s="1"/>
  <c r="I173" i="4"/>
  <c r="O173" i="4" s="1"/>
  <c r="I170" i="4"/>
  <c r="O170" i="4" s="1"/>
  <c r="I167" i="4"/>
  <c r="O167" i="4" s="1"/>
  <c r="I164" i="4"/>
  <c r="O164" i="4" s="1"/>
  <c r="I161" i="4"/>
  <c r="O161" i="4" s="1"/>
  <c r="I158" i="4"/>
  <c r="O158" i="4" s="1"/>
  <c r="I155" i="4"/>
  <c r="O155" i="4" s="1"/>
  <c r="I152" i="4"/>
  <c r="I148" i="4"/>
  <c r="O148" i="4" s="1"/>
  <c r="I145" i="4"/>
  <c r="O145" i="4" s="1"/>
  <c r="I141" i="4"/>
  <c r="O141" i="4" s="1"/>
  <c r="I138" i="4"/>
  <c r="O138" i="4" s="1"/>
  <c r="I134" i="4"/>
  <c r="O134" i="4" s="1"/>
  <c r="I131" i="4"/>
  <c r="O131" i="4" s="1"/>
  <c r="I128" i="4"/>
  <c r="O128" i="4" s="1"/>
  <c r="I125" i="4"/>
  <c r="O125" i="4" s="1"/>
  <c r="I122" i="4"/>
  <c r="O122" i="4" s="1"/>
  <c r="I119" i="4"/>
  <c r="O119" i="4" s="1"/>
  <c r="I116" i="4"/>
  <c r="O116" i="4" s="1"/>
  <c r="I113" i="4"/>
  <c r="O113" i="4" s="1"/>
  <c r="I110" i="4"/>
  <c r="O110" i="4" s="1"/>
  <c r="I107" i="4"/>
  <c r="O107" i="4" s="1"/>
  <c r="I104" i="4"/>
  <c r="O104" i="4" s="1"/>
  <c r="I101" i="4"/>
  <c r="O101" i="4" s="1"/>
  <c r="I98" i="4"/>
  <c r="O98" i="4" s="1"/>
  <c r="I95" i="4"/>
  <c r="I91" i="4"/>
  <c r="O91" i="4" s="1"/>
  <c r="I88" i="4"/>
  <c r="O88" i="4" s="1"/>
  <c r="I85" i="4"/>
  <c r="O85" i="4" s="1"/>
  <c r="I81" i="4"/>
  <c r="O81" i="4" s="1"/>
  <c r="R80" i="4" s="1"/>
  <c r="O80" i="4" s="1"/>
  <c r="I77" i="4"/>
  <c r="O77" i="4" s="1"/>
  <c r="R76" i="4" s="1"/>
  <c r="O76" i="4" s="1"/>
  <c r="I73" i="4"/>
  <c r="O73" i="4" s="1"/>
  <c r="I70" i="4"/>
  <c r="O70" i="4" s="1"/>
  <c r="I67" i="4"/>
  <c r="O67" i="4" s="1"/>
  <c r="I64" i="4"/>
  <c r="O64" i="4" s="1"/>
  <c r="I61" i="4"/>
  <c r="O61" i="4" s="1"/>
  <c r="I58" i="4"/>
  <c r="O58" i="4" s="1"/>
  <c r="I55" i="4"/>
  <c r="O55" i="4" s="1"/>
  <c r="I52" i="4"/>
  <c r="O52" i="4" s="1"/>
  <c r="I49" i="4"/>
  <c r="O49" i="4" s="1"/>
  <c r="I46" i="4"/>
  <c r="O46" i="4" s="1"/>
  <c r="I43" i="4"/>
  <c r="O43" i="4" s="1"/>
  <c r="I40" i="4"/>
  <c r="O40" i="4" s="1"/>
  <c r="I37" i="4"/>
  <c r="O37" i="4" s="1"/>
  <c r="I34" i="4"/>
  <c r="O34" i="4" s="1"/>
  <c r="I31" i="4"/>
  <c r="O31" i="4" s="1"/>
  <c r="I28" i="4"/>
  <c r="O28" i="4" s="1"/>
  <c r="I25" i="4"/>
  <c r="O25" i="4" s="1"/>
  <c r="I22" i="4"/>
  <c r="O22" i="4" s="1"/>
  <c r="I19" i="4"/>
  <c r="O19" i="4" s="1"/>
  <c r="I16" i="4"/>
  <c r="O16" i="4" s="1"/>
  <c r="I12" i="4"/>
  <c r="O12" i="4" s="1"/>
  <c r="I9" i="4"/>
  <c r="O9" i="4" s="1"/>
  <c r="I185" i="3"/>
  <c r="O185" i="3" s="1"/>
  <c r="I182" i="3"/>
  <c r="O182" i="3" s="1"/>
  <c r="I179" i="3"/>
  <c r="O179" i="3" s="1"/>
  <c r="I176" i="3"/>
  <c r="O176" i="3" s="1"/>
  <c r="I173" i="3"/>
  <c r="O173" i="3" s="1"/>
  <c r="I170" i="3"/>
  <c r="O170" i="3" s="1"/>
  <c r="I167" i="3"/>
  <c r="O167" i="3" s="1"/>
  <c r="I164" i="3"/>
  <c r="O164" i="3" s="1"/>
  <c r="I161" i="3"/>
  <c r="O161" i="3" s="1"/>
  <c r="I158" i="3"/>
  <c r="O158" i="3" s="1"/>
  <c r="I155" i="3"/>
  <c r="O155" i="3" s="1"/>
  <c r="I152" i="3"/>
  <c r="O152" i="3" s="1"/>
  <c r="I149" i="3"/>
  <c r="O149" i="3" s="1"/>
  <c r="I146" i="3"/>
  <c r="I143" i="3"/>
  <c r="O143" i="3" s="1"/>
  <c r="I140" i="3"/>
  <c r="O140" i="3" s="1"/>
  <c r="I137" i="3"/>
  <c r="O137" i="3" s="1"/>
  <c r="I133" i="3"/>
  <c r="Q132" i="3" s="1"/>
  <c r="I132" i="3" s="1"/>
  <c r="I129" i="3"/>
  <c r="O129" i="3" s="1"/>
  <c r="I126" i="3"/>
  <c r="O126" i="3" s="1"/>
  <c r="I123" i="3"/>
  <c r="O123" i="3" s="1"/>
  <c r="I119" i="3"/>
  <c r="O119" i="3" s="1"/>
  <c r="I116" i="3"/>
  <c r="O116" i="3" s="1"/>
  <c r="I113" i="3"/>
  <c r="O113" i="3" s="1"/>
  <c r="I110" i="3"/>
  <c r="O110" i="3" s="1"/>
  <c r="I107" i="3"/>
  <c r="O107" i="3" s="1"/>
  <c r="I104" i="3"/>
  <c r="O104" i="3" s="1"/>
  <c r="I101" i="3"/>
  <c r="O101" i="3" s="1"/>
  <c r="I98" i="3"/>
  <c r="O98" i="3" s="1"/>
  <c r="I95" i="3"/>
  <c r="O95" i="3" s="1"/>
  <c r="I92" i="3"/>
  <c r="O92" i="3" s="1"/>
  <c r="I89" i="3"/>
  <c r="O89" i="3" s="1"/>
  <c r="I86" i="3"/>
  <c r="O86" i="3" s="1"/>
  <c r="I82" i="3"/>
  <c r="O82" i="3" s="1"/>
  <c r="I79" i="3"/>
  <c r="O79" i="3" s="1"/>
  <c r="I75" i="3"/>
  <c r="O75" i="3" s="1"/>
  <c r="R74" i="3" s="1"/>
  <c r="O74" i="3" s="1"/>
  <c r="I71" i="3"/>
  <c r="O71" i="3" s="1"/>
  <c r="R70" i="3" s="1"/>
  <c r="O70" i="3" s="1"/>
  <c r="I67" i="3"/>
  <c r="O67" i="3" s="1"/>
  <c r="I64" i="3"/>
  <c r="O64" i="3" s="1"/>
  <c r="I61" i="3"/>
  <c r="O61" i="3" s="1"/>
  <c r="I58" i="3"/>
  <c r="O58" i="3" s="1"/>
  <c r="I55" i="3"/>
  <c r="O55" i="3" s="1"/>
  <c r="I52" i="3"/>
  <c r="O52" i="3" s="1"/>
  <c r="I49" i="3"/>
  <c r="O49" i="3" s="1"/>
  <c r="I46" i="3"/>
  <c r="O46" i="3" s="1"/>
  <c r="I43" i="3"/>
  <c r="O43" i="3" s="1"/>
  <c r="I40" i="3"/>
  <c r="O40" i="3" s="1"/>
  <c r="I37" i="3"/>
  <c r="O37" i="3" s="1"/>
  <c r="I34" i="3"/>
  <c r="O34" i="3" s="1"/>
  <c r="I31" i="3"/>
  <c r="O31" i="3" s="1"/>
  <c r="I28" i="3"/>
  <c r="O28" i="3" s="1"/>
  <c r="I25" i="3"/>
  <c r="O25" i="3" s="1"/>
  <c r="I22" i="3"/>
  <c r="O22" i="3" s="1"/>
  <c r="I19" i="3"/>
  <c r="I16" i="3"/>
  <c r="O16" i="3" s="1"/>
  <c r="I12" i="3"/>
  <c r="O12" i="3" s="1"/>
  <c r="I9" i="3"/>
  <c r="O9" i="3" s="1"/>
  <c r="I16" i="2"/>
  <c r="O16" i="2" s="1"/>
  <c r="I12" i="2"/>
  <c r="O12" i="2" s="1"/>
  <c r="I9" i="2"/>
  <c r="R133" i="5" l="1"/>
  <c r="O133" i="5" s="1"/>
  <c r="Q133" i="5"/>
  <c r="I133" i="5" s="1"/>
  <c r="Q90" i="5"/>
  <c r="I90" i="5" s="1"/>
  <c r="Q15" i="5"/>
  <c r="I15" i="5" s="1"/>
  <c r="Q144" i="4"/>
  <c r="I144" i="4" s="1"/>
  <c r="R137" i="4"/>
  <c r="O137" i="4" s="1"/>
  <c r="Q137" i="4"/>
  <c r="I137" i="4" s="1"/>
  <c r="Q94" i="4"/>
  <c r="I94" i="4" s="1"/>
  <c r="R84" i="4"/>
  <c r="O84" i="4" s="1"/>
  <c r="Q84" i="4"/>
  <c r="I84" i="4" s="1"/>
  <c r="Q80" i="4"/>
  <c r="I80" i="4" s="1"/>
  <c r="Q76" i="4"/>
  <c r="I76" i="4" s="1"/>
  <c r="R8" i="3"/>
  <c r="O8" i="3" s="1"/>
  <c r="Q122" i="3"/>
  <c r="I122" i="3" s="1"/>
  <c r="R122" i="3"/>
  <c r="O122" i="3" s="1"/>
  <c r="R78" i="3"/>
  <c r="O78" i="3" s="1"/>
  <c r="Q78" i="3"/>
  <c r="I78" i="3" s="1"/>
  <c r="Q74" i="3"/>
  <c r="I74" i="3" s="1"/>
  <c r="Q70" i="3"/>
  <c r="I70" i="3" s="1"/>
  <c r="Q15" i="3"/>
  <c r="I15" i="3" s="1"/>
  <c r="Q8" i="3"/>
  <c r="I8" i="3" s="1"/>
  <c r="Q8" i="2"/>
  <c r="I8" i="2" s="1"/>
  <c r="R15" i="4"/>
  <c r="O15" i="4" s="1"/>
  <c r="O95" i="4"/>
  <c r="R94" i="4" s="1"/>
  <c r="O94" i="4" s="1"/>
  <c r="O19" i="3"/>
  <c r="R140" i="5"/>
  <c r="O140" i="5" s="1"/>
  <c r="Q151" i="4"/>
  <c r="I151" i="4" s="1"/>
  <c r="O152" i="4"/>
  <c r="R151" i="4" s="1"/>
  <c r="O151" i="4" s="1"/>
  <c r="R85" i="3"/>
  <c r="O85" i="3" s="1"/>
  <c r="O133" i="3"/>
  <c r="R132" i="3" s="1"/>
  <c r="O132" i="3" s="1"/>
  <c r="O9" i="2"/>
  <c r="Q136" i="3"/>
  <c r="I136" i="3" s="1"/>
  <c r="Q73" i="5"/>
  <c r="I73" i="5" s="1"/>
  <c r="O74" i="5"/>
  <c r="R73" i="5" s="1"/>
  <c r="O73" i="5" s="1"/>
  <c r="Q15" i="4"/>
  <c r="I15" i="4" s="1"/>
  <c r="O146" i="3"/>
  <c r="R136" i="3" s="1"/>
  <c r="O136" i="3" s="1"/>
  <c r="R8" i="5"/>
  <c r="O8" i="5" s="1"/>
  <c r="R83" i="5"/>
  <c r="O83" i="5" s="1"/>
  <c r="Q85" i="3"/>
  <c r="I85" i="3" s="1"/>
  <c r="R15" i="3"/>
  <c r="O15" i="3" s="1"/>
  <c r="R8" i="4"/>
  <c r="O8" i="4" s="1"/>
  <c r="R144" i="4"/>
  <c r="O144" i="4" s="1"/>
  <c r="Q8" i="4"/>
  <c r="I8" i="4" s="1"/>
  <c r="Q8" i="5"/>
  <c r="I8" i="5" s="1"/>
  <c r="Q83" i="5"/>
  <c r="I83" i="5" s="1"/>
  <c r="Q140" i="5"/>
  <c r="I140" i="5" s="1"/>
  <c r="O91" i="5"/>
  <c r="R90" i="5" s="1"/>
  <c r="O90" i="5" s="1"/>
  <c r="O16" i="5"/>
  <c r="R15" i="5" s="1"/>
  <c r="O15" i="5" s="1"/>
  <c r="I3" i="4" l="1"/>
  <c r="C12" i="1" s="1"/>
  <c r="I3" i="3"/>
  <c r="C11" i="1" s="1"/>
  <c r="O2" i="3"/>
  <c r="D11" i="1" s="1"/>
  <c r="R8" i="2"/>
  <c r="O8" i="2" s="1"/>
  <c r="O2" i="2" s="1"/>
  <c r="D10" i="1" s="1"/>
  <c r="I3" i="2"/>
  <c r="C10" i="1" s="1"/>
  <c r="O2" i="4"/>
  <c r="D12" i="1" s="1"/>
  <c r="I3" i="5"/>
  <c r="C13" i="1" s="1"/>
  <c r="O2" i="5"/>
  <c r="D13" i="1" s="1"/>
  <c r="E12" i="1" l="1"/>
  <c r="E11" i="1"/>
  <c r="E10" i="1"/>
  <c r="E13" i="1"/>
  <c r="C6" i="1"/>
  <c r="C7" i="1" l="1"/>
</calcChain>
</file>

<file path=xl/sharedStrings.xml><?xml version="1.0" encoding="utf-8"?>
<sst xmlns="http://schemas.openxmlformats.org/spreadsheetml/2006/main" count="2252" uniqueCount="451">
  <si>
    <t>Rekapitulace ceny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</si>
  <si>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</si>
  <si>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</si>
  <si>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</si>
  <si>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</si>
  <si>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</si>
  <si>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</si>
  <si>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</si>
  <si>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</si>
  <si>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</si>
  <si>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</si>
  <si>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</si>
  <si>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</si>
  <si>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1251001</t>
  </si>
  <si>
    <t>O</t>
  </si>
  <si>
    <t>Rozpočet:</t>
  </si>
  <si>
    <t>0,00</t>
  </si>
  <si>
    <t>15,00</t>
  </si>
  <si>
    <t>21,00</t>
  </si>
  <si>
    <t>3</t>
  </si>
  <si>
    <t>2</t>
  </si>
  <si>
    <t>SO 000</t>
  </si>
  <si>
    <t>VON 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</si>
  <si>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</si>
  <si>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</si>
  <si>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</si>
  <si>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</si>
  <si>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</si>
  <si>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</si>
  <si>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</si>
  <si>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</si>
  <si>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</si>
  <si>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</si>
  <si>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</si>
  <si>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</si>
  <si>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</si>
  <si>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</si>
  <si>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</si>
  <si>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</si>
  <si>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</si>
  <si>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</si>
  <si>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</si>
  <si>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</si>
  <si>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</si>
  <si>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</si>
  <si>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</si>
  <si>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</si>
  <si>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</si>
  <si>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VV</t>
  </si>
  <si>
    <t>02720</t>
  </si>
  <si>
    <t>POMOC PRÁCE ZŘÍZ NEBO ZAJIŠŤ REGULACI A OCHRANU DOPRAVY</t>
  </si>
  <si>
    <t>zahrnuje kompletní dopravně-inženýrská opatření po celou dobu stavby dle projektové dokumentace a platné legislativy</t>
  </si>
  <si>
    <t>02944</t>
  </si>
  <si>
    <t>OSTAT POŽADAVKY - DOKUMENTACE SKUTEČ PROVEDENÍ V DIGIT FORMĚ</t>
  </si>
  <si>
    <t>vč. tištěné formy dle požadavku objednatele   
pozn.: RDS součástí položek stavby</t>
  </si>
  <si>
    <t>SO 101</t>
  </si>
  <si>
    <t>Silnice III/24010 a III/00723</t>
  </si>
  <si>
    <t>T</t>
  </si>
  <si>
    <t>zemina a kamení, kód odpadu 17 05 04</t>
  </si>
  <si>
    <t>12931 ČIŠTĚNÍ PŘÍKOPŮ ... 2267*0,25*1,6=906,800 [A]  
11130 SEJMUTÍ DRNU ... 25970*0,1*1,6=4 155,200 [B]  
12673 VÝKOP ... 120*1,6=192,000 [C]  
12273.B ODKOP KRAJNICE ... 3241*1,8=5 833,800 [D]  
12273.C ODSTRANĚNÍ AZ ... 7791*1,8=14 023,800 [E] 
Celkem: A+B+C+D+E=25 111,600 [F]</t>
  </si>
  <si>
    <t>014201</t>
  </si>
  <si>
    <t>POPLATKY ZA ZEMNÍK - ZEMINA</t>
  </si>
  <si>
    <t>M3</t>
  </si>
  <si>
    <t>nákup zeminy v kvalitě ornice, vč. naložení a dopravy na stavbu</t>
  </si>
  <si>
    <t>k ohumusování, bude čerpáno dle skutečně zjištěného stavu se souhlasem TDS</t>
  </si>
  <si>
    <t>Zemní práce</t>
  </si>
  <si>
    <t>11130</t>
  </si>
  <si>
    <t>SEJMUTÍ DRNU</t>
  </si>
  <si>
    <t>M2</t>
  </si>
  <si>
    <t>sejmutí drnu tl. 0,1 m vč. odvozu a uložení na skládku, poplatek za skládku v pol. č. 014102</t>
  </si>
  <si>
    <t>odměřeno digitálně ze situace ... 25.970 m2</t>
  </si>
  <si>
    <t>11201</t>
  </si>
  <si>
    <t>KÁCENÍ STROMŮ D KMENE DO 0,5M S ODSTRANĚNÍM PAŘEZŮ</t>
  </si>
  <si>
    <t>KUS</t>
  </si>
  <si>
    <t>kácení stromů, D kmene do 0,5 m s odstraněním pařezu vč. odvozu a likvidace</t>
  </si>
  <si>
    <t>bude čerpáno dle skutečně zjištěného stavu se souhlasem TDS</t>
  </si>
  <si>
    <t>11202</t>
  </si>
  <si>
    <t>KÁCENÍ STROMŮ D KMENE DO 0,9M S ODSTRANĚNÍM PAŘEZŮ</t>
  </si>
  <si>
    <t>kácení stromů, D kmene do 0,9 m s odstraněním pařezu vč. odvozu a likvidace</t>
  </si>
  <si>
    <t>11333</t>
  </si>
  <si>
    <t>ODSTRANĚNÍ PODKLADU ZPEVNĚNÝCH PLOCH S ASFALT POJIVEM</t>
  </si>
  <si>
    <t>odstranění konstrukčních vrstev v tl. 0,08 m (se souhlasem TDS) vč. odvozu na mezideponii - úsek km 0,000-1,500</t>
  </si>
  <si>
    <t>nová konstrukce vozovky (odměřeno digitálně ze situace)</t>
  </si>
  <si>
    <t>7</t>
  </si>
  <si>
    <t>113765</t>
  </si>
  <si>
    <t>FRÉZOVÁNÍ DRÁŽKY PRŮŘEZU DO 600MM2 V ASFALTOVÉ VOZOVCE</t>
  </si>
  <si>
    <t>M</t>
  </si>
  <si>
    <t>pracovní spáry (proříznutí trhliny, průřez 10-30 mm/25-40 mm, s vyčištěním</t>
  </si>
  <si>
    <t>8</t>
  </si>
  <si>
    <t>12273</t>
  </si>
  <si>
    <t>A</t>
  </si>
  <si>
    <t>ODKOPÁVKY A PROKOPÁVKY OBECNÉ TŘ. I</t>
  </si>
  <si>
    <t>odkop krajnice a kraje vozovky pro sanaci krajnic - zemina s odvozem na mezidepoii</t>
  </si>
  <si>
    <t>B</t>
  </si>
  <si>
    <t>odkop krajnice a kraje vozovky pro sanaci krajnic - zemina s odvozem na skládku</t>
  </si>
  <si>
    <t>C</t>
  </si>
  <si>
    <t>odstranění AZ v tl. 0,50 - s odvozem na skládku</t>
  </si>
  <si>
    <t>11</t>
  </si>
  <si>
    <t>12673</t>
  </si>
  <si>
    <t>ZŘÍZENÍ STUPŇŮ V PODLOŽÍ NÁSYPŮ TŘ. I</t>
  </si>
  <si>
    <t>výkop (zemní stupně a úprava příkopů)</t>
  </si>
  <si>
    <t>12</t>
  </si>
  <si>
    <t>12931</t>
  </si>
  <si>
    <t>ČIŠTĚNÍ PŘÍKOPŮ OD NÁNOSU DO 0,25M3/M</t>
  </si>
  <si>
    <t>pročištění příkopů od naplavenin, vč. odvozu a uložení na skládku, poplatek za skládku v pol. č. 014102</t>
  </si>
  <si>
    <t>13</t>
  </si>
  <si>
    <t>129958</t>
  </si>
  <si>
    <t>ČIŠTĚNÍ POTRUBÍ DN DO 600MM</t>
  </si>
  <si>
    <t>vyčištění trouby DN 600 vč. odvozu na skládku a poplatku za skládkovné</t>
  </si>
  <si>
    <t>propustek č. 4 (km 4,927) - příčný ... 8 m</t>
  </si>
  <si>
    <t>14</t>
  </si>
  <si>
    <t>13273</t>
  </si>
  <si>
    <t>HLOUBENÍ RÝH ŠÍŘ DO 2M PAŽ I NEPAŽ TŘ. I</t>
  </si>
  <si>
    <t>zemní práce - propustky, vč. odvozu na skládku a poplatku za skládkovné</t>
  </si>
  <si>
    <t>propustek č. 1 (km 0,130) - pod sjezdem ... 7,3 m3 
propustek č. 2 (km 4,190) - pod sjezdem ... 12,7 m3 
propustek č. 3 (km 4,415) - pod sjezdem ... 7,4 m3</t>
  </si>
  <si>
    <t>15</t>
  </si>
  <si>
    <t>17180</t>
  </si>
  <si>
    <t>ULOŽENÍ SYPANINY DO NÁSYPŮ Z NAKUPOVANÝCH MATERIÁLŮ</t>
  </si>
  <si>
    <t>Nová AZ z vhodného materiálu</t>
  </si>
  <si>
    <t>celková výměra AZ = 7791 m3</t>
  </si>
  <si>
    <t>16</t>
  </si>
  <si>
    <t>násyp z vhodného mat. do násypu se zhutněním - nakup. mat</t>
  </si>
  <si>
    <t>17</t>
  </si>
  <si>
    <t>17380</t>
  </si>
  <si>
    <t>ZEMNÍ KRAJNICE A DOSYPÁVKY Z NAKUPOVANÝCH MATERIÁLŮ</t>
  </si>
  <si>
    <t>dosyp krajnice (zemina podmínečně vhodná, 100% PS)</t>
  </si>
  <si>
    <t>18</t>
  </si>
  <si>
    <t>17481</t>
  </si>
  <si>
    <t>ZÁSYP JAM A RÝH Z NAKUPOVANÝCH MATERIÁLŮ</t>
  </si>
  <si>
    <t>zpětný zásyp vhodným materiálem do násypu</t>
  </si>
  <si>
    <t>propustek č. 1 (km 0,130) - pod sjezdem ... 6 m3 
propustek č. 2 (km 4,190) - pod sjezdem ... 6 m3 
propustek č. 3 (km 4,415) - pod sjezdem ... 6 m3</t>
  </si>
  <si>
    <t>19</t>
  </si>
  <si>
    <t>18230</t>
  </si>
  <si>
    <t>ROZPROSTŘENÍ ORNICE V ROVINĚ</t>
  </si>
  <si>
    <t>ohumusování tl. 0,10m</t>
  </si>
  <si>
    <t>20</t>
  </si>
  <si>
    <t>18241</t>
  </si>
  <si>
    <t>ZALOŽENÍ TRÁVNÍKU RUČNÍM VÝSEVEM</t>
  </si>
  <si>
    <t>osetí krajnice</t>
  </si>
  <si>
    <t>Základy</t>
  </si>
  <si>
    <t>21</t>
  </si>
  <si>
    <t>21452</t>
  </si>
  <si>
    <t>SANAČNÍ VRSTVY Z KAMENIVA DRCENÉHO</t>
  </si>
  <si>
    <t>Doplnění materiálu k recyklaci a hloubkové sanaci okrajů vozovky, viz VPŘ</t>
  </si>
  <si>
    <t>dodání nakupovaného vhodného materiálu k recyklaci např. ŠD 0/32, konkrétní receptura dle ITT zhotovitele ... 1105 m3 
dodání nakupovaného vhodného materiálu k sanaci kraje ... 2279 m3</t>
  </si>
  <si>
    <t>Svislé konstrukce</t>
  </si>
  <si>
    <t>22</t>
  </si>
  <si>
    <t>317325</t>
  </si>
  <si>
    <t>ŘÍMSY ZE ŽELEZOBETONU DO C30/37</t>
  </si>
  <si>
    <t>římsy z betonu C30/37 XC4/XF4</t>
  </si>
  <si>
    <t>propustek č. 4 (km 4,927) - příčný ... 5 m3</t>
  </si>
  <si>
    <t>Vodorovné konstrukce</t>
  </si>
  <si>
    <t>23</t>
  </si>
  <si>
    <t>45131A</t>
  </si>
  <si>
    <t>PODKLADNÍ A VÝPLŇOVÉ VRSTVY Z PROSTÉHO BETONU C20/25</t>
  </si>
  <si>
    <t>betonové lože pod lomový kámen tl.0,10 m z C20/25 XF3</t>
  </si>
  <si>
    <t>propustek č. 1 (km 0,130) - pod sjezdem ... 1,43 m3 
propustek č. 2 (km 4,190) - pod sjezdem ... 0,88 m3 
propustek č. 3 (km 4,415) - pod sjezdem ... 0,88 m3</t>
  </si>
  <si>
    <t>24</t>
  </si>
  <si>
    <t>465512</t>
  </si>
  <si>
    <t>DLAŽBY Z LOMOVÉHO KAMENE NA MC</t>
  </si>
  <si>
    <t>odláždění - dlažba z lomového kamene tl. 0,15m + vyspárování MC25 XF4</t>
  </si>
  <si>
    <t>propustek č. 1 (km 0,130) - pod sjezdem ... 14 m2 
propustek č. 2 (km 4,190) - pod sjezdem ... 9 m2 
propustek č. 3 (km 4,415) - pod sjezdem ... 9 m2 
celkem (14+9+9)*0,15</t>
  </si>
  <si>
    <t>Komunikace</t>
  </si>
  <si>
    <t>25</t>
  </si>
  <si>
    <t>56363</t>
  </si>
  <si>
    <t>VOZOVKOVÉ VRSTVY Z RECYKLOVANÉHO MATERIÁLU TL DO 150MM</t>
  </si>
  <si>
    <t>nezpevněné sjezdy (oprava formou dosypání R-materiálu) v tl. 0,15 m</t>
  </si>
  <si>
    <t>odměřeno digitálně ze situace</t>
  </si>
  <si>
    <t>26</t>
  </si>
  <si>
    <t>567542</t>
  </si>
  <si>
    <t>VRST PRO OBNOVU A OPR RECYK ZA STUDENA ASF EMUL TL DO 200MM</t>
  </si>
  <si>
    <t>rozfrézování konstrukce vozovky na hloubku 0,20 m a urovnání/reprofilování a provedení recyklace za studena na místě se zhutněním, včetně předrcení v mobilním drtiči</t>
  </si>
  <si>
    <t>27</t>
  </si>
  <si>
    <t>56960</t>
  </si>
  <si>
    <t>ZPEVNĚNÍ KRAJNIC Z RECYKLOVANÉHO MATERIÁLU</t>
  </si>
  <si>
    <t>nezpevněné krajnice R-materiál  tl. 0,10 m</t>
  </si>
  <si>
    <t>28</t>
  </si>
  <si>
    <t>572213</t>
  </si>
  <si>
    <t>SPOJOVACÍ POSTŘIK Z EMULZE DO 0,5KG/M2</t>
  </si>
  <si>
    <t>spojovací postřik PS-C 0,50 kg/m2</t>
  </si>
  <si>
    <t>29</t>
  </si>
  <si>
    <t>572214</t>
  </si>
  <si>
    <t>SPOJOVACÍ POSTŘIK Z MODIFIK EMULZE DO 0,5KG/M2</t>
  </si>
  <si>
    <t>spojovací postřik modifikovaný PS-CP 0,40 kg/m2</t>
  </si>
  <si>
    <t>30</t>
  </si>
  <si>
    <t>572223</t>
  </si>
  <si>
    <t>SPOJOVACÍ POSTŘIK Z EMULZE DO 1,0KG/M2</t>
  </si>
  <si>
    <t>spojovací postřik PS-C 0,60 kg/m2</t>
  </si>
  <si>
    <t>31</t>
  </si>
  <si>
    <t>57476</t>
  </si>
  <si>
    <t>VOZOVKOVÉ VÝZTUŽNÉ VRSTVY Z GEOMŘÍŽOVINY S TKANINOU</t>
  </si>
  <si>
    <t>skelná geomříž s tahovou pevností 100/100 kN se samolepícím podkladem, velikost ok 25/25 mm s polymerním potahem a tepelnou odolností min. 190; C dle TP 115 a 147</t>
  </si>
  <si>
    <t>vyztužení krajů vozovky, viz TZ, bude čerpáno dle skutečně zjištěného stavu se souhlasem TDS</t>
  </si>
  <si>
    <t>32</t>
  </si>
  <si>
    <t>574A03</t>
  </si>
  <si>
    <t>ASFALTOVÝ BETON PRO OBRUSNÉ VRSTVY ACO 11</t>
  </si>
  <si>
    <t>napojení na stávající stav (napojení asfaltových vrstev), zpevněné sjezdy tl. vrstvy 40 mm</t>
  </si>
  <si>
    <t>odměřeno digitálně ze situace ... 656*0,04</t>
  </si>
  <si>
    <t>33</t>
  </si>
  <si>
    <t>574A04</t>
  </si>
  <si>
    <t>ASFALTOVÝ BETON PRO OBRUSNÉ VRSTVY ACO 11+, 11S</t>
  </si>
  <si>
    <t>asfaltový beton pro obrusnou vrtsvu ACO 11S 50/70 tl. 30 mm</t>
  </si>
  <si>
    <t>na vrstvu RS-CA pokládka vyrovnávací vrstvy, bude čerpáno dle skutečně zjištěného stavu se souhlasem TDS</t>
  </si>
  <si>
    <t>34</t>
  </si>
  <si>
    <t>574B34</t>
  </si>
  <si>
    <t>ASFALTOVÝ BETON PRO OBRUSNÉ VRSTVY MODIFIK ACO 11+, 11S TL. 40MM</t>
  </si>
  <si>
    <t>asfaltový beton pro obrusnou vrstvu modif. ACO 11+ PMB 45/80-60 tl. 40 mm</t>
  </si>
  <si>
    <t>35</t>
  </si>
  <si>
    <t>574C05</t>
  </si>
  <si>
    <t>ASFALTOVÝ BETON PRO LOŽNÍ VRSTVY ACL 16</t>
  </si>
  <si>
    <t>napojení na stávající stav (napojení asfaltových vrstev), zpevněné sjezdy tl. vrstvy 60 mm</t>
  </si>
  <si>
    <t>odměřeno digitálně ze situace ... 656*0,06</t>
  </si>
  <si>
    <t>36</t>
  </si>
  <si>
    <t>574C56</t>
  </si>
  <si>
    <t>ASFALTOVÝ BETON PRO LOŽNÍ VRSTVY ACL 16+, 16S TL. 60MM</t>
  </si>
  <si>
    <t>asfaltový beton pro ložné vrstvy ACL 16+ 50/70 tl. 60 mm</t>
  </si>
  <si>
    <t>Úpravy povrchů, podlahy, výplně otvorů</t>
  </si>
  <si>
    <t>37</t>
  </si>
  <si>
    <t>626113</t>
  </si>
  <si>
    <t>REPROFILACE PODHLEDŮ, SVISLÝCH PLOCH SANAČNÍ MALTOU JEDNOVRST TL 30MM</t>
  </si>
  <si>
    <t>sanace povrchu vhodnou hmotou s vysprávkou trhlin a degradace, s pasivací výztuže</t>
  </si>
  <si>
    <t>propustek č. 4 (km 4,927) - příčný ... 32 m2</t>
  </si>
  <si>
    <t>38</t>
  </si>
  <si>
    <t>62631</t>
  </si>
  <si>
    <t>SPOJOVACÍ MŮSTEK MEZI STARÝM A NOVÝM BETONEM</t>
  </si>
  <si>
    <t>39</t>
  </si>
  <si>
    <t>62641</t>
  </si>
  <si>
    <t>SJEDNOCUJÍCÍ STĚRKA JEMNOU MALTOU TL CCA 2MM</t>
  </si>
  <si>
    <t>Potrubí</t>
  </si>
  <si>
    <t>40</t>
  </si>
  <si>
    <t>89952A</t>
  </si>
  <si>
    <t>OBETONOVÁNÍ POTRUBÍ Z PROSTÉHO BETONU DO C20/25</t>
  </si>
  <si>
    <t>obetonování trouby a lože C20/25 XF3 (včetně pasů proti podemletí)</t>
  </si>
  <si>
    <t>propustek č. 1 (km 0,130) - pod sjezdem ... 2,09 m3 
propustek č. 2 (km 4,190) - pod sjezdem ... 2,09 m3 
propustek č. 3 (km 4,415) - pod sjezdem ... 2,09 m3</t>
  </si>
  <si>
    <t>Ostatní konstrukce a práce</t>
  </si>
  <si>
    <t>41</t>
  </si>
  <si>
    <t>9111A1</t>
  </si>
  <si>
    <t>ZÁBRADLÍ SILNIČNÍ S VODOR MADLY - DODÁVKA A MONTÁŽ</t>
  </si>
  <si>
    <t>zábradelní svodidlo stupeň zadržení N2</t>
  </si>
  <si>
    <t>42</t>
  </si>
  <si>
    <t>9111A3</t>
  </si>
  <si>
    <t>ZÁBRADLÍ SILNIČNÍ S VODOR MADLY - DEMONTÁŽ S PŘESUNEM</t>
  </si>
  <si>
    <t>odstranění zábradlí vč. likvidace</t>
  </si>
  <si>
    <t>odměřeno na místě stavby</t>
  </si>
  <si>
    <t>43</t>
  </si>
  <si>
    <t>9113A1</t>
  </si>
  <si>
    <t>SVODIDLO OCEL SILNIČ JEDNOSTR, ÚROVEŇ ZADRŽ N1, N2 - DODÁVKA A MONTÁŽ</t>
  </si>
  <si>
    <t>ocelová svodidla, stupeň zadržení N2 (včetně náběhů 4 x 4m náběh)</t>
  </si>
  <si>
    <t>44</t>
  </si>
  <si>
    <t>91228</t>
  </si>
  <si>
    <t>SMĚROVÉ SLOUPKY Z PLAST HMOT VČETNĚ ODRAZNÉHO PÁSKU</t>
  </si>
  <si>
    <t>směrové sloupky Z11a,b</t>
  </si>
  <si>
    <t>45</t>
  </si>
  <si>
    <t>směrové sloupky Z11 b,c</t>
  </si>
  <si>
    <t>46</t>
  </si>
  <si>
    <t>91238</t>
  </si>
  <si>
    <t>SMĚROVÉ SLOUPKY Z PLAST HMOT - NÁSTAVCE NA SVODIDLA VČETNĚ ODRAZNÉHO PÁSKU</t>
  </si>
  <si>
    <t>nástavce směrových sloupků Z11 a,b</t>
  </si>
  <si>
    <t>47</t>
  </si>
  <si>
    <t>914143</t>
  </si>
  <si>
    <t>DOPRAV ZNAČ ZÁKL VEL OCEL FÓLIE TŘ 3 - DEMONTÁŽ</t>
  </si>
  <si>
    <t>SDZ - odstranění vč. odvozu a likvidace</t>
  </si>
  <si>
    <t>P2 1 ks; P4 2 ks; A1b 3 ks; B20a 1 ks; IP 31a 1 ks; IZ4b 1 ks; IZ4a 1 ks; E13 2 ks; P1 4 ks; E2b 4 ks; IS5 2 ks; IS4p 1 ks; IS21c 1 ks; IS 4a 2 ks; A1a 1 ks; IS4c 1 ks; A22 1 ks; IS 4b 1 ks; IS 14 2 ks</t>
  </si>
  <si>
    <t>48</t>
  </si>
  <si>
    <t>914161</t>
  </si>
  <si>
    <t>DOPRAVNÍ ZNAČKY ZÁKLADNÍ VELIKOSTI HLINÍKOVÉ FÓLIE TŘ 1 - DODÁVKA A MONTÁŽ</t>
  </si>
  <si>
    <t>SDZ - nové</t>
  </si>
  <si>
    <t>P2 1 ks; P4 2 ks; A1b 3 ks; B20a 1 ks; IP 31a 1 ks; IZ4b 1 ks; IZ4a 1 ks; E13 2 ks; P1 4 ks; IS5 2 ks; IS4p 1 ks; IS21c 1 ks; IS 4a 2 ks; A1a 3 ks; IS4c 1 ks; A22 1 ks; IS 4b 1 ks; IS 14 2 ks</t>
  </si>
  <si>
    <t>49</t>
  </si>
  <si>
    <t>914913</t>
  </si>
  <si>
    <t>SLOUPKY A STOJKY DZ Z OCEL TRUBEK ZABETON DEMONTÁŽ</t>
  </si>
  <si>
    <t>50</t>
  </si>
  <si>
    <t>914941</t>
  </si>
  <si>
    <t>SLOUPKY A STOJKY DOPRAVNÍCH ZNAČEK Z HLINÍK TRUBEK DO PATKY - DODÁVKA A MONTÁŽ</t>
  </si>
  <si>
    <t>51</t>
  </si>
  <si>
    <t>915111</t>
  </si>
  <si>
    <t>VODOROVNÉ DOPRAVNÍ ZNAČENÍ BARVOU HLADKÉ - DODÁVKA A POKLÁDKA</t>
  </si>
  <si>
    <t>VDZ - nástřik</t>
  </si>
  <si>
    <t>V4 (0,125) ... 1283 m2 
V2b (0,25) ... 20 m2</t>
  </si>
  <si>
    <t>52</t>
  </si>
  <si>
    <t>915231</t>
  </si>
  <si>
    <t>VODOR DOPRAV ZNAČ PLASTEM PROFIL ZVUČÍCÍ - DOD A POKLÁDKA</t>
  </si>
  <si>
    <t>VDZ - plastem</t>
  </si>
  <si>
    <t>53</t>
  </si>
  <si>
    <t>9183A3</t>
  </si>
  <si>
    <t>PROPUSTY Z TRUB DN 300MM PLASTOVÝCH</t>
  </si>
  <si>
    <t>trouba DN 300 z korugovaného plastu</t>
  </si>
  <si>
    <t>propustek č. 1 (km 0,130) - pod sjezdem ... 7 m 
propustek č. 2 (km 4,190) - pod sjezdem ... 7 m 
propustek č. 3 (km 4,415) - pod sjezdem ... 7 m</t>
  </si>
  <si>
    <t>54</t>
  </si>
  <si>
    <t>931325</t>
  </si>
  <si>
    <t>TĚSNĚNÍ DILATAČ SPAR ASF ZÁLIVKOU MODIFIK PRŮŘ DO 600MM2</t>
  </si>
  <si>
    <t>vč. natření penetračním adhezním nátěrem a vyplnění zálivkou N2 za horka (dle TP 115) s posyp horkým kamenivem 2/4</t>
  </si>
  <si>
    <t>viz. pol.113765</t>
  </si>
  <si>
    <t>55</t>
  </si>
  <si>
    <t>93832</t>
  </si>
  <si>
    <t>OČIŠTĚNÍ DLAŽEB OD VEGETACE</t>
  </si>
  <si>
    <t>pročištění vtoku a výtoku propustku vč. odvozu na skládku a poplatku za skládkovné</t>
  </si>
  <si>
    <t>propustek č. 1 (km 0,130) - pod sjezdem ... 8 m2 
propustek č. 2 (km 4,190) - pod sjezdem ... 8 m2 
propustek č. 3 (km 4,415) - pod sjezdem ... 8 m2 
propustek č. 4 (km 4,927) - příčný ... 30 m2</t>
  </si>
  <si>
    <t>56</t>
  </si>
  <si>
    <t>938543</t>
  </si>
  <si>
    <t>OČIŠTĚNÍ BETON KONSTR OTRYSKÁNÍM TLAK VODOU DO 1000 BARŮ</t>
  </si>
  <si>
    <t>otryskání  a očištění konstrukce betonové části</t>
  </si>
  <si>
    <t>57</t>
  </si>
  <si>
    <t>96616</t>
  </si>
  <si>
    <t>BOURÁNÍ KONSTRUKCÍ ZE ŽELEZOBETONU</t>
  </si>
  <si>
    <t>odstranění ŽB říms vč. odvozu na skládku a poplatku za skládkovné</t>
  </si>
  <si>
    <t>propustek č. 4 (km 4,927) - příčný ... 7 m3</t>
  </si>
  <si>
    <t>SO 102</t>
  </si>
  <si>
    <t>Silnice III/00722</t>
  </si>
  <si>
    <t>12931 ČIŠTĚNÍ PŘÍKOPŮ ... 960*0,25*1,6=384,000 [A]  
11130 SEJMUTÍ DRNU ... 2200*0,1*1,6=352,000 [B]  
12673 VÝKOP ... 600*1,6=960,000 [C]  
12273.B ODKOP KRAJNICE ... 657*1,8=1 182,600 [D]  
12273.C ODSTRANĚNÍ AZ ... 1140*1,8=2 052,000 [E] 
Celkem: A+B+C+D+E=4 930,600 [F]</t>
  </si>
  <si>
    <t>odměřeno digitálně ze situace ... 2.200 m2</t>
  </si>
  <si>
    <t>11332</t>
  </si>
  <si>
    <t>ODSTRANĚNÍ PODKLADŮ ZPEVNĚNÝCH PLOCH Z KAMENIVA NESTMELENÉHO</t>
  </si>
  <si>
    <t>odstranění podkladních vrstev tl. 0,35 m vč. odvozu na skládku a poplatku za skládkovné</t>
  </si>
  <si>
    <t>propustek č. 3 (km 0,882) ... 18,7 m3</t>
  </si>
  <si>
    <t>odstranění konstrukčních vrstev + odvoz na mezideponii</t>
  </si>
  <si>
    <t>odstranění konstrukčních vrstev s PAU tl. 0,05 m, nebezpečný odpad, (se souhlasem TDS) použít zpět do recyklace</t>
  </si>
  <si>
    <t>11372E</t>
  </si>
  <si>
    <t>FRÉZOVÁNÍ ZPEVNĚNÝCH PLOCH ASFALT DROBNÝCH OPRAV A PLOŠ ROZPADŮ DO 500M2</t>
  </si>
  <si>
    <t>frézování tl. 0,20m, R-mat použít do recyklace</t>
  </si>
  <si>
    <t>propustek č. 3 (km 0,882) ... 10,7 m3</t>
  </si>
  <si>
    <t>odkop krajnice a kraje vozovky pro sanaci krajnic - zemina s odvozem na mezideponii</t>
  </si>
  <si>
    <t>129971</t>
  </si>
  <si>
    <t>ČIŠTĚNÍ POTRUBÍ DN DO 1000MM</t>
  </si>
  <si>
    <t>vyčištění trouby DN 900 vč. odvozu na skládku a poplatku za skládkovné</t>
  </si>
  <si>
    <t>propustek č. 4 (km 0,906)</t>
  </si>
  <si>
    <t>propustek č. 1 (km 1,053) ... 6,1 m3 
propustek č. 2 (km 1,058) ... 23,1 m3</t>
  </si>
  <si>
    <t>celková výměra AZ = 1 140 m3</t>
  </si>
  <si>
    <t>propustek č. 1 (km 1,053) ... 5 m3 
propustek č. 2 (km 1,058) ... 9 m3 
propustek č. 3 (km 0,882) ... 1,5 m3</t>
  </si>
  <si>
    <t>těsnící vrstva - zásyp ze zeminy typu CG, CS</t>
  </si>
  <si>
    <t>propustek č. 3 (km 0,882) ... 8,3 m3</t>
  </si>
  <si>
    <t>dodání nakupovaného vhodného materiálu k recyklaci např. ŠD 0/32, konkrétní receptura dle ITT zhotovitele ... 158 m3 
odečet vhodného materiálu k sanaci kraje ... -5 m3</t>
  </si>
  <si>
    <t>31736</t>
  </si>
  <si>
    <t>VÝZTUŽ ŘÍMS Z OCELI</t>
  </si>
  <si>
    <t>konstrukční výztuž ŽB čel 120 kg/m3</t>
  </si>
  <si>
    <t>propustek č. 3 (km 0,882) ... 1,3 t</t>
  </si>
  <si>
    <t>451312</t>
  </si>
  <si>
    <t>PODKLADNÍ A VÝPLŇOVÉ VRSTVY Z PROSTÉHO BETONU C12/15</t>
  </si>
  <si>
    <t>podkladní beton C12/15 X0 tl. 0,10 m</t>
  </si>
  <si>
    <t>propustek č. 3 (km 0,882) ... 1,9 m3</t>
  </si>
  <si>
    <t>propustek č. 1 (km 1,053) ... 0,99 m3 
propustek č. 2 (km 1,058) ... 1,32 m3 
propustek č. 3 (km 0,882) ... 12,01 m3 
propustek č. 4 (km 0,906) ... 1,65 m3</t>
  </si>
  <si>
    <t>propustek č. 1 (km 1,053) ... 10 m2 
propustek č. 2 (km 1,058) ... 13 m2 
propustek č. 3 (km 0,882) ... 120,1 m2 
propustek č. 4 (km 0,906) ... 17 m2 
celkem (10+13+120,1+17)*0,15</t>
  </si>
  <si>
    <t>567303</t>
  </si>
  <si>
    <t>VRSTVY PRO OBNOVU A OPRAVY ZE ŠTĚRKODRTI</t>
  </si>
  <si>
    <t>podkladní nestmelená vrstva ŠDa 0/63 v tl. 300 mm</t>
  </si>
  <si>
    <t>572123</t>
  </si>
  <si>
    <t>INFILTRAČNÍ POSTŘIK Z EMULZE DO 1,0KG/M2</t>
  </si>
  <si>
    <t>infiltrační postřik PI-C 0,60 kg/m2</t>
  </si>
  <si>
    <t>odměřeno digitálně ze situace ... 834*0,04</t>
  </si>
  <si>
    <t>odměřeno digitálně ze situace ... 834*0,06</t>
  </si>
  <si>
    <t>Přidružená stavební výroba</t>
  </si>
  <si>
    <t>711111</t>
  </si>
  <si>
    <t>IZOLACE BĚŽNÝCH KONSTRUKCÍ PROTI ZEMNÍ VLHKOSTI ASFALTOVÝMI NÁTĚRY</t>
  </si>
  <si>
    <t>izolace 2 x asfaltový nátěr</t>
  </si>
  <si>
    <t>propustek č. 3 (km 0,882) ... 20,1 * 2</t>
  </si>
  <si>
    <t>78381</t>
  </si>
  <si>
    <t>NÁTĚRY BETON KONSTR TYP S1 (OS-A)</t>
  </si>
  <si>
    <t>izolace penetrační nátěr</t>
  </si>
  <si>
    <t>propustek č. 3 (km 0,882) ... 20,1</t>
  </si>
  <si>
    <t>89916</t>
  </si>
  <si>
    <t>BETONOVÉ DOPLŇKY TRUB VEDENÍ</t>
  </si>
  <si>
    <t>prefabrikovaný podkladní betonový pražec - podkladek</t>
  </si>
  <si>
    <t>propustek č. 3 (km 0,882) ... 6 ks</t>
  </si>
  <si>
    <t>propustek č. 1 (km 1,053) ... 1,7 m3 
propustek č. 2 (km 1,058) ... 2,1 m3 
propustek č. 3 (km 0,882) ... 6,7 m3</t>
  </si>
  <si>
    <t>propustek č. 3 (km 0,882) ... 6m</t>
  </si>
  <si>
    <t>IZ4a 3 ks; IZ4b 3 ks; E13 6 ks; IP22 2 ks; IS4a 1 ks; IS4b 3 ks; B13 3 ks; E7b 2 ks; P2 2 ks;  E2b 3 ks; IS5 2 ks; IS4p 2 ks; IS21c 1 ks; P4 3 ks; IS21c 2 ks; IS19a 2 ks; IS19b 4 ks; IS19dp 1 ks; IS19dl 1 ks; P6 2 ks; A19 1 ks; P1 1 ks; IS19cl 1 ks; A2a 1 ks; E4 1 ks; IP10a 1 ks</t>
  </si>
  <si>
    <t>IZ4a 3 ks; IZ4b 3 ks; E13 6 ks; IP22 2 ks; IS4a 1 ks; IS4b 3 ks; B13 3 ks; E7b 2 ks; P2 6 ks; E2b 5 ks; IS5 2 ks; IS4p 2 ks; IS21c 1 ks; P4 3 ks; IS21c 2 ks; IS19a 2 ks; IS19b 4 ks; IS19dp 1 ks; IS19dl 1 ks; P6 2 ks; A19 1 ks; P1 1 ks; IS19cl 1 ks; A2a 1 ks; E4 1 ks; IP10a 1 ks</t>
  </si>
  <si>
    <t>V4 (0,125) ... 217 m2 
V4 (0,5/0,5/0,25) ... 12 m2 
V2b (0,25) ... 32 m2</t>
  </si>
  <si>
    <t>58</t>
  </si>
  <si>
    <t>917223</t>
  </si>
  <si>
    <t>SILNIČNÍ A CHODNÍKOVÉ OBRUBY Z BETONOVÝCH OBRUBNÍKŮ ŠÍŘ 100MM</t>
  </si>
  <si>
    <t>silniční betonová obruba 200/80/1000 do C20/25N XF3 v tl. min. 0,10 m</t>
  </si>
  <si>
    <t>59</t>
  </si>
  <si>
    <t>918115</t>
  </si>
  <si>
    <t>ČELA PROPUSTU Z BETONU DO C 30/37</t>
  </si>
  <si>
    <t>ŽB čelo, základ a římsa z betonu C30/37 XC4/XF4</t>
  </si>
  <si>
    <t>propustek č. 3 (km 0,882) ... 10,8 m3</t>
  </si>
  <si>
    <t>60</t>
  </si>
  <si>
    <t>propustek č. 1 (km 1,053) ... 5 m 
propustek č. 2 (km 1,058) ... 8 m</t>
  </si>
  <si>
    <t>61</t>
  </si>
  <si>
    <t>9183C2</t>
  </si>
  <si>
    <t>PROPUSTY Z TRUB DN 500MM ŽELEZOBETONOVÝCH</t>
  </si>
  <si>
    <t>prefa trouba DN500</t>
  </si>
  <si>
    <t>propustek č. 3 (km 0,882) ... 8,3 m</t>
  </si>
  <si>
    <t>62</t>
  </si>
  <si>
    <t>63</t>
  </si>
  <si>
    <t>propustek č. 3 (km 0,882) ... 15 m2  
propustek č. 4 (km 0,906) ... 10 m2</t>
  </si>
  <si>
    <t>64</t>
  </si>
  <si>
    <t>propustek č. 3 (km 0,882)</t>
  </si>
  <si>
    <t>65</t>
  </si>
  <si>
    <t>969246</t>
  </si>
  <si>
    <t>VYBOURÁNÍ POTRUBÍ DN DO 400MM KANALIZAČ</t>
  </si>
  <si>
    <t>odstranění stávající ŽB trouby DN 400 vč. odvozu na skládku a poplatku za skládkovné</t>
  </si>
  <si>
    <t>propustek č. 3 (km 0,882) ... 6,9 m</t>
  </si>
  <si>
    <t>SO 103</t>
  </si>
  <si>
    <t>Silnice III/00715 (ZÚ - 2,085 km)</t>
  </si>
  <si>
    <t>11337 ODSTR PODKLADU Z KOSTEK 19*2,2=41,800 [A]  
12931 ČIŠTĚNÍ PŘÍKOPŮ ... 4020*0,25*1,6=1 608,000 [B]  
11130 SEJMUTÍ DRNU ... 4980*0,1*1,6=796,800 [C]  
12673 VÝKOP ... 780*1,6=1 248,000 [D]  
12273.B ODKOP KRAJNICE ... 1431*1,8=2 575,800 [E]  
12273.C ODSTRANĚNÍ AZ ... 3715*1,8=6 687,000 [F] 
Celkem: A+B+C+D+E+F=12 957,400 [G]</t>
  </si>
  <si>
    <t>odměřeno digitálně ze situace ... 4 980 m2</t>
  </si>
  <si>
    <t>odstranění konstrukčních vrstev (se souhlasem TDS) + odvoz na mezideponii</t>
  </si>
  <si>
    <t>11337</t>
  </si>
  <si>
    <t>ODSTRANĚNÍ PODKLADU ZPEVNĚNÝCH PLOCH Z DLAŽEBNÍCH KOSTEK</t>
  </si>
  <si>
    <t>odstranění kostek z podkladní vrstvy vozovky - s odvozem na skládku</t>
  </si>
  <si>
    <t>propustek č. 1 (km 0,580) ... 7,4 m3 
propustek č. 2 (km 0,958) ... 11,8 m3</t>
  </si>
  <si>
    <t>celková výměra AZ = 3715 m3</t>
  </si>
  <si>
    <t>propustek č. 1 (km 0,580) ... 6 m3 
propustek č. 2 (km 0,958) ... 9 m3</t>
  </si>
  <si>
    <t>17581</t>
  </si>
  <si>
    <t>OBSYP POTRUBÍ A OBJEKTŮ Z NAKUPOVANÝCH MATERIÁLŮ</t>
  </si>
  <si>
    <t>štěrk na zásyp vsakovací drenáže 22/32 - 32/63</t>
  </si>
  <si>
    <t>kamenivo 4/8 - 8/16</t>
  </si>
  <si>
    <t>21197</t>
  </si>
  <si>
    <t>OPLÁŠTĚNÍ ODVODŇOVACÍCH ŽEBER Z GEOTEXTILIE</t>
  </si>
  <si>
    <t>filtrační geotextílie</t>
  </si>
  <si>
    <t>21361</t>
  </si>
  <si>
    <t>DRENÁŽNÍ VRSTVY Z GEOTEXTILIE</t>
  </si>
  <si>
    <t>vodopropustná geotextilie</t>
  </si>
  <si>
    <t>dodání nakupovaného vhodného materiálu k recyklaci např. ŠD 0/32, konkrétní receptura dle ITT zhotovitele ... 451 m3 
odečet vhodného materiálu k sanaci kraje ... 462 m3</t>
  </si>
  <si>
    <t>betonové lože pro dlažbu tl.0,10 m z C20/25 XF3</t>
  </si>
  <si>
    <t>propustek č. 1 (km 0,580) ... 1,2 m3 
propustek č. 2 (km 0,958) ... 1,0 m3</t>
  </si>
  <si>
    <t>propustek č. 1 (km 0,580) ... 12 m2 
propustek č. 2 (km 0,958) ... 10 m2 
Celkem 22*0,15=3,3 m3</t>
  </si>
  <si>
    <t>56340</t>
  </si>
  <si>
    <t>VOZOVKOVÉ VRSTVY ZE ŠTĚRKOPÍSKU</t>
  </si>
  <si>
    <t>štěrkopískové lože fr. 0/22 tl. 0,10 m</t>
  </si>
  <si>
    <t>odměřeno digitálně ze situace ... 569*0,04</t>
  </si>
  <si>
    <t>odměřeno digitálně ze situace ... 569*0,06</t>
  </si>
  <si>
    <t>58211</t>
  </si>
  <si>
    <t>DLÁŽDĚNÉ KRYTY Z VELKÝCH KOSTEK DO LOŽE Z KAMENIVA</t>
  </si>
  <si>
    <t>kamenná dlažební kostka 0,16x0,16 tl. 160 mm</t>
  </si>
  <si>
    <t>87534</t>
  </si>
  <si>
    <t>POTRUBÍ DREN Z TRUB PLAST DN DO 200MM</t>
  </si>
  <si>
    <t>drenážní trubka DN 200</t>
  </si>
  <si>
    <t>propustek č. 1 (km 0,580) ... 2,1 m3 
propustek č. 2 (km 0,958) ... 3,3 m3</t>
  </si>
  <si>
    <t>9113C3</t>
  </si>
  <si>
    <t>SVODIDLO OCEL SILNIČ JEDNOSTR, ÚROVEŇ ZADRŽ H2 - DEMONTÁŽ S PŘESUNEM</t>
  </si>
  <si>
    <t>odstranění svodidel N2 vč. likvidace</t>
  </si>
  <si>
    <t>IS20 1 ks; IZ4a 1 ks; IZ4b 1 ks; A2b 1 ks; IP22 1 ks; P1 1 ks; E2b 2 ks; IS4a 1x; IS4b 1x; IS4c 1x; B13 2 ks; E13 2 ks; P4 1 ks;</t>
  </si>
  <si>
    <t>IS20 1 ks; IZ4a 1 ks; IZ4b 1 ks; A2b 1 ks; IP22 1 ks; P1 3 ks; E2b 4 ks; IS4a 1x; IS4b 1x; IS4c 1x; B13 2 ks; E13 2 ks; P4 2 ks</t>
  </si>
  <si>
    <t>V4 (0,125) ... 539 m2 
V2b (0,25) ... 17 m2</t>
  </si>
  <si>
    <t>917224</t>
  </si>
  <si>
    <t>SILNIČNÍ A CHODNÍKOVÉ OBRUBY Z BETONOVÝCH OBRUBNÍKŮ ŠÍŘ 150MM</t>
  </si>
  <si>
    <t>silniční betonová obruba 250x150x1000 do C20/25N XF3 v tl. min. 0,10 m</t>
  </si>
  <si>
    <t>propustek č. 1 (km 0,580) ... 7 m 
propustek č. 2 (km 0,958) ... 11 m</t>
  </si>
  <si>
    <t>935212</t>
  </si>
  <si>
    <t>PŘÍKOPOVÉ ŽLABY Z BETON TVÁRNIC ŠÍŘ DO 600MM DO BETONU TL 100MM</t>
  </si>
  <si>
    <t>betonová žlabovka šířky 0,6 m vč. bet. lože (pod žlabovku) C25/30-XF3 tl. 0,10 m</t>
  </si>
  <si>
    <t>geodetické zaměření před a po dokončení stavby</t>
  </si>
  <si>
    <t xml:space="preserve">Silnice III/00715 </t>
  </si>
  <si>
    <t xml:space="preserve">oprava objízdných tras preliminářová položka se souhlasem investora dle cen nabídkového pol. rozpočtu a u položek v rozpočtu  neuvedených dle aktuálně platného OTSKP </t>
  </si>
  <si>
    <t>ULOŽENÍ ODPADU ZE STAVBY NA SKLÁDKU s oprávněním k opětovnému využití - recyklační středisko</t>
  </si>
  <si>
    <t>014102.R</t>
  </si>
  <si>
    <t>Stavba: 1251001 - III/00715 D7 - Číčovice - III/00722 , III/00722 Svrkyně – Hole, III/00723 III/24010 – Zákolany a III/24010  II/240 -Velké Přílepy - Otvovice - II/101“</t>
  </si>
  <si>
    <t>III/00715 D7 - Číčovice - III/00722 , III/00722 Svrkyně – Hole, III/00723 III/24010 – Zákolany a III/24010  II/240 -Velké Přílepy - Otvovice - II/101“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</si>
</sst>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0" borderId="0" xfId="0" applyNumberFormat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workbookViewId="0">
      <selection activeCell="B15" sqref="B15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5"/>
      <c r="B1" s="4"/>
      <c r="C1" s="4"/>
      <c r="D1" s="4"/>
      <c r="E1" s="4"/>
    </row>
    <row r="2" spans="1:5" ht="12.75" customHeight="1" x14ac:dyDescent="0.2">
      <c r="A2" s="35"/>
      <c r="B2" s="36" t="s">
        <v>0</v>
      </c>
      <c r="C2" s="4"/>
      <c r="D2" s="4"/>
      <c r="E2" s="4"/>
    </row>
    <row r="3" spans="1:5" ht="20.100000000000001" customHeight="1" x14ac:dyDescent="0.2">
      <c r="A3" s="35"/>
      <c r="B3" s="35"/>
      <c r="C3" s="4"/>
      <c r="D3" s="4"/>
      <c r="E3" s="4"/>
    </row>
    <row r="4" spans="1:5" ht="20.100000000000001" customHeight="1" x14ac:dyDescent="0.3">
      <c r="A4" s="4"/>
      <c r="B4" s="37" t="s">
        <v>449</v>
      </c>
      <c r="C4" s="35"/>
      <c r="D4" s="35"/>
      <c r="E4" s="4"/>
    </row>
    <row r="5" spans="1:5" ht="12.75" customHeight="1" x14ac:dyDescent="0.2">
      <c r="A5" s="4"/>
      <c r="B5" s="35" t="s">
        <v>1</v>
      </c>
      <c r="C5" s="35"/>
      <c r="D5" s="35"/>
      <c r="E5" s="4"/>
    </row>
    <row r="6" spans="1:5" ht="12.75" customHeight="1" x14ac:dyDescent="0.2">
      <c r="A6" s="4"/>
      <c r="B6" s="5" t="s">
        <v>2</v>
      </c>
      <c r="C6" s="7">
        <f>SUM(C10:C13)</f>
        <v>8740000</v>
      </c>
      <c r="D6" s="4"/>
      <c r="E6" s="4"/>
    </row>
    <row r="7" spans="1:5" ht="12.75" customHeight="1" x14ac:dyDescent="0.2">
      <c r="A7" s="4"/>
      <c r="B7" s="5" t="s">
        <v>3</v>
      </c>
      <c r="C7" s="7">
        <f>SUM(E10:E13)</f>
        <v>10575400</v>
      </c>
      <c r="D7" s="4"/>
      <c r="E7" s="4"/>
    </row>
    <row r="8" spans="1:5" ht="12.75" customHeight="1" x14ac:dyDescent="0.2">
      <c r="A8" s="2"/>
      <c r="B8" s="2"/>
      <c r="C8" s="2"/>
      <c r="D8" s="2"/>
      <c r="E8" s="2"/>
    </row>
    <row r="9" spans="1:5" ht="12.75" customHeight="1" x14ac:dyDescent="0.2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</row>
    <row r="10" spans="1:5" ht="12.75" customHeight="1" x14ac:dyDescent="0.2">
      <c r="A10" s="15" t="s">
        <v>21</v>
      </c>
      <c r="B10" s="15" t="s">
        <v>22</v>
      </c>
      <c r="C10" s="16">
        <f>'SO 000'!I3</f>
        <v>8740000</v>
      </c>
      <c r="D10" s="16">
        <f>'SO 000'!O2</f>
        <v>1835400</v>
      </c>
      <c r="E10" s="16">
        <f>C10+D10</f>
        <v>10575400</v>
      </c>
    </row>
    <row r="11" spans="1:5" ht="12.75" customHeight="1" x14ac:dyDescent="0.2">
      <c r="A11" s="15" t="s">
        <v>55</v>
      </c>
      <c r="B11" s="15" t="s">
        <v>56</v>
      </c>
      <c r="C11" s="16">
        <f>'SO 101'!I3</f>
        <v>0</v>
      </c>
      <c r="D11" s="16">
        <f>'SO 101'!O2</f>
        <v>0</v>
      </c>
      <c r="E11" s="16">
        <f>C11+D11</f>
        <v>0</v>
      </c>
    </row>
    <row r="12" spans="1:5" ht="12.75" customHeight="1" x14ac:dyDescent="0.2">
      <c r="A12" s="15" t="s">
        <v>307</v>
      </c>
      <c r="B12" s="15" t="s">
        <v>308</v>
      </c>
      <c r="C12" s="16">
        <f>'SO 102'!I3</f>
        <v>0</v>
      </c>
      <c r="D12" s="16">
        <f>'SO 102'!O2</f>
        <v>0</v>
      </c>
      <c r="E12" s="16">
        <f>C12+D12</f>
        <v>0</v>
      </c>
    </row>
    <row r="13" spans="1:5" ht="12.75" customHeight="1" x14ac:dyDescent="0.2">
      <c r="A13" s="15" t="s">
        <v>394</v>
      </c>
      <c r="B13" s="15" t="s">
        <v>445</v>
      </c>
      <c r="C13" s="16">
        <f>'SO 103'!I3</f>
        <v>0</v>
      </c>
      <c r="D13" s="16">
        <f>'SO 103'!O2</f>
        <v>0</v>
      </c>
      <c r="E13" s="16">
        <f>C13+D13</f>
        <v>0</v>
      </c>
    </row>
    <row r="14" spans="1:5" ht="12.75" customHeight="1" x14ac:dyDescent="0.2">
      <c r="C14" s="34"/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8"/>
  <sheetViews>
    <sheetView topLeftCell="B1" workbookViewId="0">
      <pane ySplit="7" topLeftCell="A8" activePane="bottomLeft" state="frozen"/>
      <selection pane="bottomLeft" activeCell="E25" sqref="E25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  <col min="17" max="17" width="0.42578125" customWidth="1"/>
    <col min="18" max="18" width="13" hidden="1" customWidth="1"/>
  </cols>
  <sheetData>
    <row r="1" spans="1:18" ht="12.75" customHeight="1" x14ac:dyDescent="0.2">
      <c r="A1" t="s">
        <v>9</v>
      </c>
      <c r="B1" s="4"/>
      <c r="C1" s="4"/>
      <c r="D1" s="4"/>
      <c r="E1" s="4"/>
      <c r="F1" s="4"/>
      <c r="G1" s="4"/>
      <c r="H1" s="4"/>
      <c r="I1" s="4"/>
      <c r="P1" t="s">
        <v>19</v>
      </c>
    </row>
    <row r="2" spans="1:18" ht="24.95" customHeight="1" x14ac:dyDescent="0.2">
      <c r="B2" s="4"/>
      <c r="C2" s="4"/>
      <c r="D2" s="4"/>
      <c r="E2" s="3" t="s">
        <v>11</v>
      </c>
      <c r="F2" s="4"/>
      <c r="G2" s="4"/>
      <c r="H2" s="2"/>
      <c r="I2" s="2"/>
      <c r="O2">
        <f>0+O8</f>
        <v>1835400</v>
      </c>
      <c r="P2" t="s">
        <v>19</v>
      </c>
    </row>
    <row r="3" spans="1:18" ht="15" customHeight="1" x14ac:dyDescent="0.25">
      <c r="A3" t="s">
        <v>10</v>
      </c>
      <c r="B3" s="10" t="s">
        <v>12</v>
      </c>
      <c r="C3" s="39" t="s">
        <v>13</v>
      </c>
      <c r="D3" s="35"/>
      <c r="E3" s="11" t="s">
        <v>450</v>
      </c>
      <c r="F3" s="4"/>
      <c r="G3" s="9"/>
      <c r="H3" s="8" t="s">
        <v>21</v>
      </c>
      <c r="I3" s="31">
        <f>0+I8</f>
        <v>8740000</v>
      </c>
      <c r="O3" t="s">
        <v>16</v>
      </c>
      <c r="P3" t="s">
        <v>20</v>
      </c>
    </row>
    <row r="4" spans="1:18" ht="15" customHeight="1" x14ac:dyDescent="0.25">
      <c r="A4" t="s">
        <v>14</v>
      </c>
      <c r="B4" s="12" t="s">
        <v>15</v>
      </c>
      <c r="C4" s="40" t="s">
        <v>21</v>
      </c>
      <c r="D4" s="41"/>
      <c r="E4" s="13" t="s">
        <v>22</v>
      </c>
      <c r="F4" s="2"/>
      <c r="G4" s="2"/>
      <c r="H4" s="14"/>
      <c r="I4" s="14"/>
      <c r="O4" t="s">
        <v>17</v>
      </c>
      <c r="P4" t="s">
        <v>20</v>
      </c>
    </row>
    <row r="5" spans="1:18" ht="12.75" customHeight="1" x14ac:dyDescent="0.2">
      <c r="A5" s="38" t="s">
        <v>23</v>
      </c>
      <c r="B5" s="38" t="s">
        <v>25</v>
      </c>
      <c r="C5" s="38" t="s">
        <v>27</v>
      </c>
      <c r="D5" s="38" t="s">
        <v>28</v>
      </c>
      <c r="E5" s="38" t="s">
        <v>29</v>
      </c>
      <c r="F5" s="38" t="s">
        <v>31</v>
      </c>
      <c r="G5" s="38" t="s">
        <v>33</v>
      </c>
      <c r="H5" s="38" t="s">
        <v>35</v>
      </c>
      <c r="I5" s="38"/>
      <c r="O5" t="s">
        <v>18</v>
      </c>
      <c r="P5" t="s">
        <v>19</v>
      </c>
    </row>
    <row r="6" spans="1:18" ht="12.75" customHeight="1" x14ac:dyDescent="0.2">
      <c r="A6" s="38"/>
      <c r="B6" s="38"/>
      <c r="C6" s="38"/>
      <c r="D6" s="38"/>
      <c r="E6" s="38"/>
      <c r="F6" s="38"/>
      <c r="G6" s="38"/>
      <c r="H6" s="1" t="s">
        <v>36</v>
      </c>
      <c r="I6" s="1" t="s">
        <v>38</v>
      </c>
    </row>
    <row r="7" spans="1:18" ht="12.75" customHeight="1" x14ac:dyDescent="0.2">
      <c r="A7" s="1" t="s">
        <v>24</v>
      </c>
      <c r="B7" s="1" t="s">
        <v>26</v>
      </c>
      <c r="C7" s="1" t="s">
        <v>20</v>
      </c>
      <c r="D7" s="1" t="s">
        <v>19</v>
      </c>
      <c r="E7" s="1" t="s">
        <v>30</v>
      </c>
      <c r="F7" s="1" t="s">
        <v>32</v>
      </c>
      <c r="G7" s="1" t="s">
        <v>34</v>
      </c>
      <c r="H7" s="1" t="s">
        <v>37</v>
      </c>
      <c r="I7" s="1" t="s">
        <v>39</v>
      </c>
    </row>
    <row r="8" spans="1:18" ht="12.75" customHeight="1" x14ac:dyDescent="0.2">
      <c r="A8" s="14" t="s">
        <v>40</v>
      </c>
      <c r="B8" s="14"/>
      <c r="C8" s="18" t="s">
        <v>24</v>
      </c>
      <c r="D8" s="14"/>
      <c r="E8" s="19" t="s">
        <v>41</v>
      </c>
      <c r="F8" s="14"/>
      <c r="G8" s="14"/>
      <c r="H8" s="14"/>
      <c r="I8" s="20">
        <f>0+Q8</f>
        <v>8740000</v>
      </c>
      <c r="O8">
        <f>0+R8</f>
        <v>1835400</v>
      </c>
      <c r="Q8" s="34">
        <f>0+I9+I12++I16</f>
        <v>8740000</v>
      </c>
      <c r="R8">
        <f>0+O9+O12+E29+O16</f>
        <v>1835400</v>
      </c>
    </row>
    <row r="9" spans="1:18" x14ac:dyDescent="0.2">
      <c r="A9" s="17" t="s">
        <v>42</v>
      </c>
      <c r="B9" s="21" t="s">
        <v>26</v>
      </c>
      <c r="C9" s="21" t="s">
        <v>43</v>
      </c>
      <c r="D9" s="17" t="s">
        <v>44</v>
      </c>
      <c r="E9" s="22" t="s">
        <v>45</v>
      </c>
      <c r="F9" s="23" t="s">
        <v>46</v>
      </c>
      <c r="G9" s="24">
        <v>1</v>
      </c>
      <c r="H9" s="25">
        <v>8740000</v>
      </c>
      <c r="I9" s="25">
        <f>ROUND(ROUND(H9,2)*ROUND(G9,3),2)</f>
        <v>8740000</v>
      </c>
      <c r="O9">
        <f>(I9*21)/100</f>
        <v>1835400</v>
      </c>
      <c r="P9" t="s">
        <v>20</v>
      </c>
    </row>
    <row r="10" spans="1:18" ht="38.25" x14ac:dyDescent="0.2">
      <c r="A10" s="26" t="s">
        <v>47</v>
      </c>
      <c r="E10" s="27" t="s">
        <v>446</v>
      </c>
    </row>
    <row r="11" spans="1:18" x14ac:dyDescent="0.2">
      <c r="A11" s="30" t="s">
        <v>48</v>
      </c>
      <c r="E11" s="29" t="s">
        <v>444</v>
      </c>
    </row>
    <row r="12" spans="1:18" x14ac:dyDescent="0.2">
      <c r="A12" s="17" t="s">
        <v>42</v>
      </c>
      <c r="B12" s="21" t="s">
        <v>20</v>
      </c>
      <c r="C12" s="21" t="s">
        <v>49</v>
      </c>
      <c r="D12" s="17" t="s">
        <v>44</v>
      </c>
      <c r="E12" s="22" t="s">
        <v>50</v>
      </c>
      <c r="F12" s="23" t="s">
        <v>46</v>
      </c>
      <c r="G12" s="24">
        <v>1</v>
      </c>
      <c r="H12" s="25">
        <v>0</v>
      </c>
      <c r="I12" s="25">
        <f>ROUND(ROUND(H12,2)*ROUND(G12,3),2)</f>
        <v>0</v>
      </c>
      <c r="O12">
        <f>(I12*21)/100</f>
        <v>0</v>
      </c>
      <c r="P12" t="s">
        <v>20</v>
      </c>
    </row>
    <row r="13" spans="1:18" ht="25.5" x14ac:dyDescent="0.2">
      <c r="A13" s="26" t="s">
        <v>47</v>
      </c>
      <c r="E13" s="27" t="s">
        <v>51</v>
      </c>
    </row>
    <row r="14" spans="1:18" x14ac:dyDescent="0.2">
      <c r="A14" s="30" t="s">
        <v>48</v>
      </c>
      <c r="E14" s="29" t="s">
        <v>44</v>
      </c>
    </row>
    <row r="15" spans="1:18" x14ac:dyDescent="0.2">
      <c r="A15" s="30" t="s">
        <v>48</v>
      </c>
      <c r="E15" s="29" t="s">
        <v>44</v>
      </c>
    </row>
    <row r="16" spans="1:18" x14ac:dyDescent="0.2">
      <c r="A16" s="17" t="s">
        <v>42</v>
      </c>
      <c r="B16" s="21" t="s">
        <v>30</v>
      </c>
      <c r="C16" s="21" t="s">
        <v>52</v>
      </c>
      <c r="D16" s="17" t="s">
        <v>44</v>
      </c>
      <c r="E16" s="22" t="s">
        <v>53</v>
      </c>
      <c r="F16" s="23" t="s">
        <v>46</v>
      </c>
      <c r="G16" s="24">
        <v>1</v>
      </c>
      <c r="H16" s="25">
        <v>0</v>
      </c>
      <c r="I16" s="25">
        <f>ROUND(ROUND(H16,2)*ROUND(G16,3),2)</f>
        <v>0</v>
      </c>
      <c r="O16">
        <f>(I16*21)/100</f>
        <v>0</v>
      </c>
      <c r="P16" t="s">
        <v>20</v>
      </c>
    </row>
    <row r="17" spans="1:5" ht="25.5" x14ac:dyDescent="0.2">
      <c r="A17" s="26" t="s">
        <v>47</v>
      </c>
      <c r="E17" s="27" t="s">
        <v>54</v>
      </c>
    </row>
    <row r="18" spans="1:5" x14ac:dyDescent="0.2">
      <c r="A18" s="28" t="s">
        <v>48</v>
      </c>
      <c r="E18" s="29" t="s">
        <v>44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87"/>
  <sheetViews>
    <sheetView topLeftCell="B1" workbookViewId="0">
      <pane ySplit="7" topLeftCell="A8" activePane="bottomLeft" state="frozen"/>
      <selection pane="bottomLeft" activeCell="E23" sqref="E22:E2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9</v>
      </c>
      <c r="B1" s="4"/>
      <c r="C1" s="4"/>
      <c r="D1" s="4"/>
      <c r="E1" s="4"/>
      <c r="F1" s="4"/>
      <c r="G1" s="4"/>
      <c r="H1" s="4"/>
      <c r="I1" s="4"/>
      <c r="P1" t="s">
        <v>19</v>
      </c>
    </row>
    <row r="2" spans="1:18" ht="24.95" customHeight="1" x14ac:dyDescent="0.2">
      <c r="B2" s="4"/>
      <c r="C2" s="4"/>
      <c r="D2" s="4"/>
      <c r="E2" s="3" t="s">
        <v>11</v>
      </c>
      <c r="F2" s="4"/>
      <c r="G2" s="4"/>
      <c r="H2" s="2"/>
      <c r="I2" s="2"/>
      <c r="O2">
        <f>0+O8+O15+O70+O74+O78+O85+O122+O132+O136</f>
        <v>0</v>
      </c>
      <c r="P2" t="s">
        <v>19</v>
      </c>
    </row>
    <row r="3" spans="1:18" ht="15" customHeight="1" x14ac:dyDescent="0.25">
      <c r="A3" t="s">
        <v>10</v>
      </c>
      <c r="B3" s="10" t="s">
        <v>12</v>
      </c>
      <c r="C3" s="39" t="s">
        <v>13</v>
      </c>
      <c r="D3" s="35"/>
      <c r="E3" s="11" t="s">
        <v>450</v>
      </c>
      <c r="F3" s="4"/>
      <c r="G3" s="9"/>
      <c r="H3" s="8" t="s">
        <v>55</v>
      </c>
      <c r="I3" s="31">
        <f>0+I8+I15+I70+I74+I78+I85+I122+I132+I136</f>
        <v>0</v>
      </c>
      <c r="O3" t="s">
        <v>16</v>
      </c>
      <c r="P3" t="s">
        <v>20</v>
      </c>
    </row>
    <row r="4" spans="1:18" ht="15" customHeight="1" x14ac:dyDescent="0.25">
      <c r="A4" t="s">
        <v>14</v>
      </c>
      <c r="B4" s="12" t="s">
        <v>15</v>
      </c>
      <c r="C4" s="40" t="s">
        <v>55</v>
      </c>
      <c r="D4" s="41"/>
      <c r="E4" s="13" t="s">
        <v>56</v>
      </c>
      <c r="F4" s="2"/>
      <c r="G4" s="2"/>
      <c r="H4" s="14"/>
      <c r="I4" s="14"/>
      <c r="O4" t="s">
        <v>17</v>
      </c>
      <c r="P4" t="s">
        <v>20</v>
      </c>
    </row>
    <row r="5" spans="1:18" ht="12.75" customHeight="1" x14ac:dyDescent="0.2">
      <c r="A5" s="38" t="s">
        <v>23</v>
      </c>
      <c r="B5" s="38" t="s">
        <v>25</v>
      </c>
      <c r="C5" s="38" t="s">
        <v>27</v>
      </c>
      <c r="D5" s="38" t="s">
        <v>28</v>
      </c>
      <c r="E5" s="38" t="s">
        <v>29</v>
      </c>
      <c r="F5" s="38" t="s">
        <v>31</v>
      </c>
      <c r="G5" s="38" t="s">
        <v>33</v>
      </c>
      <c r="H5" s="38" t="s">
        <v>35</v>
      </c>
      <c r="I5" s="38"/>
      <c r="O5" t="s">
        <v>18</v>
      </c>
      <c r="P5" t="s">
        <v>19</v>
      </c>
    </row>
    <row r="6" spans="1:18" ht="12.75" customHeight="1" x14ac:dyDescent="0.2">
      <c r="A6" s="38"/>
      <c r="B6" s="38"/>
      <c r="C6" s="38"/>
      <c r="D6" s="38"/>
      <c r="E6" s="38"/>
      <c r="F6" s="38"/>
      <c r="G6" s="38"/>
      <c r="H6" s="1" t="s">
        <v>36</v>
      </c>
      <c r="I6" s="1" t="s">
        <v>38</v>
      </c>
    </row>
    <row r="7" spans="1:18" ht="12.75" customHeight="1" x14ac:dyDescent="0.2">
      <c r="A7" s="1" t="s">
        <v>24</v>
      </c>
      <c r="B7" s="1" t="s">
        <v>26</v>
      </c>
      <c r="C7" s="1" t="s">
        <v>20</v>
      </c>
      <c r="D7" s="1" t="s">
        <v>19</v>
      </c>
      <c r="E7" s="1" t="s">
        <v>30</v>
      </c>
      <c r="F7" s="1" t="s">
        <v>32</v>
      </c>
      <c r="G7" s="1" t="s">
        <v>34</v>
      </c>
      <c r="H7" s="1" t="s">
        <v>37</v>
      </c>
      <c r="I7" s="1" t="s">
        <v>39</v>
      </c>
    </row>
    <row r="8" spans="1:18" ht="12.75" customHeight="1" x14ac:dyDescent="0.2">
      <c r="A8" s="14" t="s">
        <v>40</v>
      </c>
      <c r="B8" s="14"/>
      <c r="C8" s="18" t="s">
        <v>24</v>
      </c>
      <c r="D8" s="14"/>
      <c r="E8" s="19" t="s">
        <v>41</v>
      </c>
      <c r="F8" s="14"/>
      <c r="G8" s="14"/>
      <c r="H8" s="14"/>
      <c r="I8" s="20">
        <f>0+Q8</f>
        <v>0</v>
      </c>
      <c r="O8">
        <f>0+R8</f>
        <v>0</v>
      </c>
      <c r="Q8">
        <f>0+I9+I12</f>
        <v>0</v>
      </c>
      <c r="R8">
        <f>0+O9+O12</f>
        <v>0</v>
      </c>
    </row>
    <row r="9" spans="1:18" ht="25.5" x14ac:dyDescent="0.2">
      <c r="A9" s="17" t="s">
        <v>42</v>
      </c>
      <c r="B9" s="21" t="s">
        <v>26</v>
      </c>
      <c r="C9" s="21" t="s">
        <v>448</v>
      </c>
      <c r="D9" s="17" t="s">
        <v>44</v>
      </c>
      <c r="E9" s="22" t="s">
        <v>447</v>
      </c>
      <c r="F9" s="23" t="s">
        <v>57</v>
      </c>
      <c r="G9" s="24">
        <v>25111.599999999999</v>
      </c>
      <c r="H9" s="25">
        <v>0</v>
      </c>
      <c r="I9" s="25">
        <f>ROUND(ROUND(H9,2)*ROUND(G9,3),2)</f>
        <v>0</v>
      </c>
      <c r="O9">
        <f>(I9*21)/100</f>
        <v>0</v>
      </c>
      <c r="P9" t="s">
        <v>20</v>
      </c>
    </row>
    <row r="10" spans="1:18" x14ac:dyDescent="0.2">
      <c r="A10" s="26" t="s">
        <v>47</v>
      </c>
      <c r="E10" s="27" t="s">
        <v>58</v>
      </c>
    </row>
    <row r="11" spans="1:18" ht="76.5" x14ac:dyDescent="0.2">
      <c r="A11" s="30" t="s">
        <v>48</v>
      </c>
      <c r="E11" s="29" t="s">
        <v>59</v>
      </c>
    </row>
    <row r="12" spans="1:18" x14ac:dyDescent="0.2">
      <c r="A12" s="17" t="s">
        <v>42</v>
      </c>
      <c r="B12" s="21" t="s">
        <v>20</v>
      </c>
      <c r="C12" s="21" t="s">
        <v>60</v>
      </c>
      <c r="D12" s="17" t="s">
        <v>44</v>
      </c>
      <c r="E12" s="22" t="s">
        <v>61</v>
      </c>
      <c r="F12" s="23" t="s">
        <v>62</v>
      </c>
      <c r="G12" s="24">
        <v>2597</v>
      </c>
      <c r="H12" s="25">
        <v>0</v>
      </c>
      <c r="I12" s="25">
        <f>ROUND(ROUND(H12,2)*ROUND(G12,3),2)</f>
        <v>0</v>
      </c>
      <c r="O12">
        <f>(I12*21)/100</f>
        <v>0</v>
      </c>
      <c r="P12" t="s">
        <v>20</v>
      </c>
    </row>
    <row r="13" spans="1:18" x14ac:dyDescent="0.2">
      <c r="A13" s="26" t="s">
        <v>47</v>
      </c>
      <c r="E13" s="27" t="s">
        <v>63</v>
      </c>
    </row>
    <row r="14" spans="1:18" x14ac:dyDescent="0.2">
      <c r="A14" s="28" t="s">
        <v>48</v>
      </c>
      <c r="E14" s="29" t="s">
        <v>64</v>
      </c>
    </row>
    <row r="15" spans="1:18" ht="12.75" customHeight="1" x14ac:dyDescent="0.2">
      <c r="A15" s="2" t="s">
        <v>40</v>
      </c>
      <c r="B15" s="2"/>
      <c r="C15" s="32" t="s">
        <v>26</v>
      </c>
      <c r="D15" s="2"/>
      <c r="E15" s="19" t="s">
        <v>65</v>
      </c>
      <c r="F15" s="2"/>
      <c r="G15" s="2"/>
      <c r="H15" s="2"/>
      <c r="I15" s="33">
        <f>0+Q15</f>
        <v>0</v>
      </c>
      <c r="O15">
        <f>0+R15</f>
        <v>0</v>
      </c>
      <c r="Q15">
        <f>0+I16+I19+I22+I25+I28+I31+I34+I37+I40+I43+I46+I49+I52+I55+I58+I61+I64+I67</f>
        <v>0</v>
      </c>
      <c r="R15">
        <f>0+O16+O19+O22+O25+O28+O31+O34+O37+O40+O43+O46+O49+O52+O55+O58+O61+O64+O67</f>
        <v>0</v>
      </c>
    </row>
    <row r="16" spans="1:18" x14ac:dyDescent="0.2">
      <c r="A16" s="17" t="s">
        <v>42</v>
      </c>
      <c r="B16" s="21" t="s">
        <v>19</v>
      </c>
      <c r="C16" s="21" t="s">
        <v>66</v>
      </c>
      <c r="D16" s="17" t="s">
        <v>44</v>
      </c>
      <c r="E16" s="22" t="s">
        <v>67</v>
      </c>
      <c r="F16" s="23" t="s">
        <v>68</v>
      </c>
      <c r="G16" s="24">
        <v>25970</v>
      </c>
      <c r="H16" s="25">
        <v>0</v>
      </c>
      <c r="I16" s="25">
        <f>ROUND(ROUND(H16,2)*ROUND(G16,3),2)</f>
        <v>0</v>
      </c>
      <c r="O16">
        <f>(I16*21)/100</f>
        <v>0</v>
      </c>
      <c r="P16" t="s">
        <v>20</v>
      </c>
    </row>
    <row r="17" spans="1:16" ht="25.5" x14ac:dyDescent="0.2">
      <c r="A17" s="26" t="s">
        <v>47</v>
      </c>
      <c r="E17" s="27" t="s">
        <v>69</v>
      </c>
    </row>
    <row r="18" spans="1:16" x14ac:dyDescent="0.2">
      <c r="A18" s="30" t="s">
        <v>48</v>
      </c>
      <c r="E18" s="29" t="s">
        <v>70</v>
      </c>
    </row>
    <row r="19" spans="1:16" x14ac:dyDescent="0.2">
      <c r="A19" s="17" t="s">
        <v>42</v>
      </c>
      <c r="B19" s="21" t="s">
        <v>30</v>
      </c>
      <c r="C19" s="21" t="s">
        <v>71</v>
      </c>
      <c r="D19" s="17" t="s">
        <v>44</v>
      </c>
      <c r="E19" s="22" t="s">
        <v>72</v>
      </c>
      <c r="F19" s="23" t="s">
        <v>73</v>
      </c>
      <c r="G19" s="24">
        <v>31</v>
      </c>
      <c r="H19" s="25">
        <v>0</v>
      </c>
      <c r="I19" s="25">
        <f>ROUND(ROUND(H19,2)*ROUND(G19,3),2)</f>
        <v>0</v>
      </c>
      <c r="O19">
        <f>(I19*21)/100</f>
        <v>0</v>
      </c>
      <c r="P19" t="s">
        <v>20</v>
      </c>
    </row>
    <row r="20" spans="1:16" x14ac:dyDescent="0.2">
      <c r="A20" s="26" t="s">
        <v>47</v>
      </c>
      <c r="E20" s="27" t="s">
        <v>74</v>
      </c>
    </row>
    <row r="21" spans="1:16" x14ac:dyDescent="0.2">
      <c r="A21" s="30" t="s">
        <v>48</v>
      </c>
      <c r="E21" s="29" t="s">
        <v>75</v>
      </c>
    </row>
    <row r="22" spans="1:16" x14ac:dyDescent="0.2">
      <c r="A22" s="17" t="s">
        <v>42</v>
      </c>
      <c r="B22" s="21" t="s">
        <v>32</v>
      </c>
      <c r="C22" s="21" t="s">
        <v>76</v>
      </c>
      <c r="D22" s="17" t="s">
        <v>44</v>
      </c>
      <c r="E22" s="22" t="s">
        <v>77</v>
      </c>
      <c r="F22" s="23" t="s">
        <v>73</v>
      </c>
      <c r="G22" s="24">
        <v>1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20</v>
      </c>
    </row>
    <row r="23" spans="1:16" x14ac:dyDescent="0.2">
      <c r="A23" s="26" t="s">
        <v>47</v>
      </c>
      <c r="E23" s="27" t="s">
        <v>78</v>
      </c>
    </row>
    <row r="24" spans="1:16" x14ac:dyDescent="0.2">
      <c r="A24" s="30" t="s">
        <v>48</v>
      </c>
      <c r="E24" s="29" t="s">
        <v>75</v>
      </c>
    </row>
    <row r="25" spans="1:16" x14ac:dyDescent="0.2">
      <c r="A25" s="17" t="s">
        <v>42</v>
      </c>
      <c r="B25" s="21" t="s">
        <v>34</v>
      </c>
      <c r="C25" s="21" t="s">
        <v>79</v>
      </c>
      <c r="D25" s="17" t="s">
        <v>44</v>
      </c>
      <c r="E25" s="22" t="s">
        <v>80</v>
      </c>
      <c r="F25" s="23" t="s">
        <v>62</v>
      </c>
      <c r="G25" s="24">
        <v>659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20</v>
      </c>
    </row>
    <row r="26" spans="1:16" ht="25.5" x14ac:dyDescent="0.2">
      <c r="A26" s="26" t="s">
        <v>47</v>
      </c>
      <c r="E26" s="27" t="s">
        <v>81</v>
      </c>
    </row>
    <row r="27" spans="1:16" x14ac:dyDescent="0.2">
      <c r="A27" s="30" t="s">
        <v>48</v>
      </c>
      <c r="E27" s="29" t="s">
        <v>82</v>
      </c>
    </row>
    <row r="28" spans="1:16" x14ac:dyDescent="0.2">
      <c r="A28" s="17" t="s">
        <v>42</v>
      </c>
      <c r="B28" s="21" t="s">
        <v>83</v>
      </c>
      <c r="C28" s="21" t="s">
        <v>84</v>
      </c>
      <c r="D28" s="17" t="s">
        <v>44</v>
      </c>
      <c r="E28" s="22" t="s">
        <v>85</v>
      </c>
      <c r="F28" s="23" t="s">
        <v>86</v>
      </c>
      <c r="G28" s="24">
        <v>1608</v>
      </c>
      <c r="H28" s="25">
        <v>0</v>
      </c>
      <c r="I28" s="25">
        <f>ROUND(ROUND(H28,2)*ROUND(G28,3),2)</f>
        <v>0</v>
      </c>
      <c r="O28">
        <f>(I28*21)/100</f>
        <v>0</v>
      </c>
      <c r="P28" t="s">
        <v>20</v>
      </c>
    </row>
    <row r="29" spans="1:16" x14ac:dyDescent="0.2">
      <c r="A29" s="26" t="s">
        <v>47</v>
      </c>
      <c r="E29" s="27" t="s">
        <v>87</v>
      </c>
    </row>
    <row r="30" spans="1:16" x14ac:dyDescent="0.2">
      <c r="A30" s="30" t="s">
        <v>48</v>
      </c>
      <c r="E30" s="29" t="s">
        <v>75</v>
      </c>
    </row>
    <row r="31" spans="1:16" x14ac:dyDescent="0.2">
      <c r="A31" s="17" t="s">
        <v>42</v>
      </c>
      <c r="B31" s="21" t="s">
        <v>88</v>
      </c>
      <c r="C31" s="21" t="s">
        <v>89</v>
      </c>
      <c r="D31" s="17" t="s">
        <v>90</v>
      </c>
      <c r="E31" s="22" t="s">
        <v>91</v>
      </c>
      <c r="F31" s="23" t="s">
        <v>62</v>
      </c>
      <c r="G31" s="24">
        <v>1745</v>
      </c>
      <c r="H31" s="25">
        <v>0</v>
      </c>
      <c r="I31" s="25">
        <f>ROUND(ROUND(H31,2)*ROUND(G31,3),2)</f>
        <v>0</v>
      </c>
      <c r="O31">
        <f>(I31*21)/100</f>
        <v>0</v>
      </c>
      <c r="P31" t="s">
        <v>20</v>
      </c>
    </row>
    <row r="32" spans="1:16" ht="25.5" x14ac:dyDescent="0.2">
      <c r="A32" s="26" t="s">
        <v>47</v>
      </c>
      <c r="E32" s="27" t="s">
        <v>92</v>
      </c>
    </row>
    <row r="33" spans="1:16" x14ac:dyDescent="0.2">
      <c r="A33" s="30" t="s">
        <v>48</v>
      </c>
      <c r="E33" s="29" t="s">
        <v>82</v>
      </c>
    </row>
    <row r="34" spans="1:16" x14ac:dyDescent="0.2">
      <c r="A34" s="17" t="s">
        <v>42</v>
      </c>
      <c r="B34" s="21" t="s">
        <v>37</v>
      </c>
      <c r="C34" s="21" t="s">
        <v>89</v>
      </c>
      <c r="D34" s="17" t="s">
        <v>93</v>
      </c>
      <c r="E34" s="22" t="s">
        <v>91</v>
      </c>
      <c r="F34" s="23" t="s">
        <v>62</v>
      </c>
      <c r="G34" s="24">
        <v>3241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20</v>
      </c>
    </row>
    <row r="35" spans="1:16" x14ac:dyDescent="0.2">
      <c r="A35" s="26" t="s">
        <v>47</v>
      </c>
      <c r="E35" s="27" t="s">
        <v>94</v>
      </c>
    </row>
    <row r="36" spans="1:16" x14ac:dyDescent="0.2">
      <c r="A36" s="30" t="s">
        <v>48</v>
      </c>
      <c r="E36" s="29" t="s">
        <v>82</v>
      </c>
    </row>
    <row r="37" spans="1:16" x14ac:dyDescent="0.2">
      <c r="A37" s="17" t="s">
        <v>42</v>
      </c>
      <c r="B37" s="21" t="s">
        <v>39</v>
      </c>
      <c r="C37" s="21" t="s">
        <v>89</v>
      </c>
      <c r="D37" s="17" t="s">
        <v>95</v>
      </c>
      <c r="E37" s="22" t="s">
        <v>91</v>
      </c>
      <c r="F37" s="23" t="s">
        <v>62</v>
      </c>
      <c r="G37" s="24">
        <v>7791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20</v>
      </c>
    </row>
    <row r="38" spans="1:16" x14ac:dyDescent="0.2">
      <c r="A38" s="26" t="s">
        <v>47</v>
      </c>
      <c r="E38" s="27" t="s">
        <v>96</v>
      </c>
    </row>
    <row r="39" spans="1:16" x14ac:dyDescent="0.2">
      <c r="A39" s="30" t="s">
        <v>48</v>
      </c>
      <c r="E39" s="29" t="s">
        <v>82</v>
      </c>
    </row>
    <row r="40" spans="1:16" x14ac:dyDescent="0.2">
      <c r="A40" s="17" t="s">
        <v>42</v>
      </c>
      <c r="B40" s="21" t="s">
        <v>97</v>
      </c>
      <c r="C40" s="21" t="s">
        <v>98</v>
      </c>
      <c r="D40" s="17" t="s">
        <v>44</v>
      </c>
      <c r="E40" s="22" t="s">
        <v>99</v>
      </c>
      <c r="F40" s="23" t="s">
        <v>62</v>
      </c>
      <c r="G40" s="24">
        <v>120</v>
      </c>
      <c r="H40" s="25">
        <v>0</v>
      </c>
      <c r="I40" s="25">
        <f>ROUND(ROUND(H40,2)*ROUND(G40,3),2)</f>
        <v>0</v>
      </c>
      <c r="O40">
        <f>(I40*21)/100</f>
        <v>0</v>
      </c>
      <c r="P40" t="s">
        <v>20</v>
      </c>
    </row>
    <row r="41" spans="1:16" x14ac:dyDescent="0.2">
      <c r="A41" s="26" t="s">
        <v>47</v>
      </c>
      <c r="E41" s="27" t="s">
        <v>100</v>
      </c>
    </row>
    <row r="42" spans="1:16" x14ac:dyDescent="0.2">
      <c r="A42" s="30" t="s">
        <v>48</v>
      </c>
      <c r="E42" s="29" t="s">
        <v>82</v>
      </c>
    </row>
    <row r="43" spans="1:16" x14ac:dyDescent="0.2">
      <c r="A43" s="17" t="s">
        <v>42</v>
      </c>
      <c r="B43" s="21" t="s">
        <v>101</v>
      </c>
      <c r="C43" s="21" t="s">
        <v>102</v>
      </c>
      <c r="D43" s="17" t="s">
        <v>44</v>
      </c>
      <c r="E43" s="22" t="s">
        <v>103</v>
      </c>
      <c r="F43" s="23" t="s">
        <v>86</v>
      </c>
      <c r="G43" s="24">
        <v>2267</v>
      </c>
      <c r="H43" s="25">
        <v>0</v>
      </c>
      <c r="I43" s="25">
        <f>ROUND(ROUND(H43,2)*ROUND(G43,3),2)</f>
        <v>0</v>
      </c>
      <c r="O43">
        <f>(I43*21)/100</f>
        <v>0</v>
      </c>
      <c r="P43" t="s">
        <v>20</v>
      </c>
    </row>
    <row r="44" spans="1:16" ht="25.5" x14ac:dyDescent="0.2">
      <c r="A44" s="26" t="s">
        <v>47</v>
      </c>
      <c r="E44" s="27" t="s">
        <v>104</v>
      </c>
    </row>
    <row r="45" spans="1:16" x14ac:dyDescent="0.2">
      <c r="A45" s="30" t="s">
        <v>48</v>
      </c>
      <c r="E45" s="29" t="s">
        <v>75</v>
      </c>
    </row>
    <row r="46" spans="1:16" x14ac:dyDescent="0.2">
      <c r="A46" s="17" t="s">
        <v>42</v>
      </c>
      <c r="B46" s="21" t="s">
        <v>105</v>
      </c>
      <c r="C46" s="21" t="s">
        <v>106</v>
      </c>
      <c r="D46" s="17" t="s">
        <v>44</v>
      </c>
      <c r="E46" s="22" t="s">
        <v>107</v>
      </c>
      <c r="F46" s="23" t="s">
        <v>86</v>
      </c>
      <c r="G46" s="24">
        <v>8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20</v>
      </c>
    </row>
    <row r="47" spans="1:16" x14ac:dyDescent="0.2">
      <c r="A47" s="26" t="s">
        <v>47</v>
      </c>
      <c r="E47" s="27" t="s">
        <v>108</v>
      </c>
    </row>
    <row r="48" spans="1:16" x14ac:dyDescent="0.2">
      <c r="A48" s="30" t="s">
        <v>48</v>
      </c>
      <c r="E48" s="29" t="s">
        <v>109</v>
      </c>
    </row>
    <row r="49" spans="1:16" x14ac:dyDescent="0.2">
      <c r="A49" s="17" t="s">
        <v>42</v>
      </c>
      <c r="B49" s="21" t="s">
        <v>110</v>
      </c>
      <c r="C49" s="21" t="s">
        <v>111</v>
      </c>
      <c r="D49" s="17" t="s">
        <v>44</v>
      </c>
      <c r="E49" s="22" t="s">
        <v>112</v>
      </c>
      <c r="F49" s="23" t="s">
        <v>62</v>
      </c>
      <c r="G49" s="24">
        <v>27.4</v>
      </c>
      <c r="H49" s="25">
        <v>0</v>
      </c>
      <c r="I49" s="25">
        <f>ROUND(ROUND(H49,2)*ROUND(G49,3),2)</f>
        <v>0</v>
      </c>
      <c r="O49">
        <f>(I49*21)/100</f>
        <v>0</v>
      </c>
      <c r="P49" t="s">
        <v>20</v>
      </c>
    </row>
    <row r="50" spans="1:16" x14ac:dyDescent="0.2">
      <c r="A50" s="26" t="s">
        <v>47</v>
      </c>
      <c r="E50" s="27" t="s">
        <v>113</v>
      </c>
    </row>
    <row r="51" spans="1:16" ht="38.25" x14ac:dyDescent="0.2">
      <c r="A51" s="30" t="s">
        <v>48</v>
      </c>
      <c r="E51" s="29" t="s">
        <v>114</v>
      </c>
    </row>
    <row r="52" spans="1:16" x14ac:dyDescent="0.2">
      <c r="A52" s="17" t="s">
        <v>42</v>
      </c>
      <c r="B52" s="21" t="s">
        <v>115</v>
      </c>
      <c r="C52" s="21" t="s">
        <v>116</v>
      </c>
      <c r="D52" s="17" t="s">
        <v>90</v>
      </c>
      <c r="E52" s="22" t="s">
        <v>117</v>
      </c>
      <c r="F52" s="23" t="s">
        <v>62</v>
      </c>
      <c r="G52" s="24">
        <v>7791</v>
      </c>
      <c r="H52" s="25">
        <v>0</v>
      </c>
      <c r="I52" s="25">
        <f>ROUND(ROUND(H52,2)*ROUND(G52,3),2)</f>
        <v>0</v>
      </c>
      <c r="O52">
        <f>(I52*21)/100</f>
        <v>0</v>
      </c>
      <c r="P52" t="s">
        <v>20</v>
      </c>
    </row>
    <row r="53" spans="1:16" x14ac:dyDescent="0.2">
      <c r="A53" s="26" t="s">
        <v>47</v>
      </c>
      <c r="E53" s="27" t="s">
        <v>118</v>
      </c>
    </row>
    <row r="54" spans="1:16" x14ac:dyDescent="0.2">
      <c r="A54" s="30" t="s">
        <v>48</v>
      </c>
      <c r="E54" s="29" t="s">
        <v>119</v>
      </c>
    </row>
    <row r="55" spans="1:16" x14ac:dyDescent="0.2">
      <c r="A55" s="17" t="s">
        <v>42</v>
      </c>
      <c r="B55" s="21" t="s">
        <v>120</v>
      </c>
      <c r="C55" s="21" t="s">
        <v>116</v>
      </c>
      <c r="D55" s="17" t="s">
        <v>93</v>
      </c>
      <c r="E55" s="22" t="s">
        <v>117</v>
      </c>
      <c r="F55" s="23" t="s">
        <v>62</v>
      </c>
      <c r="G55" s="24">
        <v>576</v>
      </c>
      <c r="H55" s="25">
        <v>0</v>
      </c>
      <c r="I55" s="25">
        <f>ROUND(ROUND(H55,2)*ROUND(G55,3),2)</f>
        <v>0</v>
      </c>
      <c r="O55">
        <f>(I55*21)/100</f>
        <v>0</v>
      </c>
      <c r="P55" t="s">
        <v>20</v>
      </c>
    </row>
    <row r="56" spans="1:16" x14ac:dyDescent="0.2">
      <c r="A56" s="26" t="s">
        <v>47</v>
      </c>
      <c r="E56" s="27" t="s">
        <v>121</v>
      </c>
    </row>
    <row r="57" spans="1:16" x14ac:dyDescent="0.2">
      <c r="A57" s="30" t="s">
        <v>48</v>
      </c>
      <c r="E57" s="29" t="s">
        <v>82</v>
      </c>
    </row>
    <row r="58" spans="1:16" x14ac:dyDescent="0.2">
      <c r="A58" s="17" t="s">
        <v>42</v>
      </c>
      <c r="B58" s="21" t="s">
        <v>122</v>
      </c>
      <c r="C58" s="21" t="s">
        <v>123</v>
      </c>
      <c r="D58" s="17" t="s">
        <v>44</v>
      </c>
      <c r="E58" s="22" t="s">
        <v>124</v>
      </c>
      <c r="F58" s="23" t="s">
        <v>62</v>
      </c>
      <c r="G58" s="24">
        <v>457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20</v>
      </c>
    </row>
    <row r="59" spans="1:16" x14ac:dyDescent="0.2">
      <c r="A59" s="26" t="s">
        <v>47</v>
      </c>
      <c r="E59" s="27" t="s">
        <v>125</v>
      </c>
    </row>
    <row r="60" spans="1:16" x14ac:dyDescent="0.2">
      <c r="A60" s="30" t="s">
        <v>48</v>
      </c>
      <c r="E60" s="29" t="s">
        <v>82</v>
      </c>
    </row>
    <row r="61" spans="1:16" x14ac:dyDescent="0.2">
      <c r="A61" s="17" t="s">
        <v>42</v>
      </c>
      <c r="B61" s="21" t="s">
        <v>126</v>
      </c>
      <c r="C61" s="21" t="s">
        <v>127</v>
      </c>
      <c r="D61" s="17" t="s">
        <v>44</v>
      </c>
      <c r="E61" s="22" t="s">
        <v>128</v>
      </c>
      <c r="F61" s="23" t="s">
        <v>62</v>
      </c>
      <c r="G61" s="24">
        <v>18</v>
      </c>
      <c r="H61" s="25">
        <v>0</v>
      </c>
      <c r="I61" s="25">
        <f>ROUND(ROUND(H61,2)*ROUND(G61,3),2)</f>
        <v>0</v>
      </c>
      <c r="O61">
        <f>(I61*21)/100</f>
        <v>0</v>
      </c>
      <c r="P61" t="s">
        <v>20</v>
      </c>
    </row>
    <row r="62" spans="1:16" x14ac:dyDescent="0.2">
      <c r="A62" s="26" t="s">
        <v>47</v>
      </c>
      <c r="E62" s="27" t="s">
        <v>129</v>
      </c>
    </row>
    <row r="63" spans="1:16" ht="38.25" x14ac:dyDescent="0.2">
      <c r="A63" s="30" t="s">
        <v>48</v>
      </c>
      <c r="E63" s="29" t="s">
        <v>130</v>
      </c>
    </row>
    <row r="64" spans="1:16" x14ac:dyDescent="0.2">
      <c r="A64" s="17" t="s">
        <v>42</v>
      </c>
      <c r="B64" s="21" t="s">
        <v>131</v>
      </c>
      <c r="C64" s="21" t="s">
        <v>132</v>
      </c>
      <c r="D64" s="17" t="s">
        <v>44</v>
      </c>
      <c r="E64" s="22" t="s">
        <v>133</v>
      </c>
      <c r="F64" s="23" t="s">
        <v>62</v>
      </c>
      <c r="G64" s="24">
        <v>2597</v>
      </c>
      <c r="H64" s="25">
        <v>0</v>
      </c>
      <c r="I64" s="25">
        <f>ROUND(ROUND(H64,2)*ROUND(G64,3),2)</f>
        <v>0</v>
      </c>
      <c r="O64">
        <f>(I64*21)/100</f>
        <v>0</v>
      </c>
      <c r="P64" t="s">
        <v>20</v>
      </c>
    </row>
    <row r="65" spans="1:18" x14ac:dyDescent="0.2">
      <c r="A65" s="26" t="s">
        <v>47</v>
      </c>
      <c r="E65" s="27" t="s">
        <v>134</v>
      </c>
    </row>
    <row r="66" spans="1:18" x14ac:dyDescent="0.2">
      <c r="A66" s="30" t="s">
        <v>48</v>
      </c>
      <c r="E66" s="29" t="s">
        <v>75</v>
      </c>
    </row>
    <row r="67" spans="1:18" x14ac:dyDescent="0.2">
      <c r="A67" s="17" t="s">
        <v>42</v>
      </c>
      <c r="B67" s="21" t="s">
        <v>135</v>
      </c>
      <c r="C67" s="21" t="s">
        <v>136</v>
      </c>
      <c r="D67" s="17" t="s">
        <v>44</v>
      </c>
      <c r="E67" s="22" t="s">
        <v>137</v>
      </c>
      <c r="F67" s="23" t="s">
        <v>68</v>
      </c>
      <c r="G67" s="24">
        <v>25970</v>
      </c>
      <c r="H67" s="25">
        <v>0</v>
      </c>
      <c r="I67" s="25">
        <f>ROUND(ROUND(H67,2)*ROUND(G67,3),2)</f>
        <v>0</v>
      </c>
      <c r="O67">
        <f>(I67*21)/100</f>
        <v>0</v>
      </c>
      <c r="P67" t="s">
        <v>20</v>
      </c>
    </row>
    <row r="68" spans="1:18" x14ac:dyDescent="0.2">
      <c r="A68" s="26" t="s">
        <v>47</v>
      </c>
      <c r="E68" s="27" t="s">
        <v>138</v>
      </c>
    </row>
    <row r="69" spans="1:18" x14ac:dyDescent="0.2">
      <c r="A69" s="28" t="s">
        <v>48</v>
      </c>
      <c r="E69" s="29" t="s">
        <v>75</v>
      </c>
    </row>
    <row r="70" spans="1:18" ht="12.75" customHeight="1" x14ac:dyDescent="0.2">
      <c r="A70" s="2" t="s">
        <v>40</v>
      </c>
      <c r="B70" s="2"/>
      <c r="C70" s="32" t="s">
        <v>20</v>
      </c>
      <c r="D70" s="2"/>
      <c r="E70" s="19" t="s">
        <v>139</v>
      </c>
      <c r="F70" s="2"/>
      <c r="G70" s="2"/>
      <c r="H70" s="2"/>
      <c r="I70" s="33">
        <f>0+Q70</f>
        <v>0</v>
      </c>
      <c r="O70">
        <f>0+R70</f>
        <v>0</v>
      </c>
      <c r="Q70">
        <f>0+I71</f>
        <v>0</v>
      </c>
      <c r="R70">
        <f>0+O71</f>
        <v>0</v>
      </c>
    </row>
    <row r="71" spans="1:18" x14ac:dyDescent="0.2">
      <c r="A71" s="17" t="s">
        <v>42</v>
      </c>
      <c r="B71" s="21" t="s">
        <v>140</v>
      </c>
      <c r="C71" s="21" t="s">
        <v>141</v>
      </c>
      <c r="D71" s="17" t="s">
        <v>44</v>
      </c>
      <c r="E71" s="22" t="s">
        <v>142</v>
      </c>
      <c r="F71" s="23" t="s">
        <v>62</v>
      </c>
      <c r="G71" s="24">
        <v>3384</v>
      </c>
      <c r="H71" s="25">
        <v>0</v>
      </c>
      <c r="I71" s="25">
        <f>ROUND(ROUND(H71,2)*ROUND(G71,3),2)</f>
        <v>0</v>
      </c>
      <c r="O71">
        <f>(I71*21)/100</f>
        <v>0</v>
      </c>
      <c r="P71" t="s">
        <v>20</v>
      </c>
    </row>
    <row r="72" spans="1:18" x14ac:dyDescent="0.2">
      <c r="A72" s="26" t="s">
        <v>47</v>
      </c>
      <c r="E72" s="27" t="s">
        <v>143</v>
      </c>
    </row>
    <row r="73" spans="1:18" ht="38.25" x14ac:dyDescent="0.2">
      <c r="A73" s="28" t="s">
        <v>48</v>
      </c>
      <c r="E73" s="29" t="s">
        <v>144</v>
      </c>
    </row>
    <row r="74" spans="1:18" ht="12.75" customHeight="1" x14ac:dyDescent="0.2">
      <c r="A74" s="2" t="s">
        <v>40</v>
      </c>
      <c r="B74" s="2"/>
      <c r="C74" s="32" t="s">
        <v>19</v>
      </c>
      <c r="D74" s="2"/>
      <c r="E74" s="19" t="s">
        <v>145</v>
      </c>
      <c r="F74" s="2"/>
      <c r="G74" s="2"/>
      <c r="H74" s="2"/>
      <c r="I74" s="33">
        <f>0+Q74</f>
        <v>0</v>
      </c>
      <c r="O74">
        <f>0+R74</f>
        <v>0</v>
      </c>
      <c r="Q74">
        <f>0+I75</f>
        <v>0</v>
      </c>
      <c r="R74">
        <f>0+O75</f>
        <v>0</v>
      </c>
    </row>
    <row r="75" spans="1:18" x14ac:dyDescent="0.2">
      <c r="A75" s="17" t="s">
        <v>42</v>
      </c>
      <c r="B75" s="21" t="s">
        <v>146</v>
      </c>
      <c r="C75" s="21" t="s">
        <v>147</v>
      </c>
      <c r="D75" s="17" t="s">
        <v>44</v>
      </c>
      <c r="E75" s="22" t="s">
        <v>148</v>
      </c>
      <c r="F75" s="23" t="s">
        <v>62</v>
      </c>
      <c r="G75" s="24">
        <v>5</v>
      </c>
      <c r="H75" s="25">
        <v>0</v>
      </c>
      <c r="I75" s="25">
        <f>ROUND(ROUND(H75,2)*ROUND(G75,3),2)</f>
        <v>0</v>
      </c>
      <c r="O75">
        <f>(I75*21)/100</f>
        <v>0</v>
      </c>
      <c r="P75" t="s">
        <v>20</v>
      </c>
    </row>
    <row r="76" spans="1:18" x14ac:dyDescent="0.2">
      <c r="A76" s="26" t="s">
        <v>47</v>
      </c>
      <c r="E76" s="27" t="s">
        <v>149</v>
      </c>
    </row>
    <row r="77" spans="1:18" x14ac:dyDescent="0.2">
      <c r="A77" s="28" t="s">
        <v>48</v>
      </c>
      <c r="E77" s="29" t="s">
        <v>150</v>
      </c>
    </row>
    <row r="78" spans="1:18" ht="12.75" customHeight="1" x14ac:dyDescent="0.2">
      <c r="A78" s="2" t="s">
        <v>40</v>
      </c>
      <c r="B78" s="2"/>
      <c r="C78" s="32" t="s">
        <v>30</v>
      </c>
      <c r="D78" s="2"/>
      <c r="E78" s="19" t="s">
        <v>151</v>
      </c>
      <c r="F78" s="2"/>
      <c r="G78" s="2"/>
      <c r="H78" s="2"/>
      <c r="I78" s="33">
        <f>0+Q78</f>
        <v>0</v>
      </c>
      <c r="O78">
        <f>0+R78</f>
        <v>0</v>
      </c>
      <c r="Q78">
        <f>0+I79+I82</f>
        <v>0</v>
      </c>
      <c r="R78">
        <f>0+O79+O82</f>
        <v>0</v>
      </c>
    </row>
    <row r="79" spans="1:18" x14ac:dyDescent="0.2">
      <c r="A79" s="17" t="s">
        <v>42</v>
      </c>
      <c r="B79" s="21" t="s">
        <v>152</v>
      </c>
      <c r="C79" s="21" t="s">
        <v>153</v>
      </c>
      <c r="D79" s="17" t="s">
        <v>44</v>
      </c>
      <c r="E79" s="22" t="s">
        <v>154</v>
      </c>
      <c r="F79" s="23" t="s">
        <v>62</v>
      </c>
      <c r="G79" s="24">
        <v>3.19</v>
      </c>
      <c r="H79" s="25">
        <v>0</v>
      </c>
      <c r="I79" s="25">
        <f>ROUND(ROUND(H79,2)*ROUND(G79,3),2)</f>
        <v>0</v>
      </c>
      <c r="O79">
        <f>(I79*21)/100</f>
        <v>0</v>
      </c>
      <c r="P79" t="s">
        <v>20</v>
      </c>
    </row>
    <row r="80" spans="1:18" x14ac:dyDescent="0.2">
      <c r="A80" s="26" t="s">
        <v>47</v>
      </c>
      <c r="E80" s="27" t="s">
        <v>155</v>
      </c>
    </row>
    <row r="81" spans="1:18" ht="38.25" x14ac:dyDescent="0.2">
      <c r="A81" s="30" t="s">
        <v>48</v>
      </c>
      <c r="E81" s="29" t="s">
        <v>156</v>
      </c>
    </row>
    <row r="82" spans="1:18" x14ac:dyDescent="0.2">
      <c r="A82" s="17" t="s">
        <v>42</v>
      </c>
      <c r="B82" s="21" t="s">
        <v>157</v>
      </c>
      <c r="C82" s="21" t="s">
        <v>158</v>
      </c>
      <c r="D82" s="17" t="s">
        <v>44</v>
      </c>
      <c r="E82" s="22" t="s">
        <v>159</v>
      </c>
      <c r="F82" s="23" t="s">
        <v>62</v>
      </c>
      <c r="G82" s="24">
        <v>4.8</v>
      </c>
      <c r="H82" s="25">
        <v>0</v>
      </c>
      <c r="I82" s="25">
        <f>ROUND(ROUND(H82,2)*ROUND(G82,3),2)</f>
        <v>0</v>
      </c>
      <c r="O82">
        <f>(I82*21)/100</f>
        <v>0</v>
      </c>
      <c r="P82" t="s">
        <v>20</v>
      </c>
    </row>
    <row r="83" spans="1:18" x14ac:dyDescent="0.2">
      <c r="A83" s="26" t="s">
        <v>47</v>
      </c>
      <c r="E83" s="27" t="s">
        <v>160</v>
      </c>
    </row>
    <row r="84" spans="1:18" ht="51" x14ac:dyDescent="0.2">
      <c r="A84" s="28" t="s">
        <v>48</v>
      </c>
      <c r="E84" s="29" t="s">
        <v>161</v>
      </c>
    </row>
    <row r="85" spans="1:18" ht="12.75" customHeight="1" x14ac:dyDescent="0.2">
      <c r="A85" s="2" t="s">
        <v>40</v>
      </c>
      <c r="B85" s="2"/>
      <c r="C85" s="32" t="s">
        <v>32</v>
      </c>
      <c r="D85" s="2"/>
      <c r="E85" s="19" t="s">
        <v>162</v>
      </c>
      <c r="F85" s="2"/>
      <c r="G85" s="2"/>
      <c r="H85" s="2"/>
      <c r="I85" s="33">
        <f>0+Q85</f>
        <v>0</v>
      </c>
      <c r="O85">
        <f>0+R85</f>
        <v>0</v>
      </c>
      <c r="Q85">
        <f>0+I86+I89+I92+I95+I98+I101+I104+I107+I110+I113+I116+I119</f>
        <v>0</v>
      </c>
      <c r="R85">
        <f>0+O86+O89+O92+O95+O98+O101+O104+O107+O110+O113+O116+O119</f>
        <v>0</v>
      </c>
    </row>
    <row r="86" spans="1:18" x14ac:dyDescent="0.2">
      <c r="A86" s="17" t="s">
        <v>42</v>
      </c>
      <c r="B86" s="21" t="s">
        <v>163</v>
      </c>
      <c r="C86" s="21" t="s">
        <v>164</v>
      </c>
      <c r="D86" s="17" t="s">
        <v>44</v>
      </c>
      <c r="E86" s="22" t="s">
        <v>165</v>
      </c>
      <c r="F86" s="23" t="s">
        <v>68</v>
      </c>
      <c r="G86" s="24">
        <v>215</v>
      </c>
      <c r="H86" s="25">
        <v>0</v>
      </c>
      <c r="I86" s="25">
        <f>ROUND(ROUND(H86,2)*ROUND(G86,3),2)</f>
        <v>0</v>
      </c>
      <c r="O86">
        <f>(I86*21)/100</f>
        <v>0</v>
      </c>
      <c r="P86" t="s">
        <v>20</v>
      </c>
    </row>
    <row r="87" spans="1:18" x14ac:dyDescent="0.2">
      <c r="A87" s="26" t="s">
        <v>47</v>
      </c>
      <c r="E87" s="27" t="s">
        <v>166</v>
      </c>
    </row>
    <row r="88" spans="1:18" x14ac:dyDescent="0.2">
      <c r="A88" s="30" t="s">
        <v>48</v>
      </c>
      <c r="E88" s="29" t="s">
        <v>167</v>
      </c>
    </row>
    <row r="89" spans="1:18" x14ac:dyDescent="0.2">
      <c r="A89" s="17" t="s">
        <v>42</v>
      </c>
      <c r="B89" s="21" t="s">
        <v>168</v>
      </c>
      <c r="C89" s="21" t="s">
        <v>169</v>
      </c>
      <c r="D89" s="17" t="s">
        <v>44</v>
      </c>
      <c r="E89" s="22" t="s">
        <v>170</v>
      </c>
      <c r="F89" s="23" t="s">
        <v>68</v>
      </c>
      <c r="G89" s="24">
        <v>28997</v>
      </c>
      <c r="H89" s="25">
        <v>0</v>
      </c>
      <c r="I89" s="25">
        <f>ROUND(ROUND(H89,2)*ROUND(G89,3),2)</f>
        <v>0</v>
      </c>
      <c r="O89">
        <f>(I89*21)/100</f>
        <v>0</v>
      </c>
      <c r="P89" t="s">
        <v>20</v>
      </c>
    </row>
    <row r="90" spans="1:18" ht="38.25" x14ac:dyDescent="0.2">
      <c r="A90" s="26" t="s">
        <v>47</v>
      </c>
      <c r="E90" s="27" t="s">
        <v>171</v>
      </c>
    </row>
    <row r="91" spans="1:18" x14ac:dyDescent="0.2">
      <c r="A91" s="30" t="s">
        <v>48</v>
      </c>
      <c r="E91" s="29" t="s">
        <v>82</v>
      </c>
    </row>
    <row r="92" spans="1:18" x14ac:dyDescent="0.2">
      <c r="A92" s="17" t="s">
        <v>42</v>
      </c>
      <c r="B92" s="21" t="s">
        <v>172</v>
      </c>
      <c r="C92" s="21" t="s">
        <v>173</v>
      </c>
      <c r="D92" s="17" t="s">
        <v>44</v>
      </c>
      <c r="E92" s="22" t="s">
        <v>174</v>
      </c>
      <c r="F92" s="23" t="s">
        <v>62</v>
      </c>
      <c r="G92" s="24">
        <v>842</v>
      </c>
      <c r="H92" s="25">
        <v>0</v>
      </c>
      <c r="I92" s="25">
        <f>ROUND(ROUND(H92,2)*ROUND(G92,3),2)</f>
        <v>0</v>
      </c>
      <c r="O92">
        <f>(I92*21)/100</f>
        <v>0</v>
      </c>
      <c r="P92" t="s">
        <v>20</v>
      </c>
    </row>
    <row r="93" spans="1:18" x14ac:dyDescent="0.2">
      <c r="A93" s="26" t="s">
        <v>47</v>
      </c>
      <c r="E93" s="27" t="s">
        <v>175</v>
      </c>
    </row>
    <row r="94" spans="1:18" x14ac:dyDescent="0.2">
      <c r="A94" s="30" t="s">
        <v>48</v>
      </c>
      <c r="E94" s="29" t="s">
        <v>82</v>
      </c>
    </row>
    <row r="95" spans="1:18" x14ac:dyDescent="0.2">
      <c r="A95" s="17" t="s">
        <v>42</v>
      </c>
      <c r="B95" s="21" t="s">
        <v>176</v>
      </c>
      <c r="C95" s="21" t="s">
        <v>177</v>
      </c>
      <c r="D95" s="17" t="s">
        <v>44</v>
      </c>
      <c r="E95" s="22" t="s">
        <v>178</v>
      </c>
      <c r="F95" s="23" t="s">
        <v>68</v>
      </c>
      <c r="G95" s="24">
        <v>28439</v>
      </c>
      <c r="H95" s="25">
        <v>0</v>
      </c>
      <c r="I95" s="25">
        <f>ROUND(ROUND(H95,2)*ROUND(G95,3),2)</f>
        <v>0</v>
      </c>
      <c r="O95">
        <f>(I95*21)/100</f>
        <v>0</v>
      </c>
      <c r="P95" t="s">
        <v>20</v>
      </c>
    </row>
    <row r="96" spans="1:18" x14ac:dyDescent="0.2">
      <c r="A96" s="26" t="s">
        <v>47</v>
      </c>
      <c r="E96" s="27" t="s">
        <v>179</v>
      </c>
    </row>
    <row r="97" spans="1:16" x14ac:dyDescent="0.2">
      <c r="A97" s="30" t="s">
        <v>48</v>
      </c>
      <c r="E97" s="29" t="s">
        <v>82</v>
      </c>
    </row>
    <row r="98" spans="1:16" x14ac:dyDescent="0.2">
      <c r="A98" s="17" t="s">
        <v>42</v>
      </c>
      <c r="B98" s="21" t="s">
        <v>180</v>
      </c>
      <c r="C98" s="21" t="s">
        <v>181</v>
      </c>
      <c r="D98" s="17" t="s">
        <v>44</v>
      </c>
      <c r="E98" s="22" t="s">
        <v>182</v>
      </c>
      <c r="F98" s="23" t="s">
        <v>68</v>
      </c>
      <c r="G98" s="24">
        <v>27393</v>
      </c>
      <c r="H98" s="25">
        <v>0</v>
      </c>
      <c r="I98" s="25">
        <f>ROUND(ROUND(H98,2)*ROUND(G98,3),2)</f>
        <v>0</v>
      </c>
      <c r="O98">
        <f>(I98*21)/100</f>
        <v>0</v>
      </c>
      <c r="P98" t="s">
        <v>20</v>
      </c>
    </row>
    <row r="99" spans="1:16" x14ac:dyDescent="0.2">
      <c r="A99" s="26" t="s">
        <v>47</v>
      </c>
      <c r="E99" s="27" t="s">
        <v>183</v>
      </c>
    </row>
    <row r="100" spans="1:16" x14ac:dyDescent="0.2">
      <c r="A100" s="30" t="s">
        <v>48</v>
      </c>
      <c r="E100" s="29" t="s">
        <v>82</v>
      </c>
    </row>
    <row r="101" spans="1:16" x14ac:dyDescent="0.2">
      <c r="A101" s="17" t="s">
        <v>42</v>
      </c>
      <c r="B101" s="21" t="s">
        <v>184</v>
      </c>
      <c r="C101" s="21" t="s">
        <v>185</v>
      </c>
      <c r="D101" s="17" t="s">
        <v>44</v>
      </c>
      <c r="E101" s="22" t="s">
        <v>186</v>
      </c>
      <c r="F101" s="23" t="s">
        <v>68</v>
      </c>
      <c r="G101" s="24">
        <v>28997</v>
      </c>
      <c r="H101" s="25">
        <v>0</v>
      </c>
      <c r="I101" s="25">
        <f>ROUND(ROUND(H101,2)*ROUND(G101,3),2)</f>
        <v>0</v>
      </c>
      <c r="O101">
        <f>(I101*21)/100</f>
        <v>0</v>
      </c>
      <c r="P101" t="s">
        <v>20</v>
      </c>
    </row>
    <row r="102" spans="1:16" x14ac:dyDescent="0.2">
      <c r="A102" s="26" t="s">
        <v>47</v>
      </c>
      <c r="E102" s="27" t="s">
        <v>187</v>
      </c>
    </row>
    <row r="103" spans="1:16" x14ac:dyDescent="0.2">
      <c r="A103" s="30" t="s">
        <v>48</v>
      </c>
      <c r="E103" s="29" t="s">
        <v>82</v>
      </c>
    </row>
    <row r="104" spans="1:16" x14ac:dyDescent="0.2">
      <c r="A104" s="17" t="s">
        <v>42</v>
      </c>
      <c r="B104" s="21" t="s">
        <v>188</v>
      </c>
      <c r="C104" s="21" t="s">
        <v>189</v>
      </c>
      <c r="D104" s="17" t="s">
        <v>44</v>
      </c>
      <c r="E104" s="22" t="s">
        <v>190</v>
      </c>
      <c r="F104" s="23" t="s">
        <v>68</v>
      </c>
      <c r="G104" s="24">
        <v>16729</v>
      </c>
      <c r="H104" s="25">
        <v>0</v>
      </c>
      <c r="I104" s="25">
        <f>ROUND(ROUND(H104,2)*ROUND(G104,3),2)</f>
        <v>0</v>
      </c>
      <c r="O104">
        <f>(I104*21)/100</f>
        <v>0</v>
      </c>
      <c r="P104" t="s">
        <v>20</v>
      </c>
    </row>
    <row r="105" spans="1:16" ht="38.25" x14ac:dyDescent="0.2">
      <c r="A105" s="26" t="s">
        <v>47</v>
      </c>
      <c r="E105" s="27" t="s">
        <v>191</v>
      </c>
    </row>
    <row r="106" spans="1:16" ht="25.5" x14ac:dyDescent="0.2">
      <c r="A106" s="30" t="s">
        <v>48</v>
      </c>
      <c r="E106" s="29" t="s">
        <v>192</v>
      </c>
    </row>
    <row r="107" spans="1:16" x14ac:dyDescent="0.2">
      <c r="A107" s="17" t="s">
        <v>42</v>
      </c>
      <c r="B107" s="21" t="s">
        <v>193</v>
      </c>
      <c r="C107" s="21" t="s">
        <v>194</v>
      </c>
      <c r="D107" s="17" t="s">
        <v>44</v>
      </c>
      <c r="E107" s="22" t="s">
        <v>195</v>
      </c>
      <c r="F107" s="23" t="s">
        <v>62</v>
      </c>
      <c r="G107" s="24">
        <v>26.24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20</v>
      </c>
    </row>
    <row r="108" spans="1:16" ht="25.5" x14ac:dyDescent="0.2">
      <c r="A108" s="26" t="s">
        <v>47</v>
      </c>
      <c r="E108" s="27" t="s">
        <v>196</v>
      </c>
    </row>
    <row r="109" spans="1:16" x14ac:dyDescent="0.2">
      <c r="A109" s="30" t="s">
        <v>48</v>
      </c>
      <c r="E109" s="29" t="s">
        <v>197</v>
      </c>
    </row>
    <row r="110" spans="1:16" x14ac:dyDescent="0.2">
      <c r="A110" s="17" t="s">
        <v>42</v>
      </c>
      <c r="B110" s="21" t="s">
        <v>198</v>
      </c>
      <c r="C110" s="21" t="s">
        <v>199</v>
      </c>
      <c r="D110" s="17" t="s">
        <v>44</v>
      </c>
      <c r="E110" s="22" t="s">
        <v>200</v>
      </c>
      <c r="F110" s="23" t="s">
        <v>62</v>
      </c>
      <c r="G110" s="24">
        <v>853</v>
      </c>
      <c r="H110" s="25">
        <v>0</v>
      </c>
      <c r="I110" s="25">
        <f>ROUND(ROUND(H110,2)*ROUND(G110,3),2)</f>
        <v>0</v>
      </c>
      <c r="O110">
        <f>(I110*21)/100</f>
        <v>0</v>
      </c>
      <c r="P110" t="s">
        <v>20</v>
      </c>
    </row>
    <row r="111" spans="1:16" x14ac:dyDescent="0.2">
      <c r="A111" s="26" t="s">
        <v>47</v>
      </c>
      <c r="E111" s="27" t="s">
        <v>201</v>
      </c>
    </row>
    <row r="112" spans="1:16" ht="25.5" x14ac:dyDescent="0.2">
      <c r="A112" s="30" t="s">
        <v>48</v>
      </c>
      <c r="E112" s="29" t="s">
        <v>202</v>
      </c>
    </row>
    <row r="113" spans="1:18" ht="25.5" x14ac:dyDescent="0.2">
      <c r="A113" s="17" t="s">
        <v>42</v>
      </c>
      <c r="B113" s="21" t="s">
        <v>203</v>
      </c>
      <c r="C113" s="21" t="s">
        <v>204</v>
      </c>
      <c r="D113" s="17" t="s">
        <v>44</v>
      </c>
      <c r="E113" s="22" t="s">
        <v>205</v>
      </c>
      <c r="F113" s="23" t="s">
        <v>68</v>
      </c>
      <c r="G113" s="24">
        <v>27121</v>
      </c>
      <c r="H113" s="25">
        <v>0</v>
      </c>
      <c r="I113" s="25">
        <f>ROUND(ROUND(H113,2)*ROUND(G113,3),2)</f>
        <v>0</v>
      </c>
      <c r="O113">
        <f>(I113*21)/100</f>
        <v>0</v>
      </c>
      <c r="P113" t="s">
        <v>20</v>
      </c>
    </row>
    <row r="114" spans="1:18" x14ac:dyDescent="0.2">
      <c r="A114" s="26" t="s">
        <v>47</v>
      </c>
      <c r="E114" s="27" t="s">
        <v>206</v>
      </c>
    </row>
    <row r="115" spans="1:18" x14ac:dyDescent="0.2">
      <c r="A115" s="30" t="s">
        <v>48</v>
      </c>
      <c r="E115" s="29" t="s">
        <v>82</v>
      </c>
    </row>
    <row r="116" spans="1:18" x14ac:dyDescent="0.2">
      <c r="A116" s="17" t="s">
        <v>42</v>
      </c>
      <c r="B116" s="21" t="s">
        <v>207</v>
      </c>
      <c r="C116" s="21" t="s">
        <v>208</v>
      </c>
      <c r="D116" s="17" t="s">
        <v>44</v>
      </c>
      <c r="E116" s="22" t="s">
        <v>209</v>
      </c>
      <c r="F116" s="23" t="s">
        <v>62</v>
      </c>
      <c r="G116" s="24">
        <v>39.36</v>
      </c>
      <c r="H116" s="25">
        <v>0</v>
      </c>
      <c r="I116" s="25">
        <f>ROUND(ROUND(H116,2)*ROUND(G116,3),2)</f>
        <v>0</v>
      </c>
      <c r="O116">
        <f>(I116*21)/100</f>
        <v>0</v>
      </c>
      <c r="P116" t="s">
        <v>20</v>
      </c>
    </row>
    <row r="117" spans="1:18" ht="25.5" x14ac:dyDescent="0.2">
      <c r="A117" s="26" t="s">
        <v>47</v>
      </c>
      <c r="E117" s="27" t="s">
        <v>210</v>
      </c>
    </row>
    <row r="118" spans="1:18" x14ac:dyDescent="0.2">
      <c r="A118" s="30" t="s">
        <v>48</v>
      </c>
      <c r="E118" s="29" t="s">
        <v>211</v>
      </c>
    </row>
    <row r="119" spans="1:18" x14ac:dyDescent="0.2">
      <c r="A119" s="17" t="s">
        <v>42</v>
      </c>
      <c r="B119" s="21" t="s">
        <v>212</v>
      </c>
      <c r="C119" s="21" t="s">
        <v>213</v>
      </c>
      <c r="D119" s="17" t="s">
        <v>44</v>
      </c>
      <c r="E119" s="22" t="s">
        <v>214</v>
      </c>
      <c r="F119" s="23" t="s">
        <v>68</v>
      </c>
      <c r="G119" s="24">
        <v>27393</v>
      </c>
      <c r="H119" s="25">
        <v>0</v>
      </c>
      <c r="I119" s="25">
        <f>ROUND(ROUND(H119,2)*ROUND(G119,3),2)</f>
        <v>0</v>
      </c>
      <c r="O119">
        <f>(I119*21)/100</f>
        <v>0</v>
      </c>
      <c r="P119" t="s">
        <v>20</v>
      </c>
    </row>
    <row r="120" spans="1:18" x14ac:dyDescent="0.2">
      <c r="A120" s="26" t="s">
        <v>47</v>
      </c>
      <c r="E120" s="27" t="s">
        <v>215</v>
      </c>
    </row>
    <row r="121" spans="1:18" x14ac:dyDescent="0.2">
      <c r="A121" s="28" t="s">
        <v>48</v>
      </c>
      <c r="E121" s="29" t="s">
        <v>82</v>
      </c>
    </row>
    <row r="122" spans="1:18" ht="12.75" customHeight="1" x14ac:dyDescent="0.2">
      <c r="A122" s="2" t="s">
        <v>40</v>
      </c>
      <c r="B122" s="2"/>
      <c r="C122" s="32" t="s">
        <v>34</v>
      </c>
      <c r="D122" s="2"/>
      <c r="E122" s="19" t="s">
        <v>216</v>
      </c>
      <c r="F122" s="2"/>
      <c r="G122" s="2"/>
      <c r="H122" s="2"/>
      <c r="I122" s="33">
        <f>0+Q122</f>
        <v>0</v>
      </c>
      <c r="O122">
        <f>0+R122</f>
        <v>0</v>
      </c>
      <c r="Q122">
        <f>0+I123+I126+I129</f>
        <v>0</v>
      </c>
      <c r="R122">
        <f>0+O123+O126+O129</f>
        <v>0</v>
      </c>
    </row>
    <row r="123" spans="1:18" ht="25.5" x14ac:dyDescent="0.2">
      <c r="A123" s="17" t="s">
        <v>42</v>
      </c>
      <c r="B123" s="21" t="s">
        <v>217</v>
      </c>
      <c r="C123" s="21" t="s">
        <v>218</v>
      </c>
      <c r="D123" s="17" t="s">
        <v>44</v>
      </c>
      <c r="E123" s="22" t="s">
        <v>219</v>
      </c>
      <c r="F123" s="23" t="s">
        <v>68</v>
      </c>
      <c r="G123" s="24">
        <v>32</v>
      </c>
      <c r="H123" s="25">
        <v>0</v>
      </c>
      <c r="I123" s="25">
        <f>ROUND(ROUND(H123,2)*ROUND(G123,3),2)</f>
        <v>0</v>
      </c>
      <c r="O123">
        <f>(I123*21)/100</f>
        <v>0</v>
      </c>
      <c r="P123" t="s">
        <v>20</v>
      </c>
    </row>
    <row r="124" spans="1:18" ht="25.5" x14ac:dyDescent="0.2">
      <c r="A124" s="26" t="s">
        <v>47</v>
      </c>
      <c r="E124" s="27" t="s">
        <v>220</v>
      </c>
    </row>
    <row r="125" spans="1:18" x14ac:dyDescent="0.2">
      <c r="A125" s="30" t="s">
        <v>48</v>
      </c>
      <c r="E125" s="29" t="s">
        <v>221</v>
      </c>
    </row>
    <row r="126" spans="1:18" x14ac:dyDescent="0.2">
      <c r="A126" s="17" t="s">
        <v>42</v>
      </c>
      <c r="B126" s="21" t="s">
        <v>222</v>
      </c>
      <c r="C126" s="21" t="s">
        <v>223</v>
      </c>
      <c r="D126" s="17" t="s">
        <v>44</v>
      </c>
      <c r="E126" s="22" t="s">
        <v>224</v>
      </c>
      <c r="F126" s="23" t="s">
        <v>68</v>
      </c>
      <c r="G126" s="24">
        <v>32</v>
      </c>
      <c r="H126" s="25">
        <v>0</v>
      </c>
      <c r="I126" s="25">
        <f>ROUND(ROUND(H126,2)*ROUND(G126,3),2)</f>
        <v>0</v>
      </c>
      <c r="O126">
        <f>(I126*21)/100</f>
        <v>0</v>
      </c>
      <c r="P126" t="s">
        <v>20</v>
      </c>
    </row>
    <row r="127" spans="1:18" ht="25.5" x14ac:dyDescent="0.2">
      <c r="A127" s="26" t="s">
        <v>47</v>
      </c>
      <c r="E127" s="27" t="s">
        <v>220</v>
      </c>
    </row>
    <row r="128" spans="1:18" x14ac:dyDescent="0.2">
      <c r="A128" s="30" t="s">
        <v>48</v>
      </c>
      <c r="E128" s="29" t="s">
        <v>221</v>
      </c>
    </row>
    <row r="129" spans="1:18" x14ac:dyDescent="0.2">
      <c r="A129" s="17" t="s">
        <v>42</v>
      </c>
      <c r="B129" s="21" t="s">
        <v>225</v>
      </c>
      <c r="C129" s="21" t="s">
        <v>226</v>
      </c>
      <c r="D129" s="17" t="s">
        <v>44</v>
      </c>
      <c r="E129" s="22" t="s">
        <v>227</v>
      </c>
      <c r="F129" s="23" t="s">
        <v>68</v>
      </c>
      <c r="G129" s="24">
        <v>32</v>
      </c>
      <c r="H129" s="25">
        <v>0</v>
      </c>
      <c r="I129" s="25">
        <f>ROUND(ROUND(H129,2)*ROUND(G129,3),2)</f>
        <v>0</v>
      </c>
      <c r="O129">
        <f>(I129*21)/100</f>
        <v>0</v>
      </c>
      <c r="P129" t="s">
        <v>20</v>
      </c>
    </row>
    <row r="130" spans="1:18" ht="25.5" x14ac:dyDescent="0.2">
      <c r="A130" s="26" t="s">
        <v>47</v>
      </c>
      <c r="E130" s="27" t="s">
        <v>220</v>
      </c>
    </row>
    <row r="131" spans="1:18" x14ac:dyDescent="0.2">
      <c r="A131" s="28" t="s">
        <v>48</v>
      </c>
      <c r="E131" s="29" t="s">
        <v>221</v>
      </c>
    </row>
    <row r="132" spans="1:18" ht="12.75" customHeight="1" x14ac:dyDescent="0.2">
      <c r="A132" s="2" t="s">
        <v>40</v>
      </c>
      <c r="B132" s="2"/>
      <c r="C132" s="32" t="s">
        <v>88</v>
      </c>
      <c r="D132" s="2"/>
      <c r="E132" s="19" t="s">
        <v>228</v>
      </c>
      <c r="F132" s="2"/>
      <c r="G132" s="2"/>
      <c r="H132" s="2"/>
      <c r="I132" s="33">
        <f>0+Q132</f>
        <v>0</v>
      </c>
      <c r="O132">
        <f>0+R132</f>
        <v>0</v>
      </c>
      <c r="Q132">
        <f>0+I133</f>
        <v>0</v>
      </c>
      <c r="R132">
        <f>0+O133</f>
        <v>0</v>
      </c>
    </row>
    <row r="133" spans="1:18" x14ac:dyDescent="0.2">
      <c r="A133" s="17" t="s">
        <v>42</v>
      </c>
      <c r="B133" s="21" t="s">
        <v>229</v>
      </c>
      <c r="C133" s="21" t="s">
        <v>230</v>
      </c>
      <c r="D133" s="17" t="s">
        <v>44</v>
      </c>
      <c r="E133" s="22" t="s">
        <v>231</v>
      </c>
      <c r="F133" s="23" t="s">
        <v>62</v>
      </c>
      <c r="G133" s="24">
        <v>6.27</v>
      </c>
      <c r="H133" s="25">
        <v>0</v>
      </c>
      <c r="I133" s="25">
        <f>ROUND(ROUND(H133,2)*ROUND(G133,3),2)</f>
        <v>0</v>
      </c>
      <c r="O133">
        <f>(I133*21)/100</f>
        <v>0</v>
      </c>
      <c r="P133" t="s">
        <v>20</v>
      </c>
    </row>
    <row r="134" spans="1:18" x14ac:dyDescent="0.2">
      <c r="A134" s="26" t="s">
        <v>47</v>
      </c>
      <c r="E134" s="27" t="s">
        <v>232</v>
      </c>
    </row>
    <row r="135" spans="1:18" ht="38.25" x14ac:dyDescent="0.2">
      <c r="A135" s="28" t="s">
        <v>48</v>
      </c>
      <c r="E135" s="29" t="s">
        <v>233</v>
      </c>
    </row>
    <row r="136" spans="1:18" ht="12.75" customHeight="1" x14ac:dyDescent="0.2">
      <c r="A136" s="2" t="s">
        <v>40</v>
      </c>
      <c r="B136" s="2"/>
      <c r="C136" s="32" t="s">
        <v>37</v>
      </c>
      <c r="D136" s="2"/>
      <c r="E136" s="19" t="s">
        <v>234</v>
      </c>
      <c r="F136" s="2"/>
      <c r="G136" s="2"/>
      <c r="H136" s="2"/>
      <c r="I136" s="33">
        <f>0+Q136</f>
        <v>0</v>
      </c>
      <c r="O136">
        <f>0+R136</f>
        <v>0</v>
      </c>
      <c r="Q136">
        <f>0+I137+I140+I143+I146+I149+I152+I155+I158+I161+I164+I167+I170+I173+I176+I179+I182+I185</f>
        <v>0</v>
      </c>
      <c r="R136">
        <f>0+O137+O140+O143+O146+O149+O152+O155+O158+O161+O164+O167+O170+O173+O176+O179+O182+O185</f>
        <v>0</v>
      </c>
    </row>
    <row r="137" spans="1:18" x14ac:dyDescent="0.2">
      <c r="A137" s="17" t="s">
        <v>42</v>
      </c>
      <c r="B137" s="21" t="s">
        <v>235</v>
      </c>
      <c r="C137" s="21" t="s">
        <v>236</v>
      </c>
      <c r="D137" s="17" t="s">
        <v>44</v>
      </c>
      <c r="E137" s="22" t="s">
        <v>237</v>
      </c>
      <c r="F137" s="23" t="s">
        <v>86</v>
      </c>
      <c r="G137" s="24">
        <v>12</v>
      </c>
      <c r="H137" s="25">
        <v>0</v>
      </c>
      <c r="I137" s="25">
        <f>ROUND(ROUND(H137,2)*ROUND(G137,3),2)</f>
        <v>0</v>
      </c>
      <c r="O137">
        <f>(I137*21)/100</f>
        <v>0</v>
      </c>
      <c r="P137" t="s">
        <v>20</v>
      </c>
    </row>
    <row r="138" spans="1:18" x14ac:dyDescent="0.2">
      <c r="A138" s="26" t="s">
        <v>47</v>
      </c>
      <c r="E138" s="27" t="s">
        <v>238</v>
      </c>
    </row>
    <row r="139" spans="1:18" x14ac:dyDescent="0.2">
      <c r="A139" s="30" t="s">
        <v>48</v>
      </c>
      <c r="E139" s="29" t="s">
        <v>167</v>
      </c>
    </row>
    <row r="140" spans="1:18" x14ac:dyDescent="0.2">
      <c r="A140" s="17" t="s">
        <v>42</v>
      </c>
      <c r="B140" s="21" t="s">
        <v>239</v>
      </c>
      <c r="C140" s="21" t="s">
        <v>240</v>
      </c>
      <c r="D140" s="17" t="s">
        <v>44</v>
      </c>
      <c r="E140" s="22" t="s">
        <v>241</v>
      </c>
      <c r="F140" s="23" t="s">
        <v>86</v>
      </c>
      <c r="G140" s="24">
        <v>15</v>
      </c>
      <c r="H140" s="25">
        <v>0</v>
      </c>
      <c r="I140" s="25">
        <f>ROUND(ROUND(H140,2)*ROUND(G140,3),2)</f>
        <v>0</v>
      </c>
      <c r="O140">
        <f>(I140*21)/100</f>
        <v>0</v>
      </c>
      <c r="P140" t="s">
        <v>20</v>
      </c>
    </row>
    <row r="141" spans="1:18" x14ac:dyDescent="0.2">
      <c r="A141" s="26" t="s">
        <v>47</v>
      </c>
      <c r="E141" s="27" t="s">
        <v>242</v>
      </c>
    </row>
    <row r="142" spans="1:18" x14ac:dyDescent="0.2">
      <c r="A142" s="30" t="s">
        <v>48</v>
      </c>
      <c r="E142" s="29" t="s">
        <v>243</v>
      </c>
    </row>
    <row r="143" spans="1:18" ht="25.5" x14ac:dyDescent="0.2">
      <c r="A143" s="17" t="s">
        <v>42</v>
      </c>
      <c r="B143" s="21" t="s">
        <v>244</v>
      </c>
      <c r="C143" s="21" t="s">
        <v>245</v>
      </c>
      <c r="D143" s="17" t="s">
        <v>44</v>
      </c>
      <c r="E143" s="22" t="s">
        <v>246</v>
      </c>
      <c r="F143" s="23" t="s">
        <v>86</v>
      </c>
      <c r="G143" s="24">
        <v>136</v>
      </c>
      <c r="H143" s="25">
        <v>0</v>
      </c>
      <c r="I143" s="25">
        <f>ROUND(ROUND(H143,2)*ROUND(G143,3),2)</f>
        <v>0</v>
      </c>
      <c r="O143">
        <f>(I143*21)/100</f>
        <v>0</v>
      </c>
      <c r="P143" t="s">
        <v>20</v>
      </c>
    </row>
    <row r="144" spans="1:18" x14ac:dyDescent="0.2">
      <c r="A144" s="26" t="s">
        <v>47</v>
      </c>
      <c r="E144" s="27" t="s">
        <v>247</v>
      </c>
    </row>
    <row r="145" spans="1:16" x14ac:dyDescent="0.2">
      <c r="A145" s="30" t="s">
        <v>48</v>
      </c>
      <c r="E145" s="29" t="s">
        <v>167</v>
      </c>
    </row>
    <row r="146" spans="1:16" x14ac:dyDescent="0.2">
      <c r="A146" s="17" t="s">
        <v>42</v>
      </c>
      <c r="B146" s="21" t="s">
        <v>248</v>
      </c>
      <c r="C146" s="21" t="s">
        <v>249</v>
      </c>
      <c r="D146" s="17" t="s">
        <v>44</v>
      </c>
      <c r="E146" s="22" t="s">
        <v>250</v>
      </c>
      <c r="F146" s="23" t="s">
        <v>73</v>
      </c>
      <c r="G146" s="24">
        <v>260</v>
      </c>
      <c r="H146" s="25">
        <v>0</v>
      </c>
      <c r="I146" s="25">
        <f>ROUND(ROUND(H146,2)*ROUND(G146,3),2)</f>
        <v>0</v>
      </c>
      <c r="O146">
        <f>(I146*21)/100</f>
        <v>0</v>
      </c>
      <c r="P146" t="s">
        <v>20</v>
      </c>
    </row>
    <row r="147" spans="1:16" x14ac:dyDescent="0.2">
      <c r="A147" s="26" t="s">
        <v>47</v>
      </c>
      <c r="E147" s="27" t="s">
        <v>251</v>
      </c>
    </row>
    <row r="148" spans="1:16" x14ac:dyDescent="0.2">
      <c r="A148" s="30" t="s">
        <v>48</v>
      </c>
      <c r="E148" s="29" t="s">
        <v>75</v>
      </c>
    </row>
    <row r="149" spans="1:16" x14ac:dyDescent="0.2">
      <c r="A149" s="17" t="s">
        <v>42</v>
      </c>
      <c r="B149" s="21" t="s">
        <v>252</v>
      </c>
      <c r="C149" s="21" t="s">
        <v>249</v>
      </c>
      <c r="D149" s="17" t="s">
        <v>93</v>
      </c>
      <c r="E149" s="22" t="s">
        <v>250</v>
      </c>
      <c r="F149" s="23" t="s">
        <v>73</v>
      </c>
      <c r="G149" s="24">
        <v>10</v>
      </c>
      <c r="H149" s="25">
        <v>0</v>
      </c>
      <c r="I149" s="25">
        <f>ROUND(ROUND(H149,2)*ROUND(G149,3),2)</f>
        <v>0</v>
      </c>
      <c r="O149">
        <f>(I149*21)/100</f>
        <v>0</v>
      </c>
      <c r="P149" t="s">
        <v>20</v>
      </c>
    </row>
    <row r="150" spans="1:16" x14ac:dyDescent="0.2">
      <c r="A150" s="26" t="s">
        <v>47</v>
      </c>
      <c r="E150" s="27" t="s">
        <v>253</v>
      </c>
    </row>
    <row r="151" spans="1:16" x14ac:dyDescent="0.2">
      <c r="A151" s="30" t="s">
        <v>48</v>
      </c>
      <c r="E151" s="29" t="s">
        <v>75</v>
      </c>
    </row>
    <row r="152" spans="1:16" ht="25.5" x14ac:dyDescent="0.2">
      <c r="A152" s="17" t="s">
        <v>42</v>
      </c>
      <c r="B152" s="21" t="s">
        <v>254</v>
      </c>
      <c r="C152" s="21" t="s">
        <v>255</v>
      </c>
      <c r="D152" s="17" t="s">
        <v>44</v>
      </c>
      <c r="E152" s="22" t="s">
        <v>256</v>
      </c>
      <c r="F152" s="23" t="s">
        <v>73</v>
      </c>
      <c r="G152" s="24">
        <v>11</v>
      </c>
      <c r="H152" s="25">
        <v>0</v>
      </c>
      <c r="I152" s="25">
        <f>ROUND(ROUND(H152,2)*ROUND(G152,3),2)</f>
        <v>0</v>
      </c>
      <c r="O152">
        <f>(I152*21)/100</f>
        <v>0</v>
      </c>
      <c r="P152" t="s">
        <v>20</v>
      </c>
    </row>
    <row r="153" spans="1:16" x14ac:dyDescent="0.2">
      <c r="A153" s="26" t="s">
        <v>47</v>
      </c>
      <c r="E153" s="27" t="s">
        <v>257</v>
      </c>
    </row>
    <row r="154" spans="1:16" x14ac:dyDescent="0.2">
      <c r="A154" s="30" t="s">
        <v>48</v>
      </c>
      <c r="E154" s="29" t="s">
        <v>75</v>
      </c>
    </row>
    <row r="155" spans="1:16" x14ac:dyDescent="0.2">
      <c r="A155" s="17" t="s">
        <v>42</v>
      </c>
      <c r="B155" s="21" t="s">
        <v>258</v>
      </c>
      <c r="C155" s="21" t="s">
        <v>259</v>
      </c>
      <c r="D155" s="17" t="s">
        <v>44</v>
      </c>
      <c r="E155" s="22" t="s">
        <v>260</v>
      </c>
      <c r="F155" s="23" t="s">
        <v>73</v>
      </c>
      <c r="G155" s="24">
        <v>32</v>
      </c>
      <c r="H155" s="25">
        <v>0</v>
      </c>
      <c r="I155" s="25">
        <f>ROUND(ROUND(H155,2)*ROUND(G155,3),2)</f>
        <v>0</v>
      </c>
      <c r="O155">
        <f>(I155*21)/100</f>
        <v>0</v>
      </c>
      <c r="P155" t="s">
        <v>20</v>
      </c>
    </row>
    <row r="156" spans="1:16" x14ac:dyDescent="0.2">
      <c r="A156" s="26" t="s">
        <v>47</v>
      </c>
      <c r="E156" s="27" t="s">
        <v>261</v>
      </c>
    </row>
    <row r="157" spans="1:16" ht="38.25" x14ac:dyDescent="0.2">
      <c r="A157" s="30" t="s">
        <v>48</v>
      </c>
      <c r="E157" s="29" t="s">
        <v>262</v>
      </c>
    </row>
    <row r="158" spans="1:16" ht="25.5" x14ac:dyDescent="0.2">
      <c r="A158" s="17" t="s">
        <v>42</v>
      </c>
      <c r="B158" s="21" t="s">
        <v>263</v>
      </c>
      <c r="C158" s="21" t="s">
        <v>264</v>
      </c>
      <c r="D158" s="17" t="s">
        <v>44</v>
      </c>
      <c r="E158" s="22" t="s">
        <v>265</v>
      </c>
      <c r="F158" s="23" t="s">
        <v>73</v>
      </c>
      <c r="G158" s="24">
        <v>30</v>
      </c>
      <c r="H158" s="25">
        <v>0</v>
      </c>
      <c r="I158" s="25">
        <f>ROUND(ROUND(H158,2)*ROUND(G158,3),2)</f>
        <v>0</v>
      </c>
      <c r="O158">
        <f>(I158*21)/100</f>
        <v>0</v>
      </c>
      <c r="P158" t="s">
        <v>20</v>
      </c>
    </row>
    <row r="159" spans="1:16" x14ac:dyDescent="0.2">
      <c r="A159" s="26" t="s">
        <v>47</v>
      </c>
      <c r="E159" s="27" t="s">
        <v>266</v>
      </c>
    </row>
    <row r="160" spans="1:16" ht="38.25" x14ac:dyDescent="0.2">
      <c r="A160" s="30" t="s">
        <v>48</v>
      </c>
      <c r="E160" s="29" t="s">
        <v>267</v>
      </c>
    </row>
    <row r="161" spans="1:16" x14ac:dyDescent="0.2">
      <c r="A161" s="17" t="s">
        <v>42</v>
      </c>
      <c r="B161" s="21" t="s">
        <v>268</v>
      </c>
      <c r="C161" s="21" t="s">
        <v>269</v>
      </c>
      <c r="D161" s="17" t="s">
        <v>44</v>
      </c>
      <c r="E161" s="22" t="s">
        <v>270</v>
      </c>
      <c r="F161" s="23" t="s">
        <v>73</v>
      </c>
      <c r="G161" s="24">
        <v>21</v>
      </c>
      <c r="H161" s="25">
        <v>0</v>
      </c>
      <c r="I161" s="25">
        <f>ROUND(ROUND(H161,2)*ROUND(G161,3),2)</f>
        <v>0</v>
      </c>
      <c r="O161">
        <f>(I161*21)/100</f>
        <v>0</v>
      </c>
      <c r="P161" t="s">
        <v>20</v>
      </c>
    </row>
    <row r="162" spans="1:16" x14ac:dyDescent="0.2">
      <c r="A162" s="26" t="s">
        <v>47</v>
      </c>
      <c r="E162" s="27" t="s">
        <v>261</v>
      </c>
    </row>
    <row r="163" spans="1:16" x14ac:dyDescent="0.2">
      <c r="A163" s="30" t="s">
        <v>48</v>
      </c>
      <c r="E163" s="29" t="s">
        <v>75</v>
      </c>
    </row>
    <row r="164" spans="1:16" ht="25.5" x14ac:dyDescent="0.2">
      <c r="A164" s="17" t="s">
        <v>42</v>
      </c>
      <c r="B164" s="21" t="s">
        <v>271</v>
      </c>
      <c r="C164" s="21" t="s">
        <v>272</v>
      </c>
      <c r="D164" s="17" t="s">
        <v>44</v>
      </c>
      <c r="E164" s="22" t="s">
        <v>273</v>
      </c>
      <c r="F164" s="23" t="s">
        <v>73</v>
      </c>
      <c r="G164" s="24">
        <v>23</v>
      </c>
      <c r="H164" s="25">
        <v>0</v>
      </c>
      <c r="I164" s="25">
        <f>ROUND(ROUND(H164,2)*ROUND(G164,3),2)</f>
        <v>0</v>
      </c>
      <c r="O164">
        <f>(I164*21)/100</f>
        <v>0</v>
      </c>
      <c r="P164" t="s">
        <v>20</v>
      </c>
    </row>
    <row r="165" spans="1:16" x14ac:dyDescent="0.2">
      <c r="A165" s="26" t="s">
        <v>47</v>
      </c>
      <c r="E165" s="27" t="s">
        <v>266</v>
      </c>
    </row>
    <row r="166" spans="1:16" x14ac:dyDescent="0.2">
      <c r="A166" s="30" t="s">
        <v>48</v>
      </c>
      <c r="E166" s="29" t="s">
        <v>75</v>
      </c>
    </row>
    <row r="167" spans="1:16" ht="25.5" x14ac:dyDescent="0.2">
      <c r="A167" s="17" t="s">
        <v>42</v>
      </c>
      <c r="B167" s="21" t="s">
        <v>274</v>
      </c>
      <c r="C167" s="21" t="s">
        <v>275</v>
      </c>
      <c r="D167" s="17" t="s">
        <v>44</v>
      </c>
      <c r="E167" s="22" t="s">
        <v>276</v>
      </c>
      <c r="F167" s="23" t="s">
        <v>68</v>
      </c>
      <c r="G167" s="24">
        <v>1303</v>
      </c>
      <c r="H167" s="25">
        <v>0</v>
      </c>
      <c r="I167" s="25">
        <f>ROUND(ROUND(H167,2)*ROUND(G167,3),2)</f>
        <v>0</v>
      </c>
      <c r="O167">
        <f>(I167*21)/100</f>
        <v>0</v>
      </c>
      <c r="P167" t="s">
        <v>20</v>
      </c>
    </row>
    <row r="168" spans="1:16" x14ac:dyDescent="0.2">
      <c r="A168" s="26" t="s">
        <v>47</v>
      </c>
      <c r="E168" s="27" t="s">
        <v>277</v>
      </c>
    </row>
    <row r="169" spans="1:16" ht="25.5" x14ac:dyDescent="0.2">
      <c r="A169" s="30" t="s">
        <v>48</v>
      </c>
      <c r="E169" s="29" t="s">
        <v>278</v>
      </c>
    </row>
    <row r="170" spans="1:16" x14ac:dyDescent="0.2">
      <c r="A170" s="17" t="s">
        <v>42</v>
      </c>
      <c r="B170" s="21" t="s">
        <v>279</v>
      </c>
      <c r="C170" s="21" t="s">
        <v>280</v>
      </c>
      <c r="D170" s="17" t="s">
        <v>44</v>
      </c>
      <c r="E170" s="22" t="s">
        <v>281</v>
      </c>
      <c r="F170" s="23" t="s">
        <v>68</v>
      </c>
      <c r="G170" s="24">
        <v>1303</v>
      </c>
      <c r="H170" s="25">
        <v>0</v>
      </c>
      <c r="I170" s="25">
        <f>ROUND(ROUND(H170,2)*ROUND(G170,3),2)</f>
        <v>0</v>
      </c>
      <c r="O170">
        <f>(I170*21)/100</f>
        <v>0</v>
      </c>
      <c r="P170" t="s">
        <v>20</v>
      </c>
    </row>
    <row r="171" spans="1:16" x14ac:dyDescent="0.2">
      <c r="A171" s="26" t="s">
        <v>47</v>
      </c>
      <c r="E171" s="27" t="s">
        <v>282</v>
      </c>
    </row>
    <row r="172" spans="1:16" ht="25.5" x14ac:dyDescent="0.2">
      <c r="A172" s="30" t="s">
        <v>48</v>
      </c>
      <c r="E172" s="29" t="s">
        <v>278</v>
      </c>
    </row>
    <row r="173" spans="1:16" x14ac:dyDescent="0.2">
      <c r="A173" s="17" t="s">
        <v>42</v>
      </c>
      <c r="B173" s="21" t="s">
        <v>283</v>
      </c>
      <c r="C173" s="21" t="s">
        <v>284</v>
      </c>
      <c r="D173" s="17" t="s">
        <v>44</v>
      </c>
      <c r="E173" s="22" t="s">
        <v>285</v>
      </c>
      <c r="F173" s="23" t="s">
        <v>86</v>
      </c>
      <c r="G173" s="24">
        <v>21</v>
      </c>
      <c r="H173" s="25">
        <v>0</v>
      </c>
      <c r="I173" s="25">
        <f>ROUND(ROUND(H173,2)*ROUND(G173,3),2)</f>
        <v>0</v>
      </c>
      <c r="O173">
        <f>(I173*21)/100</f>
        <v>0</v>
      </c>
      <c r="P173" t="s">
        <v>20</v>
      </c>
    </row>
    <row r="174" spans="1:16" x14ac:dyDescent="0.2">
      <c r="A174" s="26" t="s">
        <v>47</v>
      </c>
      <c r="E174" s="27" t="s">
        <v>286</v>
      </c>
    </row>
    <row r="175" spans="1:16" ht="38.25" x14ac:dyDescent="0.2">
      <c r="A175" s="30" t="s">
        <v>48</v>
      </c>
      <c r="E175" s="29" t="s">
        <v>287</v>
      </c>
    </row>
    <row r="176" spans="1:16" x14ac:dyDescent="0.2">
      <c r="A176" s="17" t="s">
        <v>42</v>
      </c>
      <c r="B176" s="21" t="s">
        <v>288</v>
      </c>
      <c r="C176" s="21" t="s">
        <v>289</v>
      </c>
      <c r="D176" s="17" t="s">
        <v>44</v>
      </c>
      <c r="E176" s="22" t="s">
        <v>290</v>
      </c>
      <c r="F176" s="23" t="s">
        <v>86</v>
      </c>
      <c r="G176" s="24">
        <v>1608</v>
      </c>
      <c r="H176" s="25">
        <v>0</v>
      </c>
      <c r="I176" s="25">
        <f>ROUND(ROUND(H176,2)*ROUND(G176,3),2)</f>
        <v>0</v>
      </c>
      <c r="O176">
        <f>(I176*21)/100</f>
        <v>0</v>
      </c>
      <c r="P176" t="s">
        <v>20</v>
      </c>
    </row>
    <row r="177" spans="1:16" ht="25.5" x14ac:dyDescent="0.2">
      <c r="A177" s="26" t="s">
        <v>47</v>
      </c>
      <c r="E177" s="27" t="s">
        <v>291</v>
      </c>
    </row>
    <row r="178" spans="1:16" x14ac:dyDescent="0.2">
      <c r="A178" s="30" t="s">
        <v>48</v>
      </c>
      <c r="E178" s="29" t="s">
        <v>292</v>
      </c>
    </row>
    <row r="179" spans="1:16" x14ac:dyDescent="0.2">
      <c r="A179" s="17" t="s">
        <v>42</v>
      </c>
      <c r="B179" s="21" t="s">
        <v>293</v>
      </c>
      <c r="C179" s="21" t="s">
        <v>294</v>
      </c>
      <c r="D179" s="17" t="s">
        <v>44</v>
      </c>
      <c r="E179" s="22" t="s">
        <v>295</v>
      </c>
      <c r="F179" s="23" t="s">
        <v>68</v>
      </c>
      <c r="G179" s="24">
        <v>54</v>
      </c>
      <c r="H179" s="25">
        <v>0</v>
      </c>
      <c r="I179" s="25">
        <f>ROUND(ROUND(H179,2)*ROUND(G179,3),2)</f>
        <v>0</v>
      </c>
      <c r="O179">
        <f>(I179*21)/100</f>
        <v>0</v>
      </c>
      <c r="P179" t="s">
        <v>20</v>
      </c>
    </row>
    <row r="180" spans="1:16" ht="25.5" x14ac:dyDescent="0.2">
      <c r="A180" s="26" t="s">
        <v>47</v>
      </c>
      <c r="E180" s="27" t="s">
        <v>296</v>
      </c>
    </row>
    <row r="181" spans="1:16" ht="51" x14ac:dyDescent="0.2">
      <c r="A181" s="30" t="s">
        <v>48</v>
      </c>
      <c r="E181" s="29" t="s">
        <v>297</v>
      </c>
    </row>
    <row r="182" spans="1:16" x14ac:dyDescent="0.2">
      <c r="A182" s="17" t="s">
        <v>42</v>
      </c>
      <c r="B182" s="21" t="s">
        <v>298</v>
      </c>
      <c r="C182" s="21" t="s">
        <v>299</v>
      </c>
      <c r="D182" s="17" t="s">
        <v>44</v>
      </c>
      <c r="E182" s="22" t="s">
        <v>300</v>
      </c>
      <c r="F182" s="23" t="s">
        <v>68</v>
      </c>
      <c r="G182" s="24">
        <v>32</v>
      </c>
      <c r="H182" s="25">
        <v>0</v>
      </c>
      <c r="I182" s="25">
        <f>ROUND(ROUND(H182,2)*ROUND(G182,3),2)</f>
        <v>0</v>
      </c>
      <c r="O182">
        <f>(I182*21)/100</f>
        <v>0</v>
      </c>
      <c r="P182" t="s">
        <v>20</v>
      </c>
    </row>
    <row r="183" spans="1:16" x14ac:dyDescent="0.2">
      <c r="A183" s="26" t="s">
        <v>47</v>
      </c>
      <c r="E183" s="27" t="s">
        <v>301</v>
      </c>
    </row>
    <row r="184" spans="1:16" x14ac:dyDescent="0.2">
      <c r="A184" s="30" t="s">
        <v>48</v>
      </c>
      <c r="E184" s="29" t="s">
        <v>221</v>
      </c>
    </row>
    <row r="185" spans="1:16" x14ac:dyDescent="0.2">
      <c r="A185" s="17" t="s">
        <v>42</v>
      </c>
      <c r="B185" s="21" t="s">
        <v>302</v>
      </c>
      <c r="C185" s="21" t="s">
        <v>303</v>
      </c>
      <c r="D185" s="17" t="s">
        <v>44</v>
      </c>
      <c r="E185" s="22" t="s">
        <v>304</v>
      </c>
      <c r="F185" s="23" t="s">
        <v>62</v>
      </c>
      <c r="G185" s="24">
        <v>7</v>
      </c>
      <c r="H185" s="25">
        <v>0</v>
      </c>
      <c r="I185" s="25">
        <f>ROUND(ROUND(H185,2)*ROUND(G185,3),2)</f>
        <v>0</v>
      </c>
      <c r="O185">
        <f>(I185*21)/100</f>
        <v>0</v>
      </c>
      <c r="P185" t="s">
        <v>20</v>
      </c>
    </row>
    <row r="186" spans="1:16" x14ac:dyDescent="0.2">
      <c r="A186" s="26" t="s">
        <v>47</v>
      </c>
      <c r="E186" s="27" t="s">
        <v>305</v>
      </c>
    </row>
    <row r="187" spans="1:16" x14ac:dyDescent="0.2">
      <c r="A187" s="28" t="s">
        <v>48</v>
      </c>
      <c r="E187" s="29" t="s">
        <v>306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11"/>
  <sheetViews>
    <sheetView workbookViewId="0">
      <pane ySplit="7" topLeftCell="A120" activePane="bottomLeft" state="frozen"/>
      <selection pane="bottomLeft" activeCell="E3" sqref="E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9</v>
      </c>
      <c r="B1" s="4"/>
      <c r="C1" s="4"/>
      <c r="D1" s="4"/>
      <c r="E1" s="4"/>
      <c r="F1" s="4"/>
      <c r="G1" s="4"/>
      <c r="H1" s="4"/>
      <c r="I1" s="4"/>
      <c r="P1" t="s">
        <v>19</v>
      </c>
    </row>
    <row r="2" spans="1:18" ht="24.95" customHeight="1" x14ac:dyDescent="0.2">
      <c r="B2" s="4"/>
      <c r="C2" s="4"/>
      <c r="D2" s="4"/>
      <c r="E2" s="3" t="s">
        <v>11</v>
      </c>
      <c r="F2" s="4"/>
      <c r="G2" s="4"/>
      <c r="H2" s="2"/>
      <c r="I2" s="2"/>
      <c r="O2">
        <f>0+O8+O15+O76+O80+O84+O94+O137+O144+O151</f>
        <v>0</v>
      </c>
      <c r="P2" t="s">
        <v>19</v>
      </c>
    </row>
    <row r="3" spans="1:18" ht="15" customHeight="1" x14ac:dyDescent="0.25">
      <c r="A3" t="s">
        <v>10</v>
      </c>
      <c r="B3" s="10" t="s">
        <v>12</v>
      </c>
      <c r="C3" s="39" t="s">
        <v>13</v>
      </c>
      <c r="D3" s="35"/>
      <c r="E3" s="11" t="s">
        <v>450</v>
      </c>
      <c r="F3" s="4"/>
      <c r="G3" s="9"/>
      <c r="H3" s="8" t="s">
        <v>307</v>
      </c>
      <c r="I3" s="31">
        <f>0+I8+I15+I76+I80+I84+I94+I137+I144+I151</f>
        <v>0</v>
      </c>
      <c r="O3" t="s">
        <v>16</v>
      </c>
      <c r="P3" t="s">
        <v>20</v>
      </c>
    </row>
    <row r="4" spans="1:18" ht="15" customHeight="1" x14ac:dyDescent="0.25">
      <c r="A4" t="s">
        <v>14</v>
      </c>
      <c r="B4" s="12" t="s">
        <v>15</v>
      </c>
      <c r="C4" s="40" t="s">
        <v>307</v>
      </c>
      <c r="D4" s="41"/>
      <c r="E4" s="13" t="s">
        <v>308</v>
      </c>
      <c r="F4" s="2"/>
      <c r="G4" s="2"/>
      <c r="H4" s="14"/>
      <c r="I4" s="14"/>
      <c r="O4" t="s">
        <v>17</v>
      </c>
      <c r="P4" t="s">
        <v>20</v>
      </c>
    </row>
    <row r="5" spans="1:18" ht="12.75" customHeight="1" x14ac:dyDescent="0.2">
      <c r="A5" s="38" t="s">
        <v>23</v>
      </c>
      <c r="B5" s="38" t="s">
        <v>25</v>
      </c>
      <c r="C5" s="38" t="s">
        <v>27</v>
      </c>
      <c r="D5" s="38" t="s">
        <v>28</v>
      </c>
      <c r="E5" s="38" t="s">
        <v>29</v>
      </c>
      <c r="F5" s="38" t="s">
        <v>31</v>
      </c>
      <c r="G5" s="38" t="s">
        <v>33</v>
      </c>
      <c r="H5" s="38" t="s">
        <v>35</v>
      </c>
      <c r="I5" s="38"/>
      <c r="O5" t="s">
        <v>18</v>
      </c>
      <c r="P5" t="s">
        <v>19</v>
      </c>
    </row>
    <row r="6" spans="1:18" ht="12.75" customHeight="1" x14ac:dyDescent="0.2">
      <c r="A6" s="38"/>
      <c r="B6" s="38"/>
      <c r="C6" s="38"/>
      <c r="D6" s="38"/>
      <c r="E6" s="38"/>
      <c r="F6" s="38"/>
      <c r="G6" s="38"/>
      <c r="H6" s="1" t="s">
        <v>36</v>
      </c>
      <c r="I6" s="1" t="s">
        <v>38</v>
      </c>
    </row>
    <row r="7" spans="1:18" ht="12.75" customHeight="1" x14ac:dyDescent="0.2">
      <c r="A7" s="1" t="s">
        <v>24</v>
      </c>
      <c r="B7" s="1" t="s">
        <v>26</v>
      </c>
      <c r="C7" s="1" t="s">
        <v>20</v>
      </c>
      <c r="D7" s="1" t="s">
        <v>19</v>
      </c>
      <c r="E7" s="1" t="s">
        <v>30</v>
      </c>
      <c r="F7" s="1" t="s">
        <v>32</v>
      </c>
      <c r="G7" s="1" t="s">
        <v>34</v>
      </c>
      <c r="H7" s="1" t="s">
        <v>37</v>
      </c>
      <c r="I7" s="1" t="s">
        <v>39</v>
      </c>
    </row>
    <row r="8" spans="1:18" ht="12.75" customHeight="1" x14ac:dyDescent="0.2">
      <c r="A8" s="14" t="s">
        <v>40</v>
      </c>
      <c r="B8" s="14"/>
      <c r="C8" s="18" t="s">
        <v>24</v>
      </c>
      <c r="D8" s="14"/>
      <c r="E8" s="19" t="s">
        <v>41</v>
      </c>
      <c r="F8" s="14"/>
      <c r="G8" s="14"/>
      <c r="H8" s="14"/>
      <c r="I8" s="20">
        <f>0+Q8</f>
        <v>0</v>
      </c>
      <c r="O8">
        <f>0+R8</f>
        <v>0</v>
      </c>
      <c r="Q8">
        <f>0+I9+I12</f>
        <v>0</v>
      </c>
      <c r="R8">
        <f>0+O9+O12</f>
        <v>0</v>
      </c>
    </row>
    <row r="9" spans="1:18" ht="25.5" x14ac:dyDescent="0.2">
      <c r="A9" s="17" t="s">
        <v>42</v>
      </c>
      <c r="B9" s="21" t="s">
        <v>26</v>
      </c>
      <c r="C9" s="21" t="s">
        <v>448</v>
      </c>
      <c r="D9" s="17" t="s">
        <v>44</v>
      </c>
      <c r="E9" s="22" t="s">
        <v>447</v>
      </c>
      <c r="F9" s="23" t="s">
        <v>57</v>
      </c>
      <c r="G9" s="24">
        <v>4930.6000000000004</v>
      </c>
      <c r="H9" s="25">
        <v>0</v>
      </c>
      <c r="I9" s="25">
        <f>ROUND(ROUND(H9,2)*ROUND(G9,3),2)</f>
        <v>0</v>
      </c>
      <c r="O9">
        <f>(I9*21)/100</f>
        <v>0</v>
      </c>
      <c r="P9" t="s">
        <v>20</v>
      </c>
    </row>
    <row r="10" spans="1:18" x14ac:dyDescent="0.2">
      <c r="A10" s="26" t="s">
        <v>47</v>
      </c>
      <c r="E10" s="27" t="s">
        <v>58</v>
      </c>
    </row>
    <row r="11" spans="1:18" ht="76.5" x14ac:dyDescent="0.2">
      <c r="A11" s="30" t="s">
        <v>48</v>
      </c>
      <c r="E11" s="29" t="s">
        <v>309</v>
      </c>
    </row>
    <row r="12" spans="1:18" x14ac:dyDescent="0.2">
      <c r="A12" s="17" t="s">
        <v>42</v>
      </c>
      <c r="B12" s="21" t="s">
        <v>20</v>
      </c>
      <c r="C12" s="21" t="s">
        <v>60</v>
      </c>
      <c r="D12" s="17" t="s">
        <v>44</v>
      </c>
      <c r="E12" s="22" t="s">
        <v>61</v>
      </c>
      <c r="F12" s="23" t="s">
        <v>62</v>
      </c>
      <c r="G12" s="24">
        <v>220</v>
      </c>
      <c r="H12" s="25">
        <v>0</v>
      </c>
      <c r="I12" s="25">
        <f>ROUND(ROUND(H12,2)*ROUND(G12,3),2)</f>
        <v>0</v>
      </c>
      <c r="O12">
        <f>(I12*21)/100</f>
        <v>0</v>
      </c>
      <c r="P12" t="s">
        <v>20</v>
      </c>
    </row>
    <row r="13" spans="1:18" x14ac:dyDescent="0.2">
      <c r="A13" s="26" t="s">
        <v>47</v>
      </c>
      <c r="E13" s="27" t="s">
        <v>63</v>
      </c>
    </row>
    <row r="14" spans="1:18" x14ac:dyDescent="0.2">
      <c r="A14" s="28" t="s">
        <v>48</v>
      </c>
      <c r="E14" s="29" t="s">
        <v>64</v>
      </c>
    </row>
    <row r="15" spans="1:18" ht="12.75" customHeight="1" x14ac:dyDescent="0.2">
      <c r="A15" s="2" t="s">
        <v>40</v>
      </c>
      <c r="B15" s="2"/>
      <c r="C15" s="32" t="s">
        <v>26</v>
      </c>
      <c r="D15" s="2"/>
      <c r="E15" s="19" t="s">
        <v>65</v>
      </c>
      <c r="F15" s="2"/>
      <c r="G15" s="2"/>
      <c r="H15" s="2"/>
      <c r="I15" s="33">
        <f>0+Q15</f>
        <v>0</v>
      </c>
      <c r="O15">
        <f>0+R15</f>
        <v>0</v>
      </c>
      <c r="Q15">
        <f>0+I16+I19+I22+I25+I28+I31+I34+I37+I40+I43+I46+I49+I52+I55+I58+I61+I64+I67+I70+I73</f>
        <v>0</v>
      </c>
      <c r="R15">
        <f>0+O16+O19+O22+O25+O28+O31+O34+O37+O40+O43+O46+O49+O52+O55+O58+O61+O64+O67+O70+O73</f>
        <v>0</v>
      </c>
    </row>
    <row r="16" spans="1:18" x14ac:dyDescent="0.2">
      <c r="A16" s="17" t="s">
        <v>42</v>
      </c>
      <c r="B16" s="21" t="s">
        <v>19</v>
      </c>
      <c r="C16" s="21" t="s">
        <v>66</v>
      </c>
      <c r="D16" s="17" t="s">
        <v>44</v>
      </c>
      <c r="E16" s="22" t="s">
        <v>67</v>
      </c>
      <c r="F16" s="23" t="s">
        <v>68</v>
      </c>
      <c r="G16" s="24">
        <v>2200</v>
      </c>
      <c r="H16" s="25">
        <v>0</v>
      </c>
      <c r="I16" s="25">
        <f>ROUND(ROUND(H16,2)*ROUND(G16,3),2)</f>
        <v>0</v>
      </c>
      <c r="O16">
        <f>(I16*21)/100</f>
        <v>0</v>
      </c>
      <c r="P16" t="s">
        <v>20</v>
      </c>
    </row>
    <row r="17" spans="1:16" ht="25.5" x14ac:dyDescent="0.2">
      <c r="A17" s="26" t="s">
        <v>47</v>
      </c>
      <c r="E17" s="27" t="s">
        <v>69</v>
      </c>
    </row>
    <row r="18" spans="1:16" x14ac:dyDescent="0.2">
      <c r="A18" s="30" t="s">
        <v>48</v>
      </c>
      <c r="E18" s="29" t="s">
        <v>310</v>
      </c>
    </row>
    <row r="19" spans="1:16" ht="25.5" x14ac:dyDescent="0.2">
      <c r="A19" s="17" t="s">
        <v>42</v>
      </c>
      <c r="B19" s="21" t="s">
        <v>30</v>
      </c>
      <c r="C19" s="21" t="s">
        <v>311</v>
      </c>
      <c r="D19" s="17" t="s">
        <v>44</v>
      </c>
      <c r="E19" s="22" t="s">
        <v>312</v>
      </c>
      <c r="F19" s="23" t="s">
        <v>62</v>
      </c>
      <c r="G19" s="24">
        <v>18.7</v>
      </c>
      <c r="H19" s="25">
        <v>0</v>
      </c>
      <c r="I19" s="25">
        <f>ROUND(ROUND(H19,2)*ROUND(G19,3),2)</f>
        <v>0</v>
      </c>
      <c r="O19">
        <f>(I19*21)/100</f>
        <v>0</v>
      </c>
      <c r="P19" t="s">
        <v>20</v>
      </c>
    </row>
    <row r="20" spans="1:16" ht="25.5" x14ac:dyDescent="0.2">
      <c r="A20" s="26" t="s">
        <v>47</v>
      </c>
      <c r="E20" s="27" t="s">
        <v>313</v>
      </c>
    </row>
    <row r="21" spans="1:16" x14ac:dyDescent="0.2">
      <c r="A21" s="30" t="s">
        <v>48</v>
      </c>
      <c r="E21" s="29" t="s">
        <v>314</v>
      </c>
      <c r="H21">
        <v>0</v>
      </c>
    </row>
    <row r="22" spans="1:16" x14ac:dyDescent="0.2">
      <c r="A22" s="17" t="s">
        <v>42</v>
      </c>
      <c r="B22" s="21" t="s">
        <v>32</v>
      </c>
      <c r="C22" s="21" t="s">
        <v>79</v>
      </c>
      <c r="D22" s="17" t="s">
        <v>90</v>
      </c>
      <c r="E22" s="22" t="s">
        <v>80</v>
      </c>
      <c r="F22" s="23" t="s">
        <v>62</v>
      </c>
      <c r="G22" s="24">
        <v>607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20</v>
      </c>
    </row>
    <row r="23" spans="1:16" x14ac:dyDescent="0.2">
      <c r="A23" s="26" t="s">
        <v>47</v>
      </c>
      <c r="E23" s="27" t="s">
        <v>315</v>
      </c>
    </row>
    <row r="24" spans="1:16" x14ac:dyDescent="0.2">
      <c r="A24" s="30" t="s">
        <v>48</v>
      </c>
      <c r="E24" s="29" t="s">
        <v>75</v>
      </c>
    </row>
    <row r="25" spans="1:16" x14ac:dyDescent="0.2">
      <c r="A25" s="17" t="s">
        <v>42</v>
      </c>
      <c r="B25" s="21" t="s">
        <v>34</v>
      </c>
      <c r="C25" s="21" t="s">
        <v>79</v>
      </c>
      <c r="D25" s="17" t="s">
        <v>93</v>
      </c>
      <c r="E25" s="22" t="s">
        <v>80</v>
      </c>
      <c r="F25" s="23" t="s">
        <v>62</v>
      </c>
      <c r="G25" s="24">
        <v>80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20</v>
      </c>
    </row>
    <row r="26" spans="1:16" ht="25.5" x14ac:dyDescent="0.2">
      <c r="A26" s="26" t="s">
        <v>47</v>
      </c>
      <c r="E26" s="27" t="s">
        <v>316</v>
      </c>
    </row>
    <row r="27" spans="1:16" x14ac:dyDescent="0.2">
      <c r="A27" s="30" t="s">
        <v>48</v>
      </c>
      <c r="E27" s="29" t="s">
        <v>82</v>
      </c>
    </row>
    <row r="28" spans="1:16" ht="25.5" x14ac:dyDescent="0.2">
      <c r="A28" s="17" t="s">
        <v>42</v>
      </c>
      <c r="B28" s="21" t="s">
        <v>83</v>
      </c>
      <c r="C28" s="21" t="s">
        <v>317</v>
      </c>
      <c r="D28" s="17" t="s">
        <v>44</v>
      </c>
      <c r="E28" s="22" t="s">
        <v>318</v>
      </c>
      <c r="F28" s="23" t="s">
        <v>62</v>
      </c>
      <c r="G28" s="24">
        <v>10.7</v>
      </c>
      <c r="H28" s="25">
        <v>0</v>
      </c>
      <c r="I28" s="25">
        <f>ROUND(ROUND(H28,2)*ROUND(G28,3),2)</f>
        <v>0</v>
      </c>
      <c r="O28">
        <f>(I28*21)/100</f>
        <v>0</v>
      </c>
      <c r="P28" t="s">
        <v>20</v>
      </c>
    </row>
    <row r="29" spans="1:16" x14ac:dyDescent="0.2">
      <c r="A29" s="26" t="s">
        <v>47</v>
      </c>
      <c r="E29" s="27" t="s">
        <v>319</v>
      </c>
    </row>
    <row r="30" spans="1:16" x14ac:dyDescent="0.2">
      <c r="A30" s="30" t="s">
        <v>48</v>
      </c>
      <c r="E30" s="29" t="s">
        <v>320</v>
      </c>
    </row>
    <row r="31" spans="1:16" x14ac:dyDescent="0.2">
      <c r="A31" s="17" t="s">
        <v>42</v>
      </c>
      <c r="B31" s="21" t="s">
        <v>88</v>
      </c>
      <c r="C31" s="21" t="s">
        <v>84</v>
      </c>
      <c r="D31" s="17" t="s">
        <v>44</v>
      </c>
      <c r="E31" s="22" t="s">
        <v>85</v>
      </c>
      <c r="F31" s="23" t="s">
        <v>86</v>
      </c>
      <c r="G31" s="24">
        <v>1750</v>
      </c>
      <c r="H31" s="25">
        <v>0</v>
      </c>
      <c r="I31" s="25">
        <f>ROUND(ROUND(H31,2)*ROUND(G31,3),2)</f>
        <v>0</v>
      </c>
      <c r="O31">
        <f>(I31*21)/100</f>
        <v>0</v>
      </c>
      <c r="P31" t="s">
        <v>20</v>
      </c>
    </row>
    <row r="32" spans="1:16" x14ac:dyDescent="0.2">
      <c r="A32" s="26" t="s">
        <v>47</v>
      </c>
      <c r="E32" s="27" t="s">
        <v>87</v>
      </c>
    </row>
    <row r="33" spans="1:16" x14ac:dyDescent="0.2">
      <c r="A33" s="30" t="s">
        <v>48</v>
      </c>
      <c r="E33" s="29" t="s">
        <v>75</v>
      </c>
    </row>
    <row r="34" spans="1:16" x14ac:dyDescent="0.2">
      <c r="A34" s="17" t="s">
        <v>42</v>
      </c>
      <c r="B34" s="21" t="s">
        <v>37</v>
      </c>
      <c r="C34" s="21" t="s">
        <v>89</v>
      </c>
      <c r="D34" s="17" t="s">
        <v>90</v>
      </c>
      <c r="E34" s="22" t="s">
        <v>91</v>
      </c>
      <c r="F34" s="23" t="s">
        <v>62</v>
      </c>
      <c r="G34" s="24">
        <v>255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20</v>
      </c>
    </row>
    <row r="35" spans="1:16" ht="25.5" x14ac:dyDescent="0.2">
      <c r="A35" s="26" t="s">
        <v>47</v>
      </c>
      <c r="E35" s="27" t="s">
        <v>321</v>
      </c>
    </row>
    <row r="36" spans="1:16" x14ac:dyDescent="0.2">
      <c r="A36" s="30" t="s">
        <v>48</v>
      </c>
      <c r="E36" s="29" t="s">
        <v>82</v>
      </c>
    </row>
    <row r="37" spans="1:16" x14ac:dyDescent="0.2">
      <c r="A37" s="17" t="s">
        <v>42</v>
      </c>
      <c r="B37" s="21" t="s">
        <v>39</v>
      </c>
      <c r="C37" s="21" t="s">
        <v>89</v>
      </c>
      <c r="D37" s="17" t="s">
        <v>93</v>
      </c>
      <c r="E37" s="22" t="s">
        <v>91</v>
      </c>
      <c r="F37" s="23" t="s">
        <v>62</v>
      </c>
      <c r="G37" s="24">
        <v>657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20</v>
      </c>
    </row>
    <row r="38" spans="1:16" x14ac:dyDescent="0.2">
      <c r="A38" s="26" t="s">
        <v>47</v>
      </c>
      <c r="E38" s="27" t="s">
        <v>94</v>
      </c>
    </row>
    <row r="39" spans="1:16" x14ac:dyDescent="0.2">
      <c r="A39" s="30" t="s">
        <v>48</v>
      </c>
      <c r="E39" s="29" t="s">
        <v>82</v>
      </c>
    </row>
    <row r="40" spans="1:16" x14ac:dyDescent="0.2">
      <c r="A40" s="17" t="s">
        <v>42</v>
      </c>
      <c r="B40" s="21" t="s">
        <v>97</v>
      </c>
      <c r="C40" s="21" t="s">
        <v>89</v>
      </c>
      <c r="D40" s="17" t="s">
        <v>95</v>
      </c>
      <c r="E40" s="22" t="s">
        <v>91</v>
      </c>
      <c r="F40" s="23" t="s">
        <v>62</v>
      </c>
      <c r="G40" s="24">
        <v>1140</v>
      </c>
      <c r="H40" s="25">
        <v>0</v>
      </c>
      <c r="I40" s="25">
        <f>ROUND(ROUND(H40,2)*ROUND(G40,3),2)</f>
        <v>0</v>
      </c>
      <c r="O40">
        <f>(I40*21)/100</f>
        <v>0</v>
      </c>
      <c r="P40" t="s">
        <v>20</v>
      </c>
    </row>
    <row r="41" spans="1:16" x14ac:dyDescent="0.2">
      <c r="A41" s="26" t="s">
        <v>47</v>
      </c>
      <c r="E41" s="27" t="s">
        <v>96</v>
      </c>
    </row>
    <row r="42" spans="1:16" x14ac:dyDescent="0.2">
      <c r="A42" s="30" t="s">
        <v>48</v>
      </c>
      <c r="E42" s="29" t="s">
        <v>82</v>
      </c>
    </row>
    <row r="43" spans="1:16" x14ac:dyDescent="0.2">
      <c r="A43" s="17" t="s">
        <v>42</v>
      </c>
      <c r="B43" s="21" t="s">
        <v>101</v>
      </c>
      <c r="C43" s="21" t="s">
        <v>98</v>
      </c>
      <c r="D43" s="17" t="s">
        <v>44</v>
      </c>
      <c r="E43" s="22" t="s">
        <v>99</v>
      </c>
      <c r="F43" s="23" t="s">
        <v>62</v>
      </c>
      <c r="G43" s="24">
        <v>600</v>
      </c>
      <c r="H43" s="25">
        <v>0</v>
      </c>
      <c r="I43" s="25">
        <f>ROUND(ROUND(H43,2)*ROUND(G43,3),2)</f>
        <v>0</v>
      </c>
      <c r="O43">
        <f>(I43*21)/100</f>
        <v>0</v>
      </c>
      <c r="P43" t="s">
        <v>20</v>
      </c>
    </row>
    <row r="44" spans="1:16" x14ac:dyDescent="0.2">
      <c r="A44" s="26" t="s">
        <v>47</v>
      </c>
      <c r="E44" s="27" t="s">
        <v>100</v>
      </c>
    </row>
    <row r="45" spans="1:16" x14ac:dyDescent="0.2">
      <c r="A45" s="30" t="s">
        <v>48</v>
      </c>
      <c r="E45" s="29" t="s">
        <v>82</v>
      </c>
    </row>
    <row r="46" spans="1:16" x14ac:dyDescent="0.2">
      <c r="A46" s="17" t="s">
        <v>42</v>
      </c>
      <c r="B46" s="21" t="s">
        <v>105</v>
      </c>
      <c r="C46" s="21" t="s">
        <v>102</v>
      </c>
      <c r="D46" s="17" t="s">
        <v>44</v>
      </c>
      <c r="E46" s="22" t="s">
        <v>103</v>
      </c>
      <c r="F46" s="23" t="s">
        <v>86</v>
      </c>
      <c r="G46" s="24">
        <v>960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20</v>
      </c>
    </row>
    <row r="47" spans="1:16" ht="25.5" x14ac:dyDescent="0.2">
      <c r="A47" s="26" t="s">
        <v>47</v>
      </c>
      <c r="E47" s="27" t="s">
        <v>104</v>
      </c>
    </row>
    <row r="48" spans="1:16" x14ac:dyDescent="0.2">
      <c r="A48" s="30" t="s">
        <v>48</v>
      </c>
      <c r="E48" s="29" t="s">
        <v>75</v>
      </c>
    </row>
    <row r="49" spans="1:16" x14ac:dyDescent="0.2">
      <c r="A49" s="17" t="s">
        <v>42</v>
      </c>
      <c r="B49" s="21" t="s">
        <v>110</v>
      </c>
      <c r="C49" s="21" t="s">
        <v>322</v>
      </c>
      <c r="D49" s="17" t="s">
        <v>44</v>
      </c>
      <c r="E49" s="22" t="s">
        <v>323</v>
      </c>
      <c r="F49" s="23" t="s">
        <v>86</v>
      </c>
      <c r="G49" s="24">
        <v>9</v>
      </c>
      <c r="H49" s="25">
        <v>0</v>
      </c>
      <c r="I49" s="25">
        <f>ROUND(ROUND(H49,2)*ROUND(G49,3),2)</f>
        <v>0</v>
      </c>
      <c r="O49">
        <f>(I49*21)/100</f>
        <v>0</v>
      </c>
      <c r="P49" t="s">
        <v>20</v>
      </c>
    </row>
    <row r="50" spans="1:16" x14ac:dyDescent="0.2">
      <c r="A50" s="26" t="s">
        <v>47</v>
      </c>
      <c r="E50" s="27" t="s">
        <v>324</v>
      </c>
    </row>
    <row r="51" spans="1:16" x14ac:dyDescent="0.2">
      <c r="A51" s="30" t="s">
        <v>48</v>
      </c>
      <c r="E51" s="29" t="s">
        <v>325</v>
      </c>
    </row>
    <row r="52" spans="1:16" x14ac:dyDescent="0.2">
      <c r="A52" s="17" t="s">
        <v>42</v>
      </c>
      <c r="B52" s="21" t="s">
        <v>115</v>
      </c>
      <c r="C52" s="21" t="s">
        <v>111</v>
      </c>
      <c r="D52" s="17" t="s">
        <v>44</v>
      </c>
      <c r="E52" s="22" t="s">
        <v>112</v>
      </c>
      <c r="F52" s="23" t="s">
        <v>62</v>
      </c>
      <c r="G52" s="24">
        <v>29.2</v>
      </c>
      <c r="H52" s="25">
        <v>0</v>
      </c>
      <c r="I52" s="25">
        <f>ROUND(ROUND(H52,2)*ROUND(G52,3),2)</f>
        <v>0</v>
      </c>
      <c r="O52">
        <f>(I52*21)/100</f>
        <v>0</v>
      </c>
      <c r="P52" t="s">
        <v>20</v>
      </c>
    </row>
    <row r="53" spans="1:16" x14ac:dyDescent="0.2">
      <c r="A53" s="26" t="s">
        <v>47</v>
      </c>
      <c r="E53" s="27" t="s">
        <v>113</v>
      </c>
    </row>
    <row r="54" spans="1:16" ht="25.5" x14ac:dyDescent="0.2">
      <c r="A54" s="30" t="s">
        <v>48</v>
      </c>
      <c r="E54" s="29" t="s">
        <v>326</v>
      </c>
    </row>
    <row r="55" spans="1:16" x14ac:dyDescent="0.2">
      <c r="A55" s="17" t="s">
        <v>42</v>
      </c>
      <c r="B55" s="21" t="s">
        <v>120</v>
      </c>
      <c r="C55" s="21" t="s">
        <v>116</v>
      </c>
      <c r="D55" s="17" t="s">
        <v>90</v>
      </c>
      <c r="E55" s="22" t="s">
        <v>117</v>
      </c>
      <c r="F55" s="23" t="s">
        <v>62</v>
      </c>
      <c r="G55" s="24">
        <v>1140</v>
      </c>
      <c r="H55" s="25">
        <v>0</v>
      </c>
      <c r="I55" s="25">
        <f>ROUND(ROUND(H55,2)*ROUND(G55,3),2)</f>
        <v>0</v>
      </c>
      <c r="O55">
        <f>(I55*21)/100</f>
        <v>0</v>
      </c>
      <c r="P55" t="s">
        <v>20</v>
      </c>
    </row>
    <row r="56" spans="1:16" x14ac:dyDescent="0.2">
      <c r="A56" s="26" t="s">
        <v>47</v>
      </c>
      <c r="E56" s="27" t="s">
        <v>118</v>
      </c>
    </row>
    <row r="57" spans="1:16" x14ac:dyDescent="0.2">
      <c r="A57" s="30" t="s">
        <v>48</v>
      </c>
      <c r="E57" s="29" t="s">
        <v>327</v>
      </c>
    </row>
    <row r="58" spans="1:16" x14ac:dyDescent="0.2">
      <c r="A58" s="17" t="s">
        <v>42</v>
      </c>
      <c r="B58" s="21" t="s">
        <v>122</v>
      </c>
      <c r="C58" s="21" t="s">
        <v>116</v>
      </c>
      <c r="D58" s="17" t="s">
        <v>93</v>
      </c>
      <c r="E58" s="22" t="s">
        <v>117</v>
      </c>
      <c r="F58" s="23" t="s">
        <v>62</v>
      </c>
      <c r="G58" s="24">
        <v>336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20</v>
      </c>
    </row>
    <row r="59" spans="1:16" x14ac:dyDescent="0.2">
      <c r="A59" s="26" t="s">
        <v>47</v>
      </c>
      <c r="E59" s="27" t="s">
        <v>121</v>
      </c>
    </row>
    <row r="60" spans="1:16" x14ac:dyDescent="0.2">
      <c r="A60" s="30" t="s">
        <v>48</v>
      </c>
      <c r="E60" s="29" t="s">
        <v>82</v>
      </c>
    </row>
    <row r="61" spans="1:16" x14ac:dyDescent="0.2">
      <c r="A61" s="17" t="s">
        <v>42</v>
      </c>
      <c r="B61" s="21" t="s">
        <v>126</v>
      </c>
      <c r="C61" s="21" t="s">
        <v>123</v>
      </c>
      <c r="D61" s="17" t="s">
        <v>44</v>
      </c>
      <c r="E61" s="22" t="s">
        <v>124</v>
      </c>
      <c r="F61" s="23" t="s">
        <v>62</v>
      </c>
      <c r="G61" s="24">
        <v>103</v>
      </c>
      <c r="H61" s="25">
        <v>0</v>
      </c>
      <c r="I61" s="25">
        <f>ROUND(ROUND(H61,2)*ROUND(G61,3),2)</f>
        <v>0</v>
      </c>
      <c r="O61">
        <f>(I61*21)/100</f>
        <v>0</v>
      </c>
      <c r="P61" t="s">
        <v>20</v>
      </c>
    </row>
    <row r="62" spans="1:16" x14ac:dyDescent="0.2">
      <c r="A62" s="26" t="s">
        <v>47</v>
      </c>
      <c r="E62" s="27" t="s">
        <v>125</v>
      </c>
    </row>
    <row r="63" spans="1:16" x14ac:dyDescent="0.2">
      <c r="A63" s="30" t="s">
        <v>48</v>
      </c>
      <c r="E63" s="29" t="s">
        <v>82</v>
      </c>
    </row>
    <row r="64" spans="1:16" x14ac:dyDescent="0.2">
      <c r="A64" s="17" t="s">
        <v>42</v>
      </c>
      <c r="B64" s="21" t="s">
        <v>131</v>
      </c>
      <c r="C64" s="21" t="s">
        <v>127</v>
      </c>
      <c r="D64" s="17" t="s">
        <v>90</v>
      </c>
      <c r="E64" s="22" t="s">
        <v>128</v>
      </c>
      <c r="F64" s="23" t="s">
        <v>62</v>
      </c>
      <c r="G64" s="24">
        <v>15.5</v>
      </c>
      <c r="H64" s="25">
        <v>0</v>
      </c>
      <c r="I64" s="25">
        <f>ROUND(ROUND(H64,2)*ROUND(G64,3),2)</f>
        <v>0</v>
      </c>
      <c r="O64">
        <f>(I64*21)/100</f>
        <v>0</v>
      </c>
      <c r="P64" t="s">
        <v>20</v>
      </c>
    </row>
    <row r="65" spans="1:18" x14ac:dyDescent="0.2">
      <c r="A65" s="26" t="s">
        <v>47</v>
      </c>
      <c r="E65" s="27" t="s">
        <v>129</v>
      </c>
    </row>
    <row r="66" spans="1:18" ht="38.25" x14ac:dyDescent="0.2">
      <c r="A66" s="30" t="s">
        <v>48</v>
      </c>
      <c r="E66" s="29" t="s">
        <v>328</v>
      </c>
    </row>
    <row r="67" spans="1:18" x14ac:dyDescent="0.2">
      <c r="A67" s="17" t="s">
        <v>42</v>
      </c>
      <c r="B67" s="21" t="s">
        <v>135</v>
      </c>
      <c r="C67" s="21" t="s">
        <v>127</v>
      </c>
      <c r="D67" s="17" t="s">
        <v>93</v>
      </c>
      <c r="E67" s="22" t="s">
        <v>128</v>
      </c>
      <c r="F67" s="23" t="s">
        <v>62</v>
      </c>
      <c r="G67" s="24">
        <v>8.3000000000000007</v>
      </c>
      <c r="H67" s="25">
        <v>0</v>
      </c>
      <c r="I67" s="25">
        <f>ROUND(ROUND(H67,2)*ROUND(G67,3),2)</f>
        <v>0</v>
      </c>
      <c r="O67">
        <f>(I67*21)/100</f>
        <v>0</v>
      </c>
      <c r="P67" t="s">
        <v>20</v>
      </c>
    </row>
    <row r="68" spans="1:18" x14ac:dyDescent="0.2">
      <c r="A68" s="26" t="s">
        <v>47</v>
      </c>
      <c r="E68" s="27" t="s">
        <v>329</v>
      </c>
    </row>
    <row r="69" spans="1:18" x14ac:dyDescent="0.2">
      <c r="A69" s="30" t="s">
        <v>48</v>
      </c>
      <c r="E69" s="29" t="s">
        <v>330</v>
      </c>
    </row>
    <row r="70" spans="1:18" x14ac:dyDescent="0.2">
      <c r="A70" s="17" t="s">
        <v>42</v>
      </c>
      <c r="B70" s="21" t="s">
        <v>140</v>
      </c>
      <c r="C70" s="21" t="s">
        <v>132</v>
      </c>
      <c r="D70" s="17" t="s">
        <v>44</v>
      </c>
      <c r="E70" s="22" t="s">
        <v>133</v>
      </c>
      <c r="F70" s="23" t="s">
        <v>62</v>
      </c>
      <c r="G70" s="24">
        <v>220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20</v>
      </c>
    </row>
    <row r="71" spans="1:18" x14ac:dyDescent="0.2">
      <c r="A71" s="26" t="s">
        <v>47</v>
      </c>
      <c r="E71" s="27" t="s">
        <v>134</v>
      </c>
    </row>
    <row r="72" spans="1:18" x14ac:dyDescent="0.2">
      <c r="A72" s="30" t="s">
        <v>48</v>
      </c>
      <c r="E72" s="29" t="s">
        <v>75</v>
      </c>
    </row>
    <row r="73" spans="1:18" x14ac:dyDescent="0.2">
      <c r="A73" s="17" t="s">
        <v>42</v>
      </c>
      <c r="B73" s="21" t="s">
        <v>146</v>
      </c>
      <c r="C73" s="21" t="s">
        <v>136</v>
      </c>
      <c r="D73" s="17" t="s">
        <v>44</v>
      </c>
      <c r="E73" s="22" t="s">
        <v>137</v>
      </c>
      <c r="F73" s="23" t="s">
        <v>68</v>
      </c>
      <c r="G73" s="24">
        <v>2200</v>
      </c>
      <c r="H73" s="25">
        <v>0</v>
      </c>
      <c r="I73" s="25">
        <f>ROUND(ROUND(H73,2)*ROUND(G73,3),2)</f>
        <v>0</v>
      </c>
      <c r="O73">
        <f>(I73*21)/100</f>
        <v>0</v>
      </c>
      <c r="P73" t="s">
        <v>20</v>
      </c>
    </row>
    <row r="74" spans="1:18" x14ac:dyDescent="0.2">
      <c r="A74" s="26" t="s">
        <v>47</v>
      </c>
      <c r="E74" s="27" t="s">
        <v>138</v>
      </c>
    </row>
    <row r="75" spans="1:18" x14ac:dyDescent="0.2">
      <c r="A75" s="28" t="s">
        <v>48</v>
      </c>
      <c r="E75" s="29" t="s">
        <v>75</v>
      </c>
    </row>
    <row r="76" spans="1:18" ht="12.75" customHeight="1" x14ac:dyDescent="0.2">
      <c r="A76" s="2" t="s">
        <v>40</v>
      </c>
      <c r="B76" s="2"/>
      <c r="C76" s="32" t="s">
        <v>20</v>
      </c>
      <c r="D76" s="2"/>
      <c r="E76" s="19" t="s">
        <v>139</v>
      </c>
      <c r="F76" s="2"/>
      <c r="G76" s="2"/>
      <c r="H76" s="2"/>
      <c r="I76" s="33">
        <f>0+Q76</f>
        <v>0</v>
      </c>
      <c r="O76">
        <f>0+R76</f>
        <v>0</v>
      </c>
      <c r="Q76">
        <f>0+I77</f>
        <v>0</v>
      </c>
      <c r="R76">
        <f>0+O77</f>
        <v>0</v>
      </c>
    </row>
    <row r="77" spans="1:18" x14ac:dyDescent="0.2">
      <c r="A77" s="17" t="s">
        <v>42</v>
      </c>
      <c r="B77" s="21" t="s">
        <v>152</v>
      </c>
      <c r="C77" s="21" t="s">
        <v>141</v>
      </c>
      <c r="D77" s="17" t="s">
        <v>44</v>
      </c>
      <c r="E77" s="22" t="s">
        <v>142</v>
      </c>
      <c r="F77" s="23" t="s">
        <v>62</v>
      </c>
      <c r="G77" s="24">
        <v>153</v>
      </c>
      <c r="H77" s="25">
        <v>0</v>
      </c>
      <c r="I77" s="25">
        <f>ROUND(ROUND(H77,2)*ROUND(G77,3),2)</f>
        <v>0</v>
      </c>
      <c r="O77">
        <f>(I77*21)/100</f>
        <v>0</v>
      </c>
      <c r="P77" t="s">
        <v>20</v>
      </c>
    </row>
    <row r="78" spans="1:18" x14ac:dyDescent="0.2">
      <c r="A78" s="26" t="s">
        <v>47</v>
      </c>
      <c r="E78" s="27" t="s">
        <v>143</v>
      </c>
    </row>
    <row r="79" spans="1:18" ht="38.25" x14ac:dyDescent="0.2">
      <c r="A79" s="28" t="s">
        <v>48</v>
      </c>
      <c r="E79" s="29" t="s">
        <v>331</v>
      </c>
    </row>
    <row r="80" spans="1:18" ht="12.75" customHeight="1" x14ac:dyDescent="0.2">
      <c r="A80" s="2" t="s">
        <v>40</v>
      </c>
      <c r="B80" s="2"/>
      <c r="C80" s="32" t="s">
        <v>19</v>
      </c>
      <c r="D80" s="2"/>
      <c r="E80" s="19" t="s">
        <v>145</v>
      </c>
      <c r="F80" s="2"/>
      <c r="G80" s="2"/>
      <c r="H80" s="2"/>
      <c r="I80" s="33">
        <f>0+Q80</f>
        <v>0</v>
      </c>
      <c r="O80">
        <f>0+R80</f>
        <v>0</v>
      </c>
      <c r="Q80">
        <f>0+I81</f>
        <v>0</v>
      </c>
      <c r="R80">
        <f>0+O81</f>
        <v>0</v>
      </c>
    </row>
    <row r="81" spans="1:18" x14ac:dyDescent="0.2">
      <c r="A81" s="17" t="s">
        <v>42</v>
      </c>
      <c r="B81" s="21" t="s">
        <v>157</v>
      </c>
      <c r="C81" s="21" t="s">
        <v>332</v>
      </c>
      <c r="D81" s="17" t="s">
        <v>44</v>
      </c>
      <c r="E81" s="22" t="s">
        <v>333</v>
      </c>
      <c r="F81" s="23" t="s">
        <v>57</v>
      </c>
      <c r="G81" s="24">
        <v>1.3</v>
      </c>
      <c r="H81" s="25">
        <v>0</v>
      </c>
      <c r="I81" s="25">
        <f>ROUND(ROUND(H81,2)*ROUND(G81,3),2)</f>
        <v>0</v>
      </c>
      <c r="O81">
        <f>(I81*21)/100</f>
        <v>0</v>
      </c>
      <c r="P81" t="s">
        <v>20</v>
      </c>
    </row>
    <row r="82" spans="1:18" x14ac:dyDescent="0.2">
      <c r="A82" s="26" t="s">
        <v>47</v>
      </c>
      <c r="E82" s="27" t="s">
        <v>334</v>
      </c>
    </row>
    <row r="83" spans="1:18" x14ac:dyDescent="0.2">
      <c r="A83" s="28" t="s">
        <v>48</v>
      </c>
      <c r="E83" s="29" t="s">
        <v>335</v>
      </c>
    </row>
    <row r="84" spans="1:18" ht="12.75" customHeight="1" x14ac:dyDescent="0.2">
      <c r="A84" s="2" t="s">
        <v>40</v>
      </c>
      <c r="B84" s="2"/>
      <c r="C84" s="32" t="s">
        <v>30</v>
      </c>
      <c r="D84" s="2"/>
      <c r="E84" s="19" t="s">
        <v>151</v>
      </c>
      <c r="F84" s="2"/>
      <c r="G84" s="2"/>
      <c r="H84" s="2"/>
      <c r="I84" s="33">
        <f>0+Q84</f>
        <v>0</v>
      </c>
      <c r="O84">
        <f>0+R84</f>
        <v>0</v>
      </c>
      <c r="Q84">
        <f>0+I85+I88+I91</f>
        <v>0</v>
      </c>
      <c r="R84">
        <f>0+O85+O88+O91</f>
        <v>0</v>
      </c>
    </row>
    <row r="85" spans="1:18" x14ac:dyDescent="0.2">
      <c r="A85" s="17" t="s">
        <v>42</v>
      </c>
      <c r="B85" s="21" t="s">
        <v>163</v>
      </c>
      <c r="C85" s="21" t="s">
        <v>336</v>
      </c>
      <c r="D85" s="17" t="s">
        <v>44</v>
      </c>
      <c r="E85" s="22" t="s">
        <v>337</v>
      </c>
      <c r="F85" s="23" t="s">
        <v>62</v>
      </c>
      <c r="G85" s="24">
        <v>1.9</v>
      </c>
      <c r="H85" s="25">
        <v>0</v>
      </c>
      <c r="I85" s="25">
        <f>ROUND(ROUND(H85,2)*ROUND(G85,3),2)</f>
        <v>0</v>
      </c>
      <c r="O85">
        <f>(I85*21)/100</f>
        <v>0</v>
      </c>
      <c r="P85" t="s">
        <v>20</v>
      </c>
    </row>
    <row r="86" spans="1:18" x14ac:dyDescent="0.2">
      <c r="A86" s="26" t="s">
        <v>47</v>
      </c>
      <c r="E86" s="27" t="s">
        <v>338</v>
      </c>
    </row>
    <row r="87" spans="1:18" x14ac:dyDescent="0.2">
      <c r="A87" s="30" t="s">
        <v>48</v>
      </c>
      <c r="E87" s="29" t="s">
        <v>339</v>
      </c>
    </row>
    <row r="88" spans="1:18" x14ac:dyDescent="0.2">
      <c r="A88" s="17" t="s">
        <v>42</v>
      </c>
      <c r="B88" s="21" t="s">
        <v>168</v>
      </c>
      <c r="C88" s="21" t="s">
        <v>153</v>
      </c>
      <c r="D88" s="17" t="s">
        <v>44</v>
      </c>
      <c r="E88" s="22" t="s">
        <v>154</v>
      </c>
      <c r="F88" s="23" t="s">
        <v>62</v>
      </c>
      <c r="G88" s="24">
        <v>15.97</v>
      </c>
      <c r="H88" s="25">
        <v>0</v>
      </c>
      <c r="I88" s="25">
        <f>ROUND(ROUND(H88,2)*ROUND(G88,3),2)</f>
        <v>0</v>
      </c>
      <c r="O88">
        <f>(I88*21)/100</f>
        <v>0</v>
      </c>
      <c r="P88" t="s">
        <v>20</v>
      </c>
    </row>
    <row r="89" spans="1:18" x14ac:dyDescent="0.2">
      <c r="A89" s="26" t="s">
        <v>47</v>
      </c>
      <c r="E89" s="27" t="s">
        <v>155</v>
      </c>
    </row>
    <row r="90" spans="1:18" ht="51" x14ac:dyDescent="0.2">
      <c r="A90" s="30" t="s">
        <v>48</v>
      </c>
      <c r="E90" s="29" t="s">
        <v>340</v>
      </c>
    </row>
    <row r="91" spans="1:18" x14ac:dyDescent="0.2">
      <c r="A91" s="17" t="s">
        <v>42</v>
      </c>
      <c r="B91" s="21" t="s">
        <v>172</v>
      </c>
      <c r="C91" s="21" t="s">
        <v>158</v>
      </c>
      <c r="D91" s="17" t="s">
        <v>44</v>
      </c>
      <c r="E91" s="22" t="s">
        <v>159</v>
      </c>
      <c r="F91" s="23" t="s">
        <v>62</v>
      </c>
      <c r="G91" s="24">
        <v>24.015000000000001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20</v>
      </c>
    </row>
    <row r="92" spans="1:18" x14ac:dyDescent="0.2">
      <c r="A92" s="26" t="s">
        <v>47</v>
      </c>
      <c r="E92" s="27" t="s">
        <v>160</v>
      </c>
    </row>
    <row r="93" spans="1:18" ht="63.75" x14ac:dyDescent="0.2">
      <c r="A93" s="28" t="s">
        <v>48</v>
      </c>
      <c r="E93" s="29" t="s">
        <v>341</v>
      </c>
    </row>
    <row r="94" spans="1:18" ht="12.75" customHeight="1" x14ac:dyDescent="0.2">
      <c r="A94" s="2" t="s">
        <v>40</v>
      </c>
      <c r="B94" s="2"/>
      <c r="C94" s="32" t="s">
        <v>32</v>
      </c>
      <c r="D94" s="2"/>
      <c r="E94" s="19" t="s">
        <v>162</v>
      </c>
      <c r="F94" s="2"/>
      <c r="G94" s="2"/>
      <c r="H94" s="2"/>
      <c r="I94" s="33">
        <f>0+Q94</f>
        <v>0</v>
      </c>
      <c r="O94">
        <f>0+R94</f>
        <v>0</v>
      </c>
      <c r="Q94">
        <f>0+I95+I98+I101+I104+I107+I110+I113+I116+I119+I122+I125+I128+I131+I134</f>
        <v>0</v>
      </c>
      <c r="R94">
        <f>0+O95+O98+O101+O104+O107+O110+O113+O116+O119+O122+O125+O128+O131+O134</f>
        <v>0</v>
      </c>
    </row>
    <row r="95" spans="1:18" x14ac:dyDescent="0.2">
      <c r="A95" s="17" t="s">
        <v>42</v>
      </c>
      <c r="B95" s="21" t="s">
        <v>176</v>
      </c>
      <c r="C95" s="21" t="s">
        <v>164</v>
      </c>
      <c r="D95" s="17" t="s">
        <v>44</v>
      </c>
      <c r="E95" s="22" t="s">
        <v>165</v>
      </c>
      <c r="F95" s="23" t="s">
        <v>68</v>
      </c>
      <c r="G95" s="24">
        <v>526</v>
      </c>
      <c r="H95" s="25">
        <v>0</v>
      </c>
      <c r="I95" s="25">
        <f>ROUND(ROUND(H95,2)*ROUND(G95,3),2)</f>
        <v>0</v>
      </c>
      <c r="O95">
        <f>(I95*21)/100</f>
        <v>0</v>
      </c>
      <c r="P95" t="s">
        <v>20</v>
      </c>
    </row>
    <row r="96" spans="1:18" x14ac:dyDescent="0.2">
      <c r="A96" s="26" t="s">
        <v>47</v>
      </c>
      <c r="E96" s="27" t="s">
        <v>166</v>
      </c>
    </row>
    <row r="97" spans="1:16" x14ac:dyDescent="0.2">
      <c r="A97" s="30" t="s">
        <v>48</v>
      </c>
      <c r="E97" s="29" t="s">
        <v>167</v>
      </c>
    </row>
    <row r="98" spans="1:16" x14ac:dyDescent="0.2">
      <c r="A98" s="17" t="s">
        <v>42</v>
      </c>
      <c r="B98" s="21" t="s">
        <v>180</v>
      </c>
      <c r="C98" s="21" t="s">
        <v>342</v>
      </c>
      <c r="D98" s="17" t="s">
        <v>44</v>
      </c>
      <c r="E98" s="22" t="s">
        <v>343</v>
      </c>
      <c r="F98" s="23" t="s">
        <v>62</v>
      </c>
      <c r="G98" s="24">
        <v>20</v>
      </c>
      <c r="H98" s="25">
        <v>0</v>
      </c>
      <c r="I98" s="25">
        <f>ROUND(ROUND(H98,2)*ROUND(G98,3),2)</f>
        <v>0</v>
      </c>
      <c r="O98">
        <f>(I98*21)/100</f>
        <v>0</v>
      </c>
      <c r="P98" t="s">
        <v>20</v>
      </c>
    </row>
    <row r="99" spans="1:16" x14ac:dyDescent="0.2">
      <c r="A99" s="26" t="s">
        <v>47</v>
      </c>
      <c r="E99" s="27" t="s">
        <v>344</v>
      </c>
    </row>
    <row r="100" spans="1:16" x14ac:dyDescent="0.2">
      <c r="A100" s="30" t="s">
        <v>48</v>
      </c>
      <c r="E100" s="29" t="s">
        <v>75</v>
      </c>
    </row>
    <row r="101" spans="1:16" x14ac:dyDescent="0.2">
      <c r="A101" s="17" t="s">
        <v>42</v>
      </c>
      <c r="B101" s="21" t="s">
        <v>184</v>
      </c>
      <c r="C101" s="21" t="s">
        <v>169</v>
      </c>
      <c r="D101" s="17" t="s">
        <v>44</v>
      </c>
      <c r="E101" s="22" t="s">
        <v>170</v>
      </c>
      <c r="F101" s="23" t="s">
        <v>68</v>
      </c>
      <c r="G101" s="24">
        <v>8225</v>
      </c>
      <c r="H101" s="25">
        <v>0</v>
      </c>
      <c r="I101" s="25">
        <f>ROUND(ROUND(H101,2)*ROUND(G101,3),2)</f>
        <v>0</v>
      </c>
      <c r="O101">
        <f>(I101*21)/100</f>
        <v>0</v>
      </c>
      <c r="P101" t="s">
        <v>20</v>
      </c>
    </row>
    <row r="102" spans="1:16" ht="38.25" x14ac:dyDescent="0.2">
      <c r="A102" s="26" t="s">
        <v>47</v>
      </c>
      <c r="E102" s="27" t="s">
        <v>171</v>
      </c>
    </row>
    <row r="103" spans="1:16" x14ac:dyDescent="0.2">
      <c r="A103" s="30" t="s">
        <v>48</v>
      </c>
      <c r="E103" s="29" t="s">
        <v>82</v>
      </c>
    </row>
    <row r="104" spans="1:16" x14ac:dyDescent="0.2">
      <c r="A104" s="17" t="s">
        <v>42</v>
      </c>
      <c r="B104" s="21" t="s">
        <v>188</v>
      </c>
      <c r="C104" s="21" t="s">
        <v>173</v>
      </c>
      <c r="D104" s="17" t="s">
        <v>44</v>
      </c>
      <c r="E104" s="22" t="s">
        <v>174</v>
      </c>
      <c r="F104" s="23" t="s">
        <v>62</v>
      </c>
      <c r="G104" s="24">
        <v>122</v>
      </c>
      <c r="H104" s="25">
        <v>0</v>
      </c>
      <c r="I104" s="25">
        <f>ROUND(ROUND(H104,2)*ROUND(G104,3),2)</f>
        <v>0</v>
      </c>
      <c r="O104">
        <f>(I104*21)/100</f>
        <v>0</v>
      </c>
      <c r="P104" t="s">
        <v>20</v>
      </c>
    </row>
    <row r="105" spans="1:16" x14ac:dyDescent="0.2">
      <c r="A105" s="26" t="s">
        <v>47</v>
      </c>
      <c r="E105" s="27" t="s">
        <v>175</v>
      </c>
    </row>
    <row r="106" spans="1:16" x14ac:dyDescent="0.2">
      <c r="A106" s="30" t="s">
        <v>48</v>
      </c>
      <c r="E106" s="29" t="s">
        <v>82</v>
      </c>
    </row>
    <row r="107" spans="1:16" x14ac:dyDescent="0.2">
      <c r="A107" s="17" t="s">
        <v>42</v>
      </c>
      <c r="B107" s="21" t="s">
        <v>193</v>
      </c>
      <c r="C107" s="21" t="s">
        <v>345</v>
      </c>
      <c r="D107" s="17" t="s">
        <v>44</v>
      </c>
      <c r="E107" s="22" t="s">
        <v>346</v>
      </c>
      <c r="F107" s="23" t="s">
        <v>68</v>
      </c>
      <c r="G107" s="24">
        <v>58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20</v>
      </c>
    </row>
    <row r="108" spans="1:16" x14ac:dyDescent="0.2">
      <c r="A108" s="26" t="s">
        <v>47</v>
      </c>
      <c r="E108" s="27" t="s">
        <v>347</v>
      </c>
    </row>
    <row r="109" spans="1:16" x14ac:dyDescent="0.2">
      <c r="A109" s="30" t="s">
        <v>48</v>
      </c>
      <c r="E109" s="29" t="s">
        <v>75</v>
      </c>
    </row>
    <row r="110" spans="1:16" x14ac:dyDescent="0.2">
      <c r="A110" s="17" t="s">
        <v>42</v>
      </c>
      <c r="B110" s="21" t="s">
        <v>198</v>
      </c>
      <c r="C110" s="21" t="s">
        <v>177</v>
      </c>
      <c r="D110" s="17" t="s">
        <v>44</v>
      </c>
      <c r="E110" s="22" t="s">
        <v>178</v>
      </c>
      <c r="F110" s="23" t="s">
        <v>68</v>
      </c>
      <c r="G110" s="24">
        <v>8124</v>
      </c>
      <c r="H110" s="25">
        <v>0</v>
      </c>
      <c r="I110" s="25">
        <f>ROUND(ROUND(H110,2)*ROUND(G110,3),2)</f>
        <v>0</v>
      </c>
      <c r="O110">
        <f>(I110*21)/100</f>
        <v>0</v>
      </c>
      <c r="P110" t="s">
        <v>20</v>
      </c>
    </row>
    <row r="111" spans="1:16" x14ac:dyDescent="0.2">
      <c r="A111" s="26" t="s">
        <v>47</v>
      </c>
      <c r="E111" s="27" t="s">
        <v>179</v>
      </c>
    </row>
    <row r="112" spans="1:16" x14ac:dyDescent="0.2">
      <c r="A112" s="30" t="s">
        <v>48</v>
      </c>
      <c r="E112" s="29" t="s">
        <v>82</v>
      </c>
    </row>
    <row r="113" spans="1:16" x14ac:dyDescent="0.2">
      <c r="A113" s="17" t="s">
        <v>42</v>
      </c>
      <c r="B113" s="21" t="s">
        <v>203</v>
      </c>
      <c r="C113" s="21" t="s">
        <v>181</v>
      </c>
      <c r="D113" s="17" t="s">
        <v>44</v>
      </c>
      <c r="E113" s="22" t="s">
        <v>182</v>
      </c>
      <c r="F113" s="23" t="s">
        <v>68</v>
      </c>
      <c r="G113" s="24">
        <v>7825</v>
      </c>
      <c r="H113" s="25">
        <v>0</v>
      </c>
      <c r="I113" s="25">
        <f>ROUND(ROUND(H113,2)*ROUND(G113,3),2)</f>
        <v>0</v>
      </c>
      <c r="O113">
        <f>(I113*21)/100</f>
        <v>0</v>
      </c>
      <c r="P113" t="s">
        <v>20</v>
      </c>
    </row>
    <row r="114" spans="1:16" x14ac:dyDescent="0.2">
      <c r="A114" s="26" t="s">
        <v>47</v>
      </c>
      <c r="E114" s="27" t="s">
        <v>183</v>
      </c>
    </row>
    <row r="115" spans="1:16" x14ac:dyDescent="0.2">
      <c r="A115" s="30" t="s">
        <v>48</v>
      </c>
      <c r="E115" s="29" t="s">
        <v>82</v>
      </c>
    </row>
    <row r="116" spans="1:16" x14ac:dyDescent="0.2">
      <c r="A116" s="17" t="s">
        <v>42</v>
      </c>
      <c r="B116" s="21" t="s">
        <v>207</v>
      </c>
      <c r="C116" s="21" t="s">
        <v>185</v>
      </c>
      <c r="D116" s="17" t="s">
        <v>44</v>
      </c>
      <c r="E116" s="22" t="s">
        <v>186</v>
      </c>
      <c r="F116" s="23" t="s">
        <v>68</v>
      </c>
      <c r="G116" s="24">
        <v>8225</v>
      </c>
      <c r="H116" s="25">
        <v>0</v>
      </c>
      <c r="I116" s="25">
        <f>ROUND(ROUND(H116,2)*ROUND(G116,3),2)</f>
        <v>0</v>
      </c>
      <c r="O116">
        <f>(I116*21)/100</f>
        <v>0</v>
      </c>
      <c r="P116" t="s">
        <v>20</v>
      </c>
    </row>
    <row r="117" spans="1:16" x14ac:dyDescent="0.2">
      <c r="A117" s="26" t="s">
        <v>47</v>
      </c>
      <c r="E117" s="27" t="s">
        <v>187</v>
      </c>
    </row>
    <row r="118" spans="1:16" x14ac:dyDescent="0.2">
      <c r="A118" s="30" t="s">
        <v>48</v>
      </c>
      <c r="E118" s="29" t="s">
        <v>82</v>
      </c>
    </row>
    <row r="119" spans="1:16" x14ac:dyDescent="0.2">
      <c r="A119" s="17" t="s">
        <v>42</v>
      </c>
      <c r="B119" s="21" t="s">
        <v>212</v>
      </c>
      <c r="C119" s="21" t="s">
        <v>189</v>
      </c>
      <c r="D119" s="17" t="s">
        <v>44</v>
      </c>
      <c r="E119" s="22" t="s">
        <v>190</v>
      </c>
      <c r="F119" s="23" t="s">
        <v>68</v>
      </c>
      <c r="G119" s="24">
        <v>4802</v>
      </c>
      <c r="H119" s="25">
        <v>0</v>
      </c>
      <c r="I119" s="25">
        <f>ROUND(ROUND(H119,2)*ROUND(G119,3),2)</f>
        <v>0</v>
      </c>
      <c r="O119">
        <f>(I119*21)/100</f>
        <v>0</v>
      </c>
      <c r="P119" t="s">
        <v>20</v>
      </c>
    </row>
    <row r="120" spans="1:16" ht="38.25" x14ac:dyDescent="0.2">
      <c r="A120" s="26" t="s">
        <v>47</v>
      </c>
      <c r="E120" s="27" t="s">
        <v>191</v>
      </c>
    </row>
    <row r="121" spans="1:16" ht="25.5" x14ac:dyDescent="0.2">
      <c r="A121" s="30" t="s">
        <v>48</v>
      </c>
      <c r="E121" s="29" t="s">
        <v>192</v>
      </c>
    </row>
    <row r="122" spans="1:16" x14ac:dyDescent="0.2">
      <c r="A122" s="17" t="s">
        <v>42</v>
      </c>
      <c r="B122" s="21" t="s">
        <v>217</v>
      </c>
      <c r="C122" s="21" t="s">
        <v>194</v>
      </c>
      <c r="D122" s="17" t="s">
        <v>44</v>
      </c>
      <c r="E122" s="22" t="s">
        <v>195</v>
      </c>
      <c r="F122" s="23" t="s">
        <v>62</v>
      </c>
      <c r="G122" s="24">
        <v>33.36</v>
      </c>
      <c r="H122" s="25">
        <v>0</v>
      </c>
      <c r="I122" s="25">
        <f>ROUND(ROUND(H122,2)*ROUND(G122,3),2)</f>
        <v>0</v>
      </c>
      <c r="O122">
        <f>(I122*21)/100</f>
        <v>0</v>
      </c>
      <c r="P122" t="s">
        <v>20</v>
      </c>
    </row>
    <row r="123" spans="1:16" ht="25.5" x14ac:dyDescent="0.2">
      <c r="A123" s="26" t="s">
        <v>47</v>
      </c>
      <c r="E123" s="27" t="s">
        <v>196</v>
      </c>
    </row>
    <row r="124" spans="1:16" x14ac:dyDescent="0.2">
      <c r="A124" s="30" t="s">
        <v>48</v>
      </c>
      <c r="E124" s="29" t="s">
        <v>348</v>
      </c>
    </row>
    <row r="125" spans="1:16" x14ac:dyDescent="0.2">
      <c r="A125" s="17" t="s">
        <v>42</v>
      </c>
      <c r="B125" s="21" t="s">
        <v>222</v>
      </c>
      <c r="C125" s="21" t="s">
        <v>199</v>
      </c>
      <c r="D125" s="17" t="s">
        <v>44</v>
      </c>
      <c r="E125" s="22" t="s">
        <v>200</v>
      </c>
      <c r="F125" s="23" t="s">
        <v>62</v>
      </c>
      <c r="G125" s="24">
        <v>244</v>
      </c>
      <c r="H125" s="25">
        <v>0</v>
      </c>
      <c r="I125" s="25">
        <f>ROUND(ROUND(H125,2)*ROUND(G125,3),2)</f>
        <v>0</v>
      </c>
      <c r="O125">
        <f>(I125*21)/100</f>
        <v>0</v>
      </c>
      <c r="P125" t="s">
        <v>20</v>
      </c>
    </row>
    <row r="126" spans="1:16" x14ac:dyDescent="0.2">
      <c r="A126" s="26" t="s">
        <v>47</v>
      </c>
      <c r="E126" s="27" t="s">
        <v>201</v>
      </c>
    </row>
    <row r="127" spans="1:16" ht="25.5" x14ac:dyDescent="0.2">
      <c r="A127" s="30" t="s">
        <v>48</v>
      </c>
      <c r="E127" s="29" t="s">
        <v>202</v>
      </c>
    </row>
    <row r="128" spans="1:16" ht="25.5" x14ac:dyDescent="0.2">
      <c r="A128" s="17" t="s">
        <v>42</v>
      </c>
      <c r="B128" s="21" t="s">
        <v>225</v>
      </c>
      <c r="C128" s="21" t="s">
        <v>204</v>
      </c>
      <c r="D128" s="17" t="s">
        <v>44</v>
      </c>
      <c r="E128" s="22" t="s">
        <v>205</v>
      </c>
      <c r="F128" s="23" t="s">
        <v>68</v>
      </c>
      <c r="G128" s="24">
        <v>7748</v>
      </c>
      <c r="H128" s="25">
        <v>0</v>
      </c>
      <c r="I128" s="25">
        <f>ROUND(ROUND(H128,2)*ROUND(G128,3),2)</f>
        <v>0</v>
      </c>
      <c r="O128">
        <f>(I128*21)/100</f>
        <v>0</v>
      </c>
      <c r="P128" t="s">
        <v>20</v>
      </c>
    </row>
    <row r="129" spans="1:18" x14ac:dyDescent="0.2">
      <c r="A129" s="26" t="s">
        <v>47</v>
      </c>
      <c r="E129" s="27" t="s">
        <v>206</v>
      </c>
    </row>
    <row r="130" spans="1:18" x14ac:dyDescent="0.2">
      <c r="A130" s="30" t="s">
        <v>48</v>
      </c>
      <c r="E130" s="29" t="s">
        <v>82</v>
      </c>
    </row>
    <row r="131" spans="1:18" x14ac:dyDescent="0.2">
      <c r="A131" s="17" t="s">
        <v>42</v>
      </c>
      <c r="B131" s="21" t="s">
        <v>229</v>
      </c>
      <c r="C131" s="21" t="s">
        <v>208</v>
      </c>
      <c r="D131" s="17" t="s">
        <v>44</v>
      </c>
      <c r="E131" s="22" t="s">
        <v>209</v>
      </c>
      <c r="F131" s="23" t="s">
        <v>62</v>
      </c>
      <c r="G131" s="24">
        <v>50.04</v>
      </c>
      <c r="H131" s="25">
        <v>0</v>
      </c>
      <c r="I131" s="25">
        <f>ROUND(ROUND(H131,2)*ROUND(G131,3),2)</f>
        <v>0</v>
      </c>
      <c r="O131">
        <f>(I131*21)/100</f>
        <v>0</v>
      </c>
      <c r="P131" t="s">
        <v>20</v>
      </c>
    </row>
    <row r="132" spans="1:18" ht="25.5" x14ac:dyDescent="0.2">
      <c r="A132" s="26" t="s">
        <v>47</v>
      </c>
      <c r="E132" s="27" t="s">
        <v>210</v>
      </c>
    </row>
    <row r="133" spans="1:18" x14ac:dyDescent="0.2">
      <c r="A133" s="30" t="s">
        <v>48</v>
      </c>
      <c r="E133" s="29" t="s">
        <v>349</v>
      </c>
    </row>
    <row r="134" spans="1:18" x14ac:dyDescent="0.2">
      <c r="A134" s="17" t="s">
        <v>42</v>
      </c>
      <c r="B134" s="21" t="s">
        <v>235</v>
      </c>
      <c r="C134" s="21" t="s">
        <v>213</v>
      </c>
      <c r="D134" s="17" t="s">
        <v>44</v>
      </c>
      <c r="E134" s="22" t="s">
        <v>214</v>
      </c>
      <c r="F134" s="23" t="s">
        <v>68</v>
      </c>
      <c r="G134" s="24">
        <v>7825</v>
      </c>
      <c r="H134" s="25">
        <v>0</v>
      </c>
      <c r="I134" s="25">
        <f>ROUND(ROUND(H134,2)*ROUND(G134,3),2)</f>
        <v>0</v>
      </c>
      <c r="O134">
        <f>(I134*21)/100</f>
        <v>0</v>
      </c>
      <c r="P134" t="s">
        <v>20</v>
      </c>
    </row>
    <row r="135" spans="1:18" x14ac:dyDescent="0.2">
      <c r="A135" s="26" t="s">
        <v>47</v>
      </c>
      <c r="E135" s="27" t="s">
        <v>215</v>
      </c>
    </row>
    <row r="136" spans="1:18" x14ac:dyDescent="0.2">
      <c r="A136" s="28" t="s">
        <v>48</v>
      </c>
      <c r="E136" s="29" t="s">
        <v>82</v>
      </c>
    </row>
    <row r="137" spans="1:18" ht="12.75" customHeight="1" x14ac:dyDescent="0.2">
      <c r="A137" s="2" t="s">
        <v>40</v>
      </c>
      <c r="B137" s="2"/>
      <c r="C137" s="32" t="s">
        <v>83</v>
      </c>
      <c r="D137" s="2"/>
      <c r="E137" s="19" t="s">
        <v>350</v>
      </c>
      <c r="F137" s="2"/>
      <c r="G137" s="2"/>
      <c r="H137" s="2"/>
      <c r="I137" s="33">
        <f>0+Q137</f>
        <v>0</v>
      </c>
      <c r="O137">
        <f>0+R137</f>
        <v>0</v>
      </c>
      <c r="Q137">
        <f>0+I138+I141</f>
        <v>0</v>
      </c>
      <c r="R137">
        <f>0+O138+O141</f>
        <v>0</v>
      </c>
    </row>
    <row r="138" spans="1:18" ht="25.5" x14ac:dyDescent="0.2">
      <c r="A138" s="17" t="s">
        <v>42</v>
      </c>
      <c r="B138" s="21" t="s">
        <v>239</v>
      </c>
      <c r="C138" s="21" t="s">
        <v>351</v>
      </c>
      <c r="D138" s="17" t="s">
        <v>44</v>
      </c>
      <c r="E138" s="22" t="s">
        <v>352</v>
      </c>
      <c r="F138" s="23" t="s">
        <v>68</v>
      </c>
      <c r="G138" s="24">
        <v>40.200000000000003</v>
      </c>
      <c r="H138" s="25">
        <v>0</v>
      </c>
      <c r="I138" s="25">
        <f>ROUND(ROUND(H138,2)*ROUND(G138,3),2)</f>
        <v>0</v>
      </c>
      <c r="O138">
        <f>(I138*21)/100</f>
        <v>0</v>
      </c>
      <c r="P138" t="s">
        <v>20</v>
      </c>
    </row>
    <row r="139" spans="1:18" x14ac:dyDescent="0.2">
      <c r="A139" s="26" t="s">
        <v>47</v>
      </c>
      <c r="E139" s="27" t="s">
        <v>353</v>
      </c>
    </row>
    <row r="140" spans="1:18" x14ac:dyDescent="0.2">
      <c r="A140" s="30" t="s">
        <v>48</v>
      </c>
      <c r="E140" s="29" t="s">
        <v>354</v>
      </c>
    </row>
    <row r="141" spans="1:18" x14ac:dyDescent="0.2">
      <c r="A141" s="17" t="s">
        <v>42</v>
      </c>
      <c r="B141" s="21" t="s">
        <v>244</v>
      </c>
      <c r="C141" s="21" t="s">
        <v>355</v>
      </c>
      <c r="D141" s="17" t="s">
        <v>44</v>
      </c>
      <c r="E141" s="22" t="s">
        <v>356</v>
      </c>
      <c r="F141" s="23" t="s">
        <v>68</v>
      </c>
      <c r="G141" s="24">
        <v>20.100000000000001</v>
      </c>
      <c r="H141" s="25">
        <v>0</v>
      </c>
      <c r="I141" s="25">
        <f>ROUND(ROUND(H141,2)*ROUND(G141,3),2)</f>
        <v>0</v>
      </c>
      <c r="O141">
        <f>(I141*21)/100</f>
        <v>0</v>
      </c>
      <c r="P141" t="s">
        <v>20</v>
      </c>
    </row>
    <row r="142" spans="1:18" x14ac:dyDescent="0.2">
      <c r="A142" s="26" t="s">
        <v>47</v>
      </c>
      <c r="E142" s="27" t="s">
        <v>357</v>
      </c>
    </row>
    <row r="143" spans="1:18" x14ac:dyDescent="0.2">
      <c r="A143" s="28" t="s">
        <v>48</v>
      </c>
      <c r="E143" s="29" t="s">
        <v>358</v>
      </c>
    </row>
    <row r="144" spans="1:18" ht="12.75" customHeight="1" x14ac:dyDescent="0.2">
      <c r="A144" s="2" t="s">
        <v>40</v>
      </c>
      <c r="B144" s="2"/>
      <c r="C144" s="32" t="s">
        <v>88</v>
      </c>
      <c r="D144" s="2"/>
      <c r="E144" s="19" t="s">
        <v>228</v>
      </c>
      <c r="F144" s="2"/>
      <c r="G144" s="2"/>
      <c r="H144" s="2"/>
      <c r="I144" s="33">
        <f>0+Q144</f>
        <v>0</v>
      </c>
      <c r="O144">
        <f>0+R144</f>
        <v>0</v>
      </c>
      <c r="Q144">
        <f>0+I145+I148</f>
        <v>0</v>
      </c>
      <c r="R144">
        <f>0+O145+O148</f>
        <v>0</v>
      </c>
    </row>
    <row r="145" spans="1:18" x14ac:dyDescent="0.2">
      <c r="A145" s="17" t="s">
        <v>42</v>
      </c>
      <c r="B145" s="21" t="s">
        <v>248</v>
      </c>
      <c r="C145" s="21" t="s">
        <v>359</v>
      </c>
      <c r="D145" s="17" t="s">
        <v>44</v>
      </c>
      <c r="E145" s="22" t="s">
        <v>360</v>
      </c>
      <c r="F145" s="23" t="s">
        <v>62</v>
      </c>
      <c r="G145" s="24">
        <v>0.122</v>
      </c>
      <c r="H145" s="25">
        <v>0</v>
      </c>
      <c r="I145" s="25">
        <f>ROUND(ROUND(H145,2)*ROUND(G145,3),2)</f>
        <v>0</v>
      </c>
      <c r="O145">
        <f>(I145*21)/100</f>
        <v>0</v>
      </c>
      <c r="P145" t="s">
        <v>20</v>
      </c>
    </row>
    <row r="146" spans="1:18" x14ac:dyDescent="0.2">
      <c r="A146" s="26" t="s">
        <v>47</v>
      </c>
      <c r="E146" s="27" t="s">
        <v>361</v>
      </c>
    </row>
    <row r="147" spans="1:18" x14ac:dyDescent="0.2">
      <c r="A147" s="30" t="s">
        <v>48</v>
      </c>
      <c r="E147" s="29" t="s">
        <v>362</v>
      </c>
    </row>
    <row r="148" spans="1:18" x14ac:dyDescent="0.2">
      <c r="A148" s="17" t="s">
        <v>42</v>
      </c>
      <c r="B148" s="21" t="s">
        <v>252</v>
      </c>
      <c r="C148" s="21" t="s">
        <v>230</v>
      </c>
      <c r="D148" s="17" t="s">
        <v>44</v>
      </c>
      <c r="E148" s="22" t="s">
        <v>231</v>
      </c>
      <c r="F148" s="23" t="s">
        <v>62</v>
      </c>
      <c r="G148" s="24">
        <v>10.5</v>
      </c>
      <c r="H148" s="25">
        <v>0</v>
      </c>
      <c r="I148" s="25">
        <f>ROUND(ROUND(H148,2)*ROUND(G148,3),2)</f>
        <v>0</v>
      </c>
      <c r="O148">
        <f>(I148*21)/100</f>
        <v>0</v>
      </c>
      <c r="P148" t="s">
        <v>20</v>
      </c>
    </row>
    <row r="149" spans="1:18" x14ac:dyDescent="0.2">
      <c r="A149" s="26" t="s">
        <v>47</v>
      </c>
      <c r="E149" s="27" t="s">
        <v>232</v>
      </c>
    </row>
    <row r="150" spans="1:18" ht="38.25" x14ac:dyDescent="0.2">
      <c r="A150" s="28" t="s">
        <v>48</v>
      </c>
      <c r="E150" s="29" t="s">
        <v>363</v>
      </c>
    </row>
    <row r="151" spans="1:18" ht="12.75" customHeight="1" x14ac:dyDescent="0.2">
      <c r="A151" s="2" t="s">
        <v>40</v>
      </c>
      <c r="B151" s="2"/>
      <c r="C151" s="32" t="s">
        <v>37</v>
      </c>
      <c r="D151" s="2"/>
      <c r="E151" s="19" t="s">
        <v>234</v>
      </c>
      <c r="F151" s="2"/>
      <c r="G151" s="2"/>
      <c r="H151" s="2"/>
      <c r="I151" s="33">
        <f>0+Q151</f>
        <v>0</v>
      </c>
      <c r="O151">
        <f>0+R151</f>
        <v>0</v>
      </c>
      <c r="Q151">
        <f>0+I152+I155+I158+I161+I164+I167+I170+I173+I176+I179+I182+I185+I188+I191+I194+I197+I200+I203+I206+I209</f>
        <v>0</v>
      </c>
      <c r="R151">
        <f>0+O152+O155+O158+O161+O164+O167+O170+O173+O176+O179+O182+O185+O188+O191+O194+O197+O200+O203+O206+O209</f>
        <v>0</v>
      </c>
    </row>
    <row r="152" spans="1:18" x14ac:dyDescent="0.2">
      <c r="A152" s="17" t="s">
        <v>42</v>
      </c>
      <c r="B152" s="21" t="s">
        <v>254</v>
      </c>
      <c r="C152" s="21" t="s">
        <v>236</v>
      </c>
      <c r="D152" s="17" t="s">
        <v>44</v>
      </c>
      <c r="E152" s="22" t="s">
        <v>237</v>
      </c>
      <c r="F152" s="23" t="s">
        <v>86</v>
      </c>
      <c r="G152" s="24">
        <v>6</v>
      </c>
      <c r="H152" s="25">
        <v>0</v>
      </c>
      <c r="I152" s="25">
        <f>ROUND(ROUND(H152,2)*ROUND(G152,3),2)</f>
        <v>0</v>
      </c>
      <c r="O152">
        <f>(I152*21)/100</f>
        <v>0</v>
      </c>
      <c r="P152" t="s">
        <v>20</v>
      </c>
    </row>
    <row r="153" spans="1:18" x14ac:dyDescent="0.2">
      <c r="A153" s="26" t="s">
        <v>47</v>
      </c>
      <c r="E153" s="27" t="s">
        <v>238</v>
      </c>
    </row>
    <row r="154" spans="1:18" x14ac:dyDescent="0.2">
      <c r="A154" s="30" t="s">
        <v>48</v>
      </c>
      <c r="E154" s="29" t="s">
        <v>364</v>
      </c>
    </row>
    <row r="155" spans="1:18" x14ac:dyDescent="0.2">
      <c r="A155" s="17" t="s">
        <v>42</v>
      </c>
      <c r="B155" s="21" t="s">
        <v>258</v>
      </c>
      <c r="C155" s="21" t="s">
        <v>240</v>
      </c>
      <c r="D155" s="17" t="s">
        <v>44</v>
      </c>
      <c r="E155" s="22" t="s">
        <v>241</v>
      </c>
      <c r="F155" s="23" t="s">
        <v>86</v>
      </c>
      <c r="G155" s="24">
        <v>6</v>
      </c>
      <c r="H155" s="25">
        <v>0</v>
      </c>
      <c r="I155" s="25">
        <f>ROUND(ROUND(H155,2)*ROUND(G155,3),2)</f>
        <v>0</v>
      </c>
      <c r="O155">
        <f>(I155*21)/100</f>
        <v>0</v>
      </c>
      <c r="P155" t="s">
        <v>20</v>
      </c>
    </row>
    <row r="156" spans="1:18" x14ac:dyDescent="0.2">
      <c r="A156" s="26" t="s">
        <v>47</v>
      </c>
      <c r="E156" s="27" t="s">
        <v>242</v>
      </c>
    </row>
    <row r="157" spans="1:18" x14ac:dyDescent="0.2">
      <c r="A157" s="30" t="s">
        <v>48</v>
      </c>
      <c r="E157" s="29" t="s">
        <v>243</v>
      </c>
    </row>
    <row r="158" spans="1:18" ht="25.5" x14ac:dyDescent="0.2">
      <c r="A158" s="17" t="s">
        <v>42</v>
      </c>
      <c r="B158" s="21" t="s">
        <v>263</v>
      </c>
      <c r="C158" s="21" t="s">
        <v>245</v>
      </c>
      <c r="D158" s="17" t="s">
        <v>44</v>
      </c>
      <c r="E158" s="22" t="s">
        <v>246</v>
      </c>
      <c r="F158" s="23" t="s">
        <v>86</v>
      </c>
      <c r="G158" s="24">
        <v>90</v>
      </c>
      <c r="H158" s="25">
        <v>0</v>
      </c>
      <c r="I158" s="25">
        <f>ROUND(ROUND(H158,2)*ROUND(G158,3),2)</f>
        <v>0</v>
      </c>
      <c r="O158">
        <f>(I158*21)/100</f>
        <v>0</v>
      </c>
      <c r="P158" t="s">
        <v>20</v>
      </c>
    </row>
    <row r="159" spans="1:18" x14ac:dyDescent="0.2">
      <c r="A159" s="26" t="s">
        <v>47</v>
      </c>
      <c r="E159" s="27" t="s">
        <v>247</v>
      </c>
    </row>
    <row r="160" spans="1:18" x14ac:dyDescent="0.2">
      <c r="A160" s="30" t="s">
        <v>48</v>
      </c>
      <c r="E160" s="29" t="s">
        <v>167</v>
      </c>
    </row>
    <row r="161" spans="1:16" x14ac:dyDescent="0.2">
      <c r="A161" s="17" t="s">
        <v>42</v>
      </c>
      <c r="B161" s="21" t="s">
        <v>268</v>
      </c>
      <c r="C161" s="21" t="s">
        <v>249</v>
      </c>
      <c r="D161" s="17" t="s">
        <v>90</v>
      </c>
      <c r="E161" s="22" t="s">
        <v>250</v>
      </c>
      <c r="F161" s="23" t="s">
        <v>73</v>
      </c>
      <c r="G161" s="24">
        <v>22</v>
      </c>
      <c r="H161" s="25">
        <v>0</v>
      </c>
      <c r="I161" s="25">
        <f>ROUND(ROUND(H161,2)*ROUND(G161,3),2)</f>
        <v>0</v>
      </c>
      <c r="O161">
        <f>(I161*21)/100</f>
        <v>0</v>
      </c>
      <c r="P161" t="s">
        <v>20</v>
      </c>
    </row>
    <row r="162" spans="1:16" x14ac:dyDescent="0.2">
      <c r="A162" s="26" t="s">
        <v>47</v>
      </c>
      <c r="E162" s="27" t="s">
        <v>251</v>
      </c>
    </row>
    <row r="163" spans="1:16" x14ac:dyDescent="0.2">
      <c r="A163" s="30" t="s">
        <v>48</v>
      </c>
      <c r="E163" s="29" t="s">
        <v>75</v>
      </c>
    </row>
    <row r="164" spans="1:16" x14ac:dyDescent="0.2">
      <c r="A164" s="17" t="s">
        <v>42</v>
      </c>
      <c r="B164" s="21" t="s">
        <v>271</v>
      </c>
      <c r="C164" s="21" t="s">
        <v>249</v>
      </c>
      <c r="D164" s="17" t="s">
        <v>93</v>
      </c>
      <c r="E164" s="22" t="s">
        <v>250</v>
      </c>
      <c r="F164" s="23" t="s">
        <v>73</v>
      </c>
      <c r="G164" s="24">
        <v>8</v>
      </c>
      <c r="H164" s="25">
        <v>0</v>
      </c>
      <c r="I164" s="25">
        <f>ROUND(ROUND(H164,2)*ROUND(G164,3),2)</f>
        <v>0</v>
      </c>
      <c r="O164">
        <f>(I164*21)/100</f>
        <v>0</v>
      </c>
      <c r="P164" t="s">
        <v>20</v>
      </c>
    </row>
    <row r="165" spans="1:16" x14ac:dyDescent="0.2">
      <c r="A165" s="26" t="s">
        <v>47</v>
      </c>
      <c r="E165" s="27" t="s">
        <v>253</v>
      </c>
    </row>
    <row r="166" spans="1:16" x14ac:dyDescent="0.2">
      <c r="A166" s="30" t="s">
        <v>48</v>
      </c>
      <c r="E166" s="29" t="s">
        <v>75</v>
      </c>
    </row>
    <row r="167" spans="1:16" ht="25.5" x14ac:dyDescent="0.2">
      <c r="A167" s="17" t="s">
        <v>42</v>
      </c>
      <c r="B167" s="21" t="s">
        <v>274</v>
      </c>
      <c r="C167" s="21" t="s">
        <v>255</v>
      </c>
      <c r="D167" s="17" t="s">
        <v>44</v>
      </c>
      <c r="E167" s="22" t="s">
        <v>256</v>
      </c>
      <c r="F167" s="23" t="s">
        <v>73</v>
      </c>
      <c r="G167" s="24">
        <v>6</v>
      </c>
      <c r="H167" s="25">
        <v>0</v>
      </c>
      <c r="I167" s="25">
        <f>ROUND(ROUND(H167,2)*ROUND(G167,3),2)</f>
        <v>0</v>
      </c>
      <c r="O167">
        <f>(I167*21)/100</f>
        <v>0</v>
      </c>
      <c r="P167" t="s">
        <v>20</v>
      </c>
    </row>
    <row r="168" spans="1:16" x14ac:dyDescent="0.2">
      <c r="A168" s="26" t="s">
        <v>47</v>
      </c>
      <c r="E168" s="27" t="s">
        <v>257</v>
      </c>
    </row>
    <row r="169" spans="1:16" x14ac:dyDescent="0.2">
      <c r="A169" s="30" t="s">
        <v>48</v>
      </c>
      <c r="E169" s="29" t="s">
        <v>75</v>
      </c>
    </row>
    <row r="170" spans="1:16" x14ac:dyDescent="0.2">
      <c r="A170" s="17" t="s">
        <v>42</v>
      </c>
      <c r="B170" s="21" t="s">
        <v>279</v>
      </c>
      <c r="C170" s="21" t="s">
        <v>259</v>
      </c>
      <c r="D170" s="17" t="s">
        <v>44</v>
      </c>
      <c r="E170" s="22" t="s">
        <v>260</v>
      </c>
      <c r="F170" s="23" t="s">
        <v>73</v>
      </c>
      <c r="G170" s="24">
        <v>54</v>
      </c>
      <c r="H170" s="25">
        <v>0</v>
      </c>
      <c r="I170" s="25">
        <f>ROUND(ROUND(H170,2)*ROUND(G170,3),2)</f>
        <v>0</v>
      </c>
      <c r="O170">
        <f>(I170*21)/100</f>
        <v>0</v>
      </c>
      <c r="P170" t="s">
        <v>20</v>
      </c>
    </row>
    <row r="171" spans="1:16" x14ac:dyDescent="0.2">
      <c r="A171" s="26" t="s">
        <v>47</v>
      </c>
      <c r="E171" s="27" t="s">
        <v>261</v>
      </c>
    </row>
    <row r="172" spans="1:16" ht="51" x14ac:dyDescent="0.2">
      <c r="A172" s="30" t="s">
        <v>48</v>
      </c>
      <c r="E172" s="29" t="s">
        <v>365</v>
      </c>
    </row>
    <row r="173" spans="1:16" ht="25.5" x14ac:dyDescent="0.2">
      <c r="A173" s="17" t="s">
        <v>42</v>
      </c>
      <c r="B173" s="21" t="s">
        <v>283</v>
      </c>
      <c r="C173" s="21" t="s">
        <v>264</v>
      </c>
      <c r="D173" s="17" t="s">
        <v>44</v>
      </c>
      <c r="E173" s="22" t="s">
        <v>265</v>
      </c>
      <c r="F173" s="23" t="s">
        <v>73</v>
      </c>
      <c r="G173" s="24">
        <v>60</v>
      </c>
      <c r="H173" s="25">
        <v>0</v>
      </c>
      <c r="I173" s="25">
        <f>ROUND(ROUND(H173,2)*ROUND(G173,3),2)</f>
        <v>0</v>
      </c>
      <c r="O173">
        <f>(I173*21)/100</f>
        <v>0</v>
      </c>
      <c r="P173" t="s">
        <v>20</v>
      </c>
    </row>
    <row r="174" spans="1:16" x14ac:dyDescent="0.2">
      <c r="A174" s="26" t="s">
        <v>47</v>
      </c>
      <c r="E174" s="27" t="s">
        <v>266</v>
      </c>
    </row>
    <row r="175" spans="1:16" ht="51" x14ac:dyDescent="0.2">
      <c r="A175" s="30" t="s">
        <v>48</v>
      </c>
      <c r="E175" s="29" t="s">
        <v>366</v>
      </c>
    </row>
    <row r="176" spans="1:16" x14ac:dyDescent="0.2">
      <c r="A176" s="17" t="s">
        <v>42</v>
      </c>
      <c r="B176" s="21" t="s">
        <v>288</v>
      </c>
      <c r="C176" s="21" t="s">
        <v>269</v>
      </c>
      <c r="D176" s="17" t="s">
        <v>44</v>
      </c>
      <c r="E176" s="22" t="s">
        <v>270</v>
      </c>
      <c r="F176" s="23" t="s">
        <v>73</v>
      </c>
      <c r="G176" s="24">
        <v>27</v>
      </c>
      <c r="H176" s="25">
        <v>0</v>
      </c>
      <c r="I176" s="25">
        <f>ROUND(ROUND(H176,2)*ROUND(G176,3),2)</f>
        <v>0</v>
      </c>
      <c r="O176">
        <f>(I176*21)/100</f>
        <v>0</v>
      </c>
      <c r="P176" t="s">
        <v>20</v>
      </c>
    </row>
    <row r="177" spans="1:16" x14ac:dyDescent="0.2">
      <c r="A177" s="26" t="s">
        <v>47</v>
      </c>
      <c r="E177" s="27" t="s">
        <v>261</v>
      </c>
    </row>
    <row r="178" spans="1:16" x14ac:dyDescent="0.2">
      <c r="A178" s="30" t="s">
        <v>48</v>
      </c>
      <c r="E178" s="29" t="s">
        <v>75</v>
      </c>
    </row>
    <row r="179" spans="1:16" ht="25.5" x14ac:dyDescent="0.2">
      <c r="A179" s="17" t="s">
        <v>42</v>
      </c>
      <c r="B179" s="21" t="s">
        <v>293</v>
      </c>
      <c r="C179" s="21" t="s">
        <v>272</v>
      </c>
      <c r="D179" s="17" t="s">
        <v>44</v>
      </c>
      <c r="E179" s="22" t="s">
        <v>273</v>
      </c>
      <c r="F179" s="23" t="s">
        <v>73</v>
      </c>
      <c r="G179" s="24">
        <v>31</v>
      </c>
      <c r="H179" s="25">
        <v>0</v>
      </c>
      <c r="I179" s="25">
        <f>ROUND(ROUND(H179,2)*ROUND(G179,3),2)</f>
        <v>0</v>
      </c>
      <c r="O179">
        <f>(I179*21)/100</f>
        <v>0</v>
      </c>
      <c r="P179" t="s">
        <v>20</v>
      </c>
    </row>
    <row r="180" spans="1:16" x14ac:dyDescent="0.2">
      <c r="A180" s="26" t="s">
        <v>47</v>
      </c>
      <c r="E180" s="27" t="s">
        <v>266</v>
      </c>
    </row>
    <row r="181" spans="1:16" x14ac:dyDescent="0.2">
      <c r="A181" s="30" t="s">
        <v>48</v>
      </c>
      <c r="E181" s="29" t="s">
        <v>75</v>
      </c>
    </row>
    <row r="182" spans="1:16" ht="25.5" x14ac:dyDescent="0.2">
      <c r="A182" s="17" t="s">
        <v>42</v>
      </c>
      <c r="B182" s="21" t="s">
        <v>298</v>
      </c>
      <c r="C182" s="21" t="s">
        <v>275</v>
      </c>
      <c r="D182" s="17" t="s">
        <v>44</v>
      </c>
      <c r="E182" s="22" t="s">
        <v>276</v>
      </c>
      <c r="F182" s="23" t="s">
        <v>68</v>
      </c>
      <c r="G182" s="24">
        <v>261</v>
      </c>
      <c r="H182" s="25">
        <v>0</v>
      </c>
      <c r="I182" s="25">
        <f>ROUND(ROUND(H182,2)*ROUND(G182,3),2)</f>
        <v>0</v>
      </c>
      <c r="O182">
        <f>(I182*21)/100</f>
        <v>0</v>
      </c>
      <c r="P182" t="s">
        <v>20</v>
      </c>
    </row>
    <row r="183" spans="1:16" x14ac:dyDescent="0.2">
      <c r="A183" s="26" t="s">
        <v>47</v>
      </c>
      <c r="E183" s="27" t="s">
        <v>277</v>
      </c>
    </row>
    <row r="184" spans="1:16" ht="38.25" x14ac:dyDescent="0.2">
      <c r="A184" s="30" t="s">
        <v>48</v>
      </c>
      <c r="E184" s="29" t="s">
        <v>367</v>
      </c>
    </row>
    <row r="185" spans="1:16" x14ac:dyDescent="0.2">
      <c r="A185" s="17" t="s">
        <v>42</v>
      </c>
      <c r="B185" s="21" t="s">
        <v>302</v>
      </c>
      <c r="C185" s="21" t="s">
        <v>280</v>
      </c>
      <c r="D185" s="17" t="s">
        <v>44</v>
      </c>
      <c r="E185" s="22" t="s">
        <v>281</v>
      </c>
      <c r="F185" s="23" t="s">
        <v>68</v>
      </c>
      <c r="G185" s="24">
        <v>261</v>
      </c>
      <c r="H185" s="25">
        <v>0</v>
      </c>
      <c r="I185" s="25">
        <f>ROUND(ROUND(H185,2)*ROUND(G185,3),2)</f>
        <v>0</v>
      </c>
      <c r="O185">
        <f>(I185*21)/100</f>
        <v>0</v>
      </c>
      <c r="P185" t="s">
        <v>20</v>
      </c>
    </row>
    <row r="186" spans="1:16" x14ac:dyDescent="0.2">
      <c r="A186" s="26" t="s">
        <v>47</v>
      </c>
      <c r="E186" s="27" t="s">
        <v>282</v>
      </c>
    </row>
    <row r="187" spans="1:16" ht="38.25" x14ac:dyDescent="0.2">
      <c r="A187" s="30" t="s">
        <v>48</v>
      </c>
      <c r="E187" s="29" t="s">
        <v>367</v>
      </c>
    </row>
    <row r="188" spans="1:16" x14ac:dyDescent="0.2">
      <c r="A188" s="17" t="s">
        <v>42</v>
      </c>
      <c r="B188" s="21" t="s">
        <v>368</v>
      </c>
      <c r="C188" s="21" t="s">
        <v>369</v>
      </c>
      <c r="D188" s="17" t="s">
        <v>44</v>
      </c>
      <c r="E188" s="22" t="s">
        <v>370</v>
      </c>
      <c r="F188" s="23" t="s">
        <v>86</v>
      </c>
      <c r="G188" s="24">
        <v>625</v>
      </c>
      <c r="H188" s="25">
        <v>0</v>
      </c>
      <c r="I188" s="25">
        <f>ROUND(ROUND(H188,2)*ROUND(G188,3),2)</f>
        <v>0</v>
      </c>
      <c r="O188">
        <f>(I188*21)/100</f>
        <v>0</v>
      </c>
      <c r="P188" t="s">
        <v>20</v>
      </c>
    </row>
    <row r="189" spans="1:16" x14ac:dyDescent="0.2">
      <c r="A189" s="26" t="s">
        <v>47</v>
      </c>
      <c r="E189" s="27" t="s">
        <v>371</v>
      </c>
    </row>
    <row r="190" spans="1:16" x14ac:dyDescent="0.2">
      <c r="A190" s="30" t="s">
        <v>48</v>
      </c>
      <c r="E190" s="29" t="s">
        <v>75</v>
      </c>
    </row>
    <row r="191" spans="1:16" x14ac:dyDescent="0.2">
      <c r="A191" s="17" t="s">
        <v>42</v>
      </c>
      <c r="B191" s="21" t="s">
        <v>372</v>
      </c>
      <c r="C191" s="21" t="s">
        <v>373</v>
      </c>
      <c r="D191" s="17" t="s">
        <v>44</v>
      </c>
      <c r="E191" s="22" t="s">
        <v>374</v>
      </c>
      <c r="F191" s="23" t="s">
        <v>62</v>
      </c>
      <c r="G191" s="24">
        <v>10.8</v>
      </c>
      <c r="H191" s="25">
        <v>0</v>
      </c>
      <c r="I191" s="25">
        <f>ROUND(ROUND(H191,2)*ROUND(G191,3),2)</f>
        <v>0</v>
      </c>
      <c r="O191">
        <f>(I191*21)/100</f>
        <v>0</v>
      </c>
      <c r="P191" t="s">
        <v>20</v>
      </c>
    </row>
    <row r="192" spans="1:16" x14ac:dyDescent="0.2">
      <c r="A192" s="26" t="s">
        <v>47</v>
      </c>
      <c r="E192" s="27" t="s">
        <v>375</v>
      </c>
    </row>
    <row r="193" spans="1:16" x14ac:dyDescent="0.2">
      <c r="A193" s="30" t="s">
        <v>48</v>
      </c>
      <c r="E193" s="29" t="s">
        <v>376</v>
      </c>
    </row>
    <row r="194" spans="1:16" x14ac:dyDescent="0.2">
      <c r="A194" s="17" t="s">
        <v>42</v>
      </c>
      <c r="B194" s="21" t="s">
        <v>377</v>
      </c>
      <c r="C194" s="21" t="s">
        <v>284</v>
      </c>
      <c r="D194" s="17" t="s">
        <v>44</v>
      </c>
      <c r="E194" s="22" t="s">
        <v>285</v>
      </c>
      <c r="F194" s="23" t="s">
        <v>86</v>
      </c>
      <c r="G194" s="24">
        <v>13</v>
      </c>
      <c r="H194" s="25">
        <v>0</v>
      </c>
      <c r="I194" s="25">
        <f>ROUND(ROUND(H194,2)*ROUND(G194,3),2)</f>
        <v>0</v>
      </c>
      <c r="O194">
        <f>(I194*21)/100</f>
        <v>0</v>
      </c>
      <c r="P194" t="s">
        <v>20</v>
      </c>
    </row>
    <row r="195" spans="1:16" x14ac:dyDescent="0.2">
      <c r="A195" s="26" t="s">
        <v>47</v>
      </c>
      <c r="E195" s="27" t="s">
        <v>286</v>
      </c>
    </row>
    <row r="196" spans="1:16" ht="25.5" x14ac:dyDescent="0.2">
      <c r="A196" s="30" t="s">
        <v>48</v>
      </c>
      <c r="E196" s="29" t="s">
        <v>378</v>
      </c>
    </row>
    <row r="197" spans="1:16" x14ac:dyDescent="0.2">
      <c r="A197" s="17" t="s">
        <v>42</v>
      </c>
      <c r="B197" s="21" t="s">
        <v>379</v>
      </c>
      <c r="C197" s="21" t="s">
        <v>380</v>
      </c>
      <c r="D197" s="17" t="s">
        <v>44</v>
      </c>
      <c r="E197" s="22" t="s">
        <v>381</v>
      </c>
      <c r="F197" s="23" t="s">
        <v>86</v>
      </c>
      <c r="G197" s="24">
        <v>8.3000000000000007</v>
      </c>
      <c r="H197" s="25">
        <v>0</v>
      </c>
      <c r="I197" s="25">
        <f>ROUND(ROUND(H197,2)*ROUND(G197,3),2)</f>
        <v>0</v>
      </c>
      <c r="O197">
        <f>(I197*21)/100</f>
        <v>0</v>
      </c>
      <c r="P197" t="s">
        <v>20</v>
      </c>
    </row>
    <row r="198" spans="1:16" x14ac:dyDescent="0.2">
      <c r="A198" s="26" t="s">
        <v>47</v>
      </c>
      <c r="E198" s="27" t="s">
        <v>382</v>
      </c>
    </row>
    <row r="199" spans="1:16" x14ac:dyDescent="0.2">
      <c r="A199" s="30" t="s">
        <v>48</v>
      </c>
      <c r="E199" s="29" t="s">
        <v>383</v>
      </c>
    </row>
    <row r="200" spans="1:16" x14ac:dyDescent="0.2">
      <c r="A200" s="17" t="s">
        <v>42</v>
      </c>
      <c r="B200" s="21" t="s">
        <v>384</v>
      </c>
      <c r="C200" s="21" t="s">
        <v>289</v>
      </c>
      <c r="D200" s="17" t="s">
        <v>44</v>
      </c>
      <c r="E200" s="22" t="s">
        <v>290</v>
      </c>
      <c r="F200" s="23" t="s">
        <v>86</v>
      </c>
      <c r="G200" s="24">
        <v>1750</v>
      </c>
      <c r="H200" s="25">
        <v>0</v>
      </c>
      <c r="I200" s="25">
        <f>ROUND(ROUND(H200,2)*ROUND(G200,3),2)</f>
        <v>0</v>
      </c>
      <c r="O200">
        <f>(I200*21)/100</f>
        <v>0</v>
      </c>
      <c r="P200" t="s">
        <v>20</v>
      </c>
    </row>
    <row r="201" spans="1:16" ht="25.5" x14ac:dyDescent="0.2">
      <c r="A201" s="26" t="s">
        <v>47</v>
      </c>
      <c r="E201" s="27" t="s">
        <v>291</v>
      </c>
    </row>
    <row r="202" spans="1:16" x14ac:dyDescent="0.2">
      <c r="A202" s="30" t="s">
        <v>48</v>
      </c>
      <c r="E202" s="29" t="s">
        <v>292</v>
      </c>
    </row>
    <row r="203" spans="1:16" x14ac:dyDescent="0.2">
      <c r="A203" s="17" t="s">
        <v>42</v>
      </c>
      <c r="B203" s="21" t="s">
        <v>385</v>
      </c>
      <c r="C203" s="21" t="s">
        <v>294</v>
      </c>
      <c r="D203" s="17" t="s">
        <v>44</v>
      </c>
      <c r="E203" s="22" t="s">
        <v>295</v>
      </c>
      <c r="F203" s="23" t="s">
        <v>68</v>
      </c>
      <c r="G203" s="24">
        <v>25</v>
      </c>
      <c r="H203" s="25">
        <v>0</v>
      </c>
      <c r="I203" s="25">
        <f>ROUND(ROUND(H203,2)*ROUND(G203,3),2)</f>
        <v>0</v>
      </c>
      <c r="O203">
        <f>(I203*21)/100</f>
        <v>0</v>
      </c>
      <c r="P203" t="s">
        <v>20</v>
      </c>
    </row>
    <row r="204" spans="1:16" ht="25.5" x14ac:dyDescent="0.2">
      <c r="A204" s="26" t="s">
        <v>47</v>
      </c>
      <c r="E204" s="27" t="s">
        <v>296</v>
      </c>
    </row>
    <row r="205" spans="1:16" ht="25.5" x14ac:dyDescent="0.2">
      <c r="A205" s="30" t="s">
        <v>48</v>
      </c>
      <c r="E205" s="29" t="s">
        <v>386</v>
      </c>
    </row>
    <row r="206" spans="1:16" x14ac:dyDescent="0.2">
      <c r="A206" s="17" t="s">
        <v>42</v>
      </c>
      <c r="B206" s="21" t="s">
        <v>387</v>
      </c>
      <c r="C206" s="21" t="s">
        <v>303</v>
      </c>
      <c r="D206" s="17" t="s">
        <v>44</v>
      </c>
      <c r="E206" s="22" t="s">
        <v>304</v>
      </c>
      <c r="F206" s="23" t="s">
        <v>62</v>
      </c>
      <c r="G206" s="24">
        <v>0.6</v>
      </c>
      <c r="H206" s="25">
        <v>0</v>
      </c>
      <c r="I206" s="25">
        <f>ROUND(ROUND(H206,2)*ROUND(G206,3),2)</f>
        <v>0</v>
      </c>
      <c r="O206">
        <f>(I206*21)/100</f>
        <v>0</v>
      </c>
      <c r="P206" t="s">
        <v>20</v>
      </c>
    </row>
    <row r="207" spans="1:16" x14ac:dyDescent="0.2">
      <c r="A207" s="26" t="s">
        <v>47</v>
      </c>
      <c r="E207" s="27" t="s">
        <v>305</v>
      </c>
    </row>
    <row r="208" spans="1:16" x14ac:dyDescent="0.2">
      <c r="A208" s="30" t="s">
        <v>48</v>
      </c>
      <c r="E208" s="29" t="s">
        <v>388</v>
      </c>
    </row>
    <row r="209" spans="1:16" x14ac:dyDescent="0.2">
      <c r="A209" s="17" t="s">
        <v>42</v>
      </c>
      <c r="B209" s="21" t="s">
        <v>389</v>
      </c>
      <c r="C209" s="21" t="s">
        <v>390</v>
      </c>
      <c r="D209" s="17" t="s">
        <v>44</v>
      </c>
      <c r="E209" s="22" t="s">
        <v>391</v>
      </c>
      <c r="F209" s="23" t="s">
        <v>86</v>
      </c>
      <c r="G209" s="24">
        <v>6.9</v>
      </c>
      <c r="H209" s="25">
        <v>0</v>
      </c>
      <c r="I209" s="25">
        <f>ROUND(ROUND(H209,2)*ROUND(G209,3),2)</f>
        <v>0</v>
      </c>
      <c r="O209">
        <f>(I209*21)/100</f>
        <v>0</v>
      </c>
      <c r="P209" t="s">
        <v>20</v>
      </c>
    </row>
    <row r="210" spans="1:16" ht="25.5" x14ac:dyDescent="0.2">
      <c r="A210" s="26" t="s">
        <v>47</v>
      </c>
      <c r="E210" s="27" t="s">
        <v>392</v>
      </c>
    </row>
    <row r="211" spans="1:16" x14ac:dyDescent="0.2">
      <c r="A211" s="28" t="s">
        <v>48</v>
      </c>
      <c r="E211" s="29" t="s">
        <v>393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85"/>
  <sheetViews>
    <sheetView workbookViewId="0">
      <pane ySplit="7" topLeftCell="A46" activePane="bottomLeft" state="frozen"/>
      <selection pane="bottomLeft" activeCell="J6" sqref="J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9</v>
      </c>
      <c r="B1" s="4"/>
      <c r="C1" s="4"/>
      <c r="D1" s="4"/>
      <c r="E1" s="4"/>
      <c r="F1" s="4"/>
      <c r="G1" s="4"/>
      <c r="H1" s="4"/>
      <c r="I1" s="4"/>
      <c r="P1" t="s">
        <v>19</v>
      </c>
    </row>
    <row r="2" spans="1:18" ht="24.95" customHeight="1" x14ac:dyDescent="0.2">
      <c r="B2" s="4"/>
      <c r="C2" s="4"/>
      <c r="D2" s="4"/>
      <c r="E2" s="3" t="s">
        <v>11</v>
      </c>
      <c r="F2" s="4"/>
      <c r="G2" s="4"/>
      <c r="H2" s="2"/>
      <c r="I2" s="2"/>
      <c r="O2">
        <f>0+O8+O15+O73+O83+O90+O133+O140</f>
        <v>0</v>
      </c>
      <c r="P2" t="s">
        <v>19</v>
      </c>
    </row>
    <row r="3" spans="1:18" ht="15" customHeight="1" x14ac:dyDescent="0.25">
      <c r="A3" t="s">
        <v>10</v>
      </c>
      <c r="B3" s="10" t="s">
        <v>12</v>
      </c>
      <c r="C3" s="39" t="s">
        <v>13</v>
      </c>
      <c r="D3" s="35"/>
      <c r="E3" s="11" t="s">
        <v>450</v>
      </c>
      <c r="F3" s="4"/>
      <c r="G3" s="9"/>
      <c r="H3" s="8" t="s">
        <v>394</v>
      </c>
      <c r="I3" s="31">
        <f>0+I8+I15+I73+I83+I90+I133+I140</f>
        <v>0</v>
      </c>
      <c r="O3" t="s">
        <v>16</v>
      </c>
      <c r="P3" t="s">
        <v>20</v>
      </c>
    </row>
    <row r="4" spans="1:18" ht="15" customHeight="1" x14ac:dyDescent="0.25">
      <c r="A4" t="s">
        <v>14</v>
      </c>
      <c r="B4" s="12" t="s">
        <v>15</v>
      </c>
      <c r="C4" s="40" t="s">
        <v>394</v>
      </c>
      <c r="D4" s="41"/>
      <c r="E4" s="13" t="s">
        <v>395</v>
      </c>
      <c r="F4" s="2"/>
      <c r="G4" s="2"/>
      <c r="H4" s="14"/>
      <c r="I4" s="14"/>
      <c r="O4" t="s">
        <v>17</v>
      </c>
      <c r="P4" t="s">
        <v>20</v>
      </c>
    </row>
    <row r="5" spans="1:18" ht="12.75" customHeight="1" x14ac:dyDescent="0.2">
      <c r="A5" s="38" t="s">
        <v>23</v>
      </c>
      <c r="B5" s="38" t="s">
        <v>25</v>
      </c>
      <c r="C5" s="38" t="s">
        <v>27</v>
      </c>
      <c r="D5" s="38" t="s">
        <v>28</v>
      </c>
      <c r="E5" s="38" t="s">
        <v>29</v>
      </c>
      <c r="F5" s="38" t="s">
        <v>31</v>
      </c>
      <c r="G5" s="38" t="s">
        <v>33</v>
      </c>
      <c r="H5" s="38" t="s">
        <v>35</v>
      </c>
      <c r="I5" s="38"/>
      <c r="O5" t="s">
        <v>18</v>
      </c>
      <c r="P5" t="s">
        <v>19</v>
      </c>
    </row>
    <row r="6" spans="1:18" ht="12.75" customHeight="1" x14ac:dyDescent="0.2">
      <c r="A6" s="38"/>
      <c r="B6" s="38"/>
      <c r="C6" s="38"/>
      <c r="D6" s="38"/>
      <c r="E6" s="38"/>
      <c r="F6" s="38"/>
      <c r="G6" s="38"/>
      <c r="H6" s="1" t="s">
        <v>36</v>
      </c>
      <c r="I6" s="1" t="s">
        <v>38</v>
      </c>
    </row>
    <row r="7" spans="1:18" ht="12.75" customHeight="1" x14ac:dyDescent="0.2">
      <c r="A7" s="1" t="s">
        <v>24</v>
      </c>
      <c r="B7" s="1" t="s">
        <v>26</v>
      </c>
      <c r="C7" s="1" t="s">
        <v>20</v>
      </c>
      <c r="D7" s="1" t="s">
        <v>19</v>
      </c>
      <c r="E7" s="1" t="s">
        <v>30</v>
      </c>
      <c r="F7" s="1" t="s">
        <v>32</v>
      </c>
      <c r="G7" s="1" t="s">
        <v>34</v>
      </c>
      <c r="H7" s="1" t="s">
        <v>37</v>
      </c>
      <c r="I7" s="1" t="s">
        <v>39</v>
      </c>
    </row>
    <row r="8" spans="1:18" ht="12.75" customHeight="1" x14ac:dyDescent="0.2">
      <c r="A8" s="14" t="s">
        <v>40</v>
      </c>
      <c r="B8" s="14"/>
      <c r="C8" s="18" t="s">
        <v>24</v>
      </c>
      <c r="D8" s="14"/>
      <c r="E8" s="19" t="s">
        <v>41</v>
      </c>
      <c r="F8" s="14"/>
      <c r="G8" s="14"/>
      <c r="H8" s="14"/>
      <c r="I8" s="20">
        <f>0+Q8</f>
        <v>0</v>
      </c>
      <c r="O8">
        <f>0+R8</f>
        <v>0</v>
      </c>
      <c r="Q8">
        <f>0+I9+I12</f>
        <v>0</v>
      </c>
      <c r="R8">
        <f>0+O9+O12</f>
        <v>0</v>
      </c>
    </row>
    <row r="9" spans="1:18" ht="25.5" x14ac:dyDescent="0.2">
      <c r="A9" s="17" t="s">
        <v>42</v>
      </c>
      <c r="B9" s="21" t="s">
        <v>26</v>
      </c>
      <c r="C9" s="21" t="s">
        <v>448</v>
      </c>
      <c r="D9" s="17" t="s">
        <v>44</v>
      </c>
      <c r="E9" s="22" t="s">
        <v>447</v>
      </c>
      <c r="F9" s="23" t="s">
        <v>57</v>
      </c>
      <c r="G9" s="24">
        <v>12957.4</v>
      </c>
      <c r="H9" s="25">
        <v>0</v>
      </c>
      <c r="I9" s="25">
        <f>ROUND(ROUND(H9,2)*ROUND(G9,3),2)</f>
        <v>0</v>
      </c>
      <c r="O9">
        <f>(I9*21)/100</f>
        <v>0</v>
      </c>
      <c r="P9" t="s">
        <v>20</v>
      </c>
    </row>
    <row r="10" spans="1:18" x14ac:dyDescent="0.2">
      <c r="A10" s="26" t="s">
        <v>47</v>
      </c>
      <c r="E10" s="27" t="s">
        <v>58</v>
      </c>
    </row>
    <row r="11" spans="1:18" ht="89.25" x14ac:dyDescent="0.2">
      <c r="A11" s="30" t="s">
        <v>48</v>
      </c>
      <c r="E11" s="29" t="s">
        <v>396</v>
      </c>
    </row>
    <row r="12" spans="1:18" x14ac:dyDescent="0.2">
      <c r="A12" s="17" t="s">
        <v>42</v>
      </c>
      <c r="B12" s="21" t="s">
        <v>20</v>
      </c>
      <c r="C12" s="21" t="s">
        <v>60</v>
      </c>
      <c r="D12" s="17" t="s">
        <v>44</v>
      </c>
      <c r="E12" s="22" t="s">
        <v>61</v>
      </c>
      <c r="F12" s="23" t="s">
        <v>62</v>
      </c>
      <c r="G12" s="24">
        <v>498</v>
      </c>
      <c r="H12" s="25">
        <v>0</v>
      </c>
      <c r="I12" s="25">
        <f>ROUND(ROUND(H12,2)*ROUND(G12,3),2)</f>
        <v>0</v>
      </c>
      <c r="O12">
        <f>(I12*21)/100</f>
        <v>0</v>
      </c>
      <c r="P12" t="s">
        <v>20</v>
      </c>
    </row>
    <row r="13" spans="1:18" x14ac:dyDescent="0.2">
      <c r="A13" s="26" t="s">
        <v>47</v>
      </c>
      <c r="E13" s="27" t="s">
        <v>63</v>
      </c>
    </row>
    <row r="14" spans="1:18" x14ac:dyDescent="0.2">
      <c r="A14" s="28" t="s">
        <v>48</v>
      </c>
      <c r="E14" s="29" t="s">
        <v>64</v>
      </c>
    </row>
    <row r="15" spans="1:18" ht="12.75" customHeight="1" x14ac:dyDescent="0.2">
      <c r="A15" s="2" t="s">
        <v>40</v>
      </c>
      <c r="B15" s="2"/>
      <c r="C15" s="32" t="s">
        <v>26</v>
      </c>
      <c r="D15" s="2"/>
      <c r="E15" s="19" t="s">
        <v>65</v>
      </c>
      <c r="F15" s="2"/>
      <c r="G15" s="2"/>
      <c r="H15" s="2"/>
      <c r="I15" s="33">
        <f>0+Q15</f>
        <v>0</v>
      </c>
      <c r="O15">
        <f>0+R15</f>
        <v>0</v>
      </c>
      <c r="Q15">
        <f>0+I16+I19+I22+I25+I28+I31+I34+I37+I40+I43+I46+I49+I52+I55+I58+I61+I64+I67+I70</f>
        <v>0</v>
      </c>
      <c r="R15">
        <f>0+O16+O19+O22+O25+O28+O31+O34+O37+O40+O43+O46+O49+O52+O55+O58+O61+O64+O67+O70</f>
        <v>0</v>
      </c>
    </row>
    <row r="16" spans="1:18" x14ac:dyDescent="0.2">
      <c r="A16" s="17" t="s">
        <v>42</v>
      </c>
      <c r="B16" s="21" t="s">
        <v>19</v>
      </c>
      <c r="C16" s="21" t="s">
        <v>66</v>
      </c>
      <c r="D16" s="17" t="s">
        <v>44</v>
      </c>
      <c r="E16" s="22" t="s">
        <v>67</v>
      </c>
      <c r="F16" s="23" t="s">
        <v>68</v>
      </c>
      <c r="G16" s="24">
        <v>4980</v>
      </c>
      <c r="H16" s="25">
        <v>0</v>
      </c>
      <c r="I16" s="25">
        <f>ROUND(ROUND(H16,2)*ROUND(G16,3),2)</f>
        <v>0</v>
      </c>
      <c r="O16">
        <f>(I16*21)/100</f>
        <v>0</v>
      </c>
      <c r="P16" t="s">
        <v>20</v>
      </c>
    </row>
    <row r="17" spans="1:16" ht="25.5" x14ac:dyDescent="0.2">
      <c r="A17" s="26" t="s">
        <v>47</v>
      </c>
      <c r="E17" s="27" t="s">
        <v>69</v>
      </c>
    </row>
    <row r="18" spans="1:16" x14ac:dyDescent="0.2">
      <c r="A18" s="30" t="s">
        <v>48</v>
      </c>
      <c r="E18" s="29" t="s">
        <v>397</v>
      </c>
    </row>
    <row r="19" spans="1:16" x14ac:dyDescent="0.2">
      <c r="A19" s="17" t="s">
        <v>42</v>
      </c>
      <c r="B19" s="21" t="s">
        <v>30</v>
      </c>
      <c r="C19" s="21" t="s">
        <v>71</v>
      </c>
      <c r="D19" s="17" t="s">
        <v>44</v>
      </c>
      <c r="E19" s="22" t="s">
        <v>72</v>
      </c>
      <c r="F19" s="23" t="s">
        <v>73</v>
      </c>
      <c r="G19" s="24">
        <v>18</v>
      </c>
      <c r="H19" s="25">
        <v>0</v>
      </c>
      <c r="I19" s="25">
        <f>ROUND(ROUND(H19,2)*ROUND(G19,3),2)</f>
        <v>0</v>
      </c>
      <c r="O19">
        <f>(I19*21)/100</f>
        <v>0</v>
      </c>
      <c r="P19" t="s">
        <v>20</v>
      </c>
    </row>
    <row r="20" spans="1:16" x14ac:dyDescent="0.2">
      <c r="A20" s="26" t="s">
        <v>47</v>
      </c>
      <c r="E20" s="27" t="s">
        <v>74</v>
      </c>
    </row>
    <row r="21" spans="1:16" x14ac:dyDescent="0.2">
      <c r="A21" s="30" t="s">
        <v>48</v>
      </c>
      <c r="E21" s="29" t="s">
        <v>75</v>
      </c>
    </row>
    <row r="22" spans="1:16" x14ac:dyDescent="0.2">
      <c r="A22" s="17" t="s">
        <v>42</v>
      </c>
      <c r="B22" s="21" t="s">
        <v>32</v>
      </c>
      <c r="C22" s="21" t="s">
        <v>79</v>
      </c>
      <c r="D22" s="17" t="s">
        <v>44</v>
      </c>
      <c r="E22" s="22" t="s">
        <v>80</v>
      </c>
      <c r="F22" s="23" t="s">
        <v>62</v>
      </c>
      <c r="G22" s="24">
        <v>848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20</v>
      </c>
    </row>
    <row r="23" spans="1:16" x14ac:dyDescent="0.2">
      <c r="A23" s="26" t="s">
        <v>47</v>
      </c>
      <c r="E23" s="27" t="s">
        <v>398</v>
      </c>
    </row>
    <row r="24" spans="1:16" x14ac:dyDescent="0.2">
      <c r="A24" s="30" t="s">
        <v>48</v>
      </c>
      <c r="E24" s="29" t="s">
        <v>82</v>
      </c>
    </row>
    <row r="25" spans="1:16" x14ac:dyDescent="0.2">
      <c r="A25" s="17" t="s">
        <v>42</v>
      </c>
      <c r="B25" s="21" t="s">
        <v>34</v>
      </c>
      <c r="C25" s="21" t="s">
        <v>399</v>
      </c>
      <c r="D25" s="17" t="s">
        <v>44</v>
      </c>
      <c r="E25" s="22" t="s">
        <v>400</v>
      </c>
      <c r="F25" s="23" t="s">
        <v>62</v>
      </c>
      <c r="G25" s="24">
        <v>19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20</v>
      </c>
    </row>
    <row r="26" spans="1:16" x14ac:dyDescent="0.2">
      <c r="A26" s="26" t="s">
        <v>47</v>
      </c>
      <c r="E26" s="27" t="s">
        <v>401</v>
      </c>
    </row>
    <row r="27" spans="1:16" x14ac:dyDescent="0.2">
      <c r="A27" s="30" t="s">
        <v>48</v>
      </c>
      <c r="E27" s="29" t="s">
        <v>75</v>
      </c>
    </row>
    <row r="28" spans="1:16" x14ac:dyDescent="0.2">
      <c r="A28" s="17" t="s">
        <v>42</v>
      </c>
      <c r="B28" s="21" t="s">
        <v>83</v>
      </c>
      <c r="C28" s="21" t="s">
        <v>84</v>
      </c>
      <c r="D28" s="17" t="s">
        <v>44</v>
      </c>
      <c r="E28" s="22" t="s">
        <v>85</v>
      </c>
      <c r="F28" s="23" t="s">
        <v>86</v>
      </c>
      <c r="G28" s="24">
        <v>2386</v>
      </c>
      <c r="H28" s="25">
        <v>0</v>
      </c>
      <c r="I28" s="25">
        <f>ROUND(ROUND(H28,2)*ROUND(G28,3),2)</f>
        <v>0</v>
      </c>
      <c r="O28">
        <f>(I28*21)/100</f>
        <v>0</v>
      </c>
      <c r="P28" t="s">
        <v>20</v>
      </c>
    </row>
    <row r="29" spans="1:16" x14ac:dyDescent="0.2">
      <c r="A29" s="26" t="s">
        <v>47</v>
      </c>
      <c r="E29" s="27" t="s">
        <v>87</v>
      </c>
    </row>
    <row r="30" spans="1:16" x14ac:dyDescent="0.2">
      <c r="A30" s="30" t="s">
        <v>48</v>
      </c>
      <c r="E30" s="29" t="s">
        <v>75</v>
      </c>
    </row>
    <row r="31" spans="1:16" x14ac:dyDescent="0.2">
      <c r="A31" s="17" t="s">
        <v>42</v>
      </c>
      <c r="B31" s="21" t="s">
        <v>88</v>
      </c>
      <c r="C31" s="21" t="s">
        <v>89</v>
      </c>
      <c r="D31" s="17" t="s">
        <v>90</v>
      </c>
      <c r="E31" s="22" t="s">
        <v>91</v>
      </c>
      <c r="F31" s="23" t="s">
        <v>62</v>
      </c>
      <c r="G31" s="24">
        <v>771</v>
      </c>
      <c r="H31" s="25">
        <v>0</v>
      </c>
      <c r="I31" s="25">
        <f>ROUND(ROUND(H31,2)*ROUND(G31,3),2)</f>
        <v>0</v>
      </c>
      <c r="O31">
        <f>(I31*21)/100</f>
        <v>0</v>
      </c>
      <c r="P31" t="s">
        <v>20</v>
      </c>
    </row>
    <row r="32" spans="1:16" ht="25.5" x14ac:dyDescent="0.2">
      <c r="A32" s="26" t="s">
        <v>47</v>
      </c>
      <c r="E32" s="27" t="s">
        <v>321</v>
      </c>
    </row>
    <row r="33" spans="1:16" x14ac:dyDescent="0.2">
      <c r="A33" s="30" t="s">
        <v>48</v>
      </c>
      <c r="E33" s="29" t="s">
        <v>82</v>
      </c>
    </row>
    <row r="34" spans="1:16" x14ac:dyDescent="0.2">
      <c r="A34" s="17" t="s">
        <v>42</v>
      </c>
      <c r="B34" s="21" t="s">
        <v>37</v>
      </c>
      <c r="C34" s="21" t="s">
        <v>89</v>
      </c>
      <c r="D34" s="17" t="s">
        <v>93</v>
      </c>
      <c r="E34" s="22" t="s">
        <v>91</v>
      </c>
      <c r="F34" s="23" t="s">
        <v>62</v>
      </c>
      <c r="G34" s="24">
        <v>1431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20</v>
      </c>
    </row>
    <row r="35" spans="1:16" x14ac:dyDescent="0.2">
      <c r="A35" s="26" t="s">
        <v>47</v>
      </c>
      <c r="E35" s="27" t="s">
        <v>94</v>
      </c>
    </row>
    <row r="36" spans="1:16" x14ac:dyDescent="0.2">
      <c r="A36" s="30" t="s">
        <v>48</v>
      </c>
      <c r="E36" s="29" t="s">
        <v>82</v>
      </c>
    </row>
    <row r="37" spans="1:16" x14ac:dyDescent="0.2">
      <c r="A37" s="17" t="s">
        <v>42</v>
      </c>
      <c r="B37" s="21" t="s">
        <v>39</v>
      </c>
      <c r="C37" s="21" t="s">
        <v>89</v>
      </c>
      <c r="D37" s="17" t="s">
        <v>95</v>
      </c>
      <c r="E37" s="22" t="s">
        <v>91</v>
      </c>
      <c r="F37" s="23" t="s">
        <v>62</v>
      </c>
      <c r="G37" s="24">
        <v>3715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20</v>
      </c>
    </row>
    <row r="38" spans="1:16" x14ac:dyDescent="0.2">
      <c r="A38" s="26" t="s">
        <v>47</v>
      </c>
      <c r="E38" s="27" t="s">
        <v>96</v>
      </c>
    </row>
    <row r="39" spans="1:16" x14ac:dyDescent="0.2">
      <c r="A39" s="30" t="s">
        <v>48</v>
      </c>
      <c r="E39" s="29" t="s">
        <v>82</v>
      </c>
    </row>
    <row r="40" spans="1:16" x14ac:dyDescent="0.2">
      <c r="A40" s="17" t="s">
        <v>42</v>
      </c>
      <c r="B40" s="21" t="s">
        <v>97</v>
      </c>
      <c r="C40" s="21" t="s">
        <v>98</v>
      </c>
      <c r="D40" s="17" t="s">
        <v>44</v>
      </c>
      <c r="E40" s="22" t="s">
        <v>99</v>
      </c>
      <c r="F40" s="23" t="s">
        <v>62</v>
      </c>
      <c r="G40" s="24">
        <v>780</v>
      </c>
      <c r="H40" s="25">
        <v>0</v>
      </c>
      <c r="I40" s="25">
        <f>ROUND(ROUND(H40,2)*ROUND(G40,3),2)</f>
        <v>0</v>
      </c>
      <c r="O40">
        <f>(I40*21)/100</f>
        <v>0</v>
      </c>
      <c r="P40" t="s">
        <v>20</v>
      </c>
    </row>
    <row r="41" spans="1:16" x14ac:dyDescent="0.2">
      <c r="A41" s="26" t="s">
        <v>47</v>
      </c>
      <c r="E41" s="27" t="s">
        <v>100</v>
      </c>
    </row>
    <row r="42" spans="1:16" x14ac:dyDescent="0.2">
      <c r="A42" s="30" t="s">
        <v>48</v>
      </c>
      <c r="E42" s="29" t="s">
        <v>82</v>
      </c>
    </row>
    <row r="43" spans="1:16" x14ac:dyDescent="0.2">
      <c r="A43" s="17" t="s">
        <v>42</v>
      </c>
      <c r="B43" s="21" t="s">
        <v>101</v>
      </c>
      <c r="C43" s="21" t="s">
        <v>102</v>
      </c>
      <c r="D43" s="17" t="s">
        <v>44</v>
      </c>
      <c r="E43" s="22" t="s">
        <v>103</v>
      </c>
      <c r="F43" s="23" t="s">
        <v>86</v>
      </c>
      <c r="G43" s="24">
        <v>4020</v>
      </c>
      <c r="H43" s="25">
        <v>0</v>
      </c>
      <c r="I43" s="25">
        <f>ROUND(ROUND(H43,2)*ROUND(G43,3),2)</f>
        <v>0</v>
      </c>
      <c r="O43">
        <f>(I43*21)/100</f>
        <v>0</v>
      </c>
      <c r="P43" t="s">
        <v>20</v>
      </c>
    </row>
    <row r="44" spans="1:16" ht="25.5" x14ac:dyDescent="0.2">
      <c r="A44" s="26" t="s">
        <v>47</v>
      </c>
      <c r="E44" s="27" t="s">
        <v>104</v>
      </c>
    </row>
    <row r="45" spans="1:16" x14ac:dyDescent="0.2">
      <c r="A45" s="30" t="s">
        <v>48</v>
      </c>
      <c r="E45" s="29" t="s">
        <v>75</v>
      </c>
    </row>
    <row r="46" spans="1:16" x14ac:dyDescent="0.2">
      <c r="A46" s="17" t="s">
        <v>42</v>
      </c>
      <c r="B46" s="21" t="s">
        <v>105</v>
      </c>
      <c r="C46" s="21" t="s">
        <v>111</v>
      </c>
      <c r="D46" s="17" t="s">
        <v>44</v>
      </c>
      <c r="E46" s="22" t="s">
        <v>112</v>
      </c>
      <c r="F46" s="23" t="s">
        <v>62</v>
      </c>
      <c r="G46" s="24">
        <v>19.2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20</v>
      </c>
    </row>
    <row r="47" spans="1:16" x14ac:dyDescent="0.2">
      <c r="A47" s="26" t="s">
        <v>47</v>
      </c>
      <c r="E47" s="27" t="s">
        <v>113</v>
      </c>
    </row>
    <row r="48" spans="1:16" ht="25.5" x14ac:dyDescent="0.2">
      <c r="A48" s="30" t="s">
        <v>48</v>
      </c>
      <c r="E48" s="29" t="s">
        <v>402</v>
      </c>
    </row>
    <row r="49" spans="1:16" x14ac:dyDescent="0.2">
      <c r="A49" s="17" t="s">
        <v>42</v>
      </c>
      <c r="B49" s="21" t="s">
        <v>110</v>
      </c>
      <c r="C49" s="21" t="s">
        <v>116</v>
      </c>
      <c r="D49" s="17" t="s">
        <v>90</v>
      </c>
      <c r="E49" s="22" t="s">
        <v>117</v>
      </c>
      <c r="F49" s="23" t="s">
        <v>62</v>
      </c>
      <c r="G49" s="24">
        <v>3715</v>
      </c>
      <c r="H49" s="25">
        <v>0</v>
      </c>
      <c r="I49" s="25">
        <f>ROUND(ROUND(H49,2)*ROUND(G49,3),2)</f>
        <v>0</v>
      </c>
      <c r="O49">
        <f>(I49*21)/100</f>
        <v>0</v>
      </c>
      <c r="P49" t="s">
        <v>20</v>
      </c>
    </row>
    <row r="50" spans="1:16" x14ac:dyDescent="0.2">
      <c r="A50" s="26" t="s">
        <v>47</v>
      </c>
      <c r="E50" s="27" t="s">
        <v>118</v>
      </c>
    </row>
    <row r="51" spans="1:16" x14ac:dyDescent="0.2">
      <c r="A51" s="30" t="s">
        <v>48</v>
      </c>
      <c r="E51" s="29" t="s">
        <v>403</v>
      </c>
    </row>
    <row r="52" spans="1:16" x14ac:dyDescent="0.2">
      <c r="A52" s="17" t="s">
        <v>42</v>
      </c>
      <c r="B52" s="21" t="s">
        <v>115</v>
      </c>
      <c r="C52" s="21" t="s">
        <v>116</v>
      </c>
      <c r="D52" s="17" t="s">
        <v>93</v>
      </c>
      <c r="E52" s="22" t="s">
        <v>117</v>
      </c>
      <c r="F52" s="23" t="s">
        <v>62</v>
      </c>
      <c r="G52" s="24">
        <v>171</v>
      </c>
      <c r="H52" s="25">
        <v>0</v>
      </c>
      <c r="I52" s="25">
        <f>ROUND(ROUND(H52,2)*ROUND(G52,3),2)</f>
        <v>0</v>
      </c>
      <c r="O52">
        <f>(I52*21)/100</f>
        <v>0</v>
      </c>
      <c r="P52" t="s">
        <v>20</v>
      </c>
    </row>
    <row r="53" spans="1:16" x14ac:dyDescent="0.2">
      <c r="A53" s="26" t="s">
        <v>47</v>
      </c>
      <c r="E53" s="27" t="s">
        <v>121</v>
      </c>
    </row>
    <row r="54" spans="1:16" x14ac:dyDescent="0.2">
      <c r="A54" s="30" t="s">
        <v>48</v>
      </c>
      <c r="E54" s="29" t="s">
        <v>82</v>
      </c>
    </row>
    <row r="55" spans="1:16" x14ac:dyDescent="0.2">
      <c r="A55" s="17" t="s">
        <v>42</v>
      </c>
      <c r="B55" s="21" t="s">
        <v>120</v>
      </c>
      <c r="C55" s="21" t="s">
        <v>123</v>
      </c>
      <c r="D55" s="17" t="s">
        <v>44</v>
      </c>
      <c r="E55" s="22" t="s">
        <v>124</v>
      </c>
      <c r="F55" s="23" t="s">
        <v>62</v>
      </c>
      <c r="G55" s="24">
        <v>202</v>
      </c>
      <c r="H55" s="25">
        <v>0</v>
      </c>
      <c r="I55" s="25">
        <f>ROUND(ROUND(H55,2)*ROUND(G55,3),2)</f>
        <v>0</v>
      </c>
      <c r="O55">
        <f>(I55*21)/100</f>
        <v>0</v>
      </c>
      <c r="P55" t="s">
        <v>20</v>
      </c>
    </row>
    <row r="56" spans="1:16" x14ac:dyDescent="0.2">
      <c r="A56" s="26" t="s">
        <v>47</v>
      </c>
      <c r="E56" s="27" t="s">
        <v>125</v>
      </c>
    </row>
    <row r="57" spans="1:16" x14ac:dyDescent="0.2">
      <c r="A57" s="30" t="s">
        <v>48</v>
      </c>
      <c r="E57" s="29" t="s">
        <v>82</v>
      </c>
    </row>
    <row r="58" spans="1:16" x14ac:dyDescent="0.2">
      <c r="A58" s="17" t="s">
        <v>42</v>
      </c>
      <c r="B58" s="21" t="s">
        <v>122</v>
      </c>
      <c r="C58" s="21" t="s">
        <v>127</v>
      </c>
      <c r="D58" s="17" t="s">
        <v>44</v>
      </c>
      <c r="E58" s="22" t="s">
        <v>128</v>
      </c>
      <c r="F58" s="23" t="s">
        <v>62</v>
      </c>
      <c r="G58" s="24">
        <v>15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20</v>
      </c>
    </row>
    <row r="59" spans="1:16" x14ac:dyDescent="0.2">
      <c r="A59" s="26" t="s">
        <v>47</v>
      </c>
      <c r="E59" s="27" t="s">
        <v>129</v>
      </c>
    </row>
    <row r="60" spans="1:16" ht="25.5" x14ac:dyDescent="0.2">
      <c r="A60" s="30" t="s">
        <v>48</v>
      </c>
      <c r="E60" s="29" t="s">
        <v>404</v>
      </c>
    </row>
    <row r="61" spans="1:16" x14ac:dyDescent="0.2">
      <c r="A61" s="17" t="s">
        <v>42</v>
      </c>
      <c r="B61" s="21" t="s">
        <v>126</v>
      </c>
      <c r="C61" s="21" t="s">
        <v>405</v>
      </c>
      <c r="D61" s="17" t="s">
        <v>90</v>
      </c>
      <c r="E61" s="22" t="s">
        <v>406</v>
      </c>
      <c r="F61" s="23" t="s">
        <v>62</v>
      </c>
      <c r="G61" s="24">
        <v>42</v>
      </c>
      <c r="H61" s="25">
        <v>0</v>
      </c>
      <c r="I61" s="25">
        <f>ROUND(ROUND(H61,2)*ROUND(G61,3),2)</f>
        <v>0</v>
      </c>
      <c r="O61">
        <f>(I61*21)/100</f>
        <v>0</v>
      </c>
      <c r="P61" t="s">
        <v>20</v>
      </c>
    </row>
    <row r="62" spans="1:16" x14ac:dyDescent="0.2">
      <c r="A62" s="26" t="s">
        <v>47</v>
      </c>
      <c r="E62" s="27" t="s">
        <v>407</v>
      </c>
    </row>
    <row r="63" spans="1:16" x14ac:dyDescent="0.2">
      <c r="A63" s="30" t="s">
        <v>48</v>
      </c>
      <c r="E63" s="29" t="s">
        <v>75</v>
      </c>
    </row>
    <row r="64" spans="1:16" x14ac:dyDescent="0.2">
      <c r="A64" s="17" t="s">
        <v>42</v>
      </c>
      <c r="B64" s="21" t="s">
        <v>131</v>
      </c>
      <c r="C64" s="21" t="s">
        <v>405</v>
      </c>
      <c r="D64" s="17" t="s">
        <v>93</v>
      </c>
      <c r="E64" s="22" t="s">
        <v>406</v>
      </c>
      <c r="F64" s="23" t="s">
        <v>62</v>
      </c>
      <c r="G64" s="24">
        <v>139</v>
      </c>
      <c r="H64" s="25">
        <v>0</v>
      </c>
      <c r="I64" s="25">
        <f>ROUND(ROUND(H64,2)*ROUND(G64,3),2)</f>
        <v>0</v>
      </c>
      <c r="O64">
        <f>(I64*21)/100</f>
        <v>0</v>
      </c>
      <c r="P64" t="s">
        <v>20</v>
      </c>
    </row>
    <row r="65" spans="1:18" x14ac:dyDescent="0.2">
      <c r="A65" s="26" t="s">
        <v>47</v>
      </c>
      <c r="E65" s="27" t="s">
        <v>408</v>
      </c>
    </row>
    <row r="66" spans="1:18" x14ac:dyDescent="0.2">
      <c r="A66" s="30" t="s">
        <v>48</v>
      </c>
      <c r="E66" s="29" t="s">
        <v>75</v>
      </c>
    </row>
    <row r="67" spans="1:18" x14ac:dyDescent="0.2">
      <c r="A67" s="17" t="s">
        <v>42</v>
      </c>
      <c r="B67" s="21" t="s">
        <v>135</v>
      </c>
      <c r="C67" s="21" t="s">
        <v>132</v>
      </c>
      <c r="D67" s="17" t="s">
        <v>44</v>
      </c>
      <c r="E67" s="22" t="s">
        <v>133</v>
      </c>
      <c r="F67" s="23" t="s">
        <v>62</v>
      </c>
      <c r="G67" s="24">
        <v>498</v>
      </c>
      <c r="H67" s="25">
        <v>0</v>
      </c>
      <c r="I67" s="25">
        <f>ROUND(ROUND(H67,2)*ROUND(G67,3),2)</f>
        <v>0</v>
      </c>
      <c r="O67">
        <f>(I67*21)/100</f>
        <v>0</v>
      </c>
      <c r="P67" t="s">
        <v>20</v>
      </c>
    </row>
    <row r="68" spans="1:18" x14ac:dyDescent="0.2">
      <c r="A68" s="26" t="s">
        <v>47</v>
      </c>
      <c r="E68" s="27" t="s">
        <v>134</v>
      </c>
    </row>
    <row r="69" spans="1:18" x14ac:dyDescent="0.2">
      <c r="A69" s="30" t="s">
        <v>48</v>
      </c>
      <c r="E69" s="29" t="s">
        <v>75</v>
      </c>
    </row>
    <row r="70" spans="1:18" x14ac:dyDescent="0.2">
      <c r="A70" s="17" t="s">
        <v>42</v>
      </c>
      <c r="B70" s="21" t="s">
        <v>140</v>
      </c>
      <c r="C70" s="21" t="s">
        <v>136</v>
      </c>
      <c r="D70" s="17" t="s">
        <v>44</v>
      </c>
      <c r="E70" s="22" t="s">
        <v>137</v>
      </c>
      <c r="F70" s="23" t="s">
        <v>68</v>
      </c>
      <c r="G70" s="24">
        <v>4980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20</v>
      </c>
    </row>
    <row r="71" spans="1:18" x14ac:dyDescent="0.2">
      <c r="A71" s="26" t="s">
        <v>47</v>
      </c>
      <c r="E71" s="27" t="s">
        <v>138</v>
      </c>
    </row>
    <row r="72" spans="1:18" x14ac:dyDescent="0.2">
      <c r="A72" s="28" t="s">
        <v>48</v>
      </c>
      <c r="E72" s="29" t="s">
        <v>75</v>
      </c>
    </row>
    <row r="73" spans="1:18" ht="12.75" customHeight="1" x14ac:dyDescent="0.2">
      <c r="A73" s="2" t="s">
        <v>40</v>
      </c>
      <c r="B73" s="2"/>
      <c r="C73" s="32" t="s">
        <v>20</v>
      </c>
      <c r="D73" s="2"/>
      <c r="E73" s="19" t="s">
        <v>139</v>
      </c>
      <c r="F73" s="2"/>
      <c r="G73" s="2"/>
      <c r="H73" s="2"/>
      <c r="I73" s="33">
        <f>0+Q73</f>
        <v>0</v>
      </c>
      <c r="O73">
        <f>0+R73</f>
        <v>0</v>
      </c>
      <c r="Q73">
        <f>0+I74+I77+I80</f>
        <v>0</v>
      </c>
      <c r="R73">
        <f>0+O74+O77+O80</f>
        <v>0</v>
      </c>
    </row>
    <row r="74" spans="1:18" x14ac:dyDescent="0.2">
      <c r="A74" s="17" t="s">
        <v>42</v>
      </c>
      <c r="B74" s="21" t="s">
        <v>146</v>
      </c>
      <c r="C74" s="21" t="s">
        <v>409</v>
      </c>
      <c r="D74" s="17" t="s">
        <v>44</v>
      </c>
      <c r="E74" s="22" t="s">
        <v>410</v>
      </c>
      <c r="F74" s="23" t="s">
        <v>68</v>
      </c>
      <c r="G74" s="24">
        <v>557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20</v>
      </c>
    </row>
    <row r="75" spans="1:18" x14ac:dyDescent="0.2">
      <c r="A75" s="26" t="s">
        <v>47</v>
      </c>
      <c r="E75" s="27" t="s">
        <v>411</v>
      </c>
    </row>
    <row r="76" spans="1:18" x14ac:dyDescent="0.2">
      <c r="A76" s="30" t="s">
        <v>48</v>
      </c>
      <c r="E76" s="29" t="s">
        <v>75</v>
      </c>
    </row>
    <row r="77" spans="1:18" x14ac:dyDescent="0.2">
      <c r="A77" s="17" t="s">
        <v>42</v>
      </c>
      <c r="B77" s="21" t="s">
        <v>152</v>
      </c>
      <c r="C77" s="21" t="s">
        <v>412</v>
      </c>
      <c r="D77" s="17" t="s">
        <v>44</v>
      </c>
      <c r="E77" s="22" t="s">
        <v>413</v>
      </c>
      <c r="F77" s="23" t="s">
        <v>68</v>
      </c>
      <c r="G77" s="24">
        <v>339</v>
      </c>
      <c r="H77" s="25">
        <v>0</v>
      </c>
      <c r="I77" s="25">
        <f>ROUND(ROUND(H77,2)*ROUND(G77,3),2)</f>
        <v>0</v>
      </c>
      <c r="O77">
        <f>(I77*21)/100</f>
        <v>0</v>
      </c>
      <c r="P77" t="s">
        <v>20</v>
      </c>
    </row>
    <row r="78" spans="1:18" x14ac:dyDescent="0.2">
      <c r="A78" s="26" t="s">
        <v>47</v>
      </c>
      <c r="E78" s="27" t="s">
        <v>414</v>
      </c>
    </row>
    <row r="79" spans="1:18" x14ac:dyDescent="0.2">
      <c r="A79" s="30" t="s">
        <v>48</v>
      </c>
      <c r="E79" s="29" t="s">
        <v>75</v>
      </c>
    </row>
    <row r="80" spans="1:18" x14ac:dyDescent="0.2">
      <c r="A80" s="17" t="s">
        <v>42</v>
      </c>
      <c r="B80" s="21" t="s">
        <v>157</v>
      </c>
      <c r="C80" s="21" t="s">
        <v>141</v>
      </c>
      <c r="D80" s="17" t="s">
        <v>44</v>
      </c>
      <c r="E80" s="22" t="s">
        <v>142</v>
      </c>
      <c r="F80" s="23" t="s">
        <v>62</v>
      </c>
      <c r="G80" s="24">
        <v>913</v>
      </c>
      <c r="H80" s="25">
        <v>0</v>
      </c>
      <c r="I80" s="25">
        <f>ROUND(ROUND(H80,2)*ROUND(G80,3),2)</f>
        <v>0</v>
      </c>
      <c r="O80">
        <f>(I80*21)/100</f>
        <v>0</v>
      </c>
      <c r="P80" t="s">
        <v>20</v>
      </c>
    </row>
    <row r="81" spans="1:18" x14ac:dyDescent="0.2">
      <c r="A81" s="26" t="s">
        <v>47</v>
      </c>
      <c r="E81" s="27" t="s">
        <v>143</v>
      </c>
    </row>
    <row r="82" spans="1:18" ht="38.25" x14ac:dyDescent="0.2">
      <c r="A82" s="28" t="s">
        <v>48</v>
      </c>
      <c r="E82" s="29" t="s">
        <v>415</v>
      </c>
    </row>
    <row r="83" spans="1:18" ht="12.75" customHeight="1" x14ac:dyDescent="0.2">
      <c r="A83" s="2" t="s">
        <v>40</v>
      </c>
      <c r="B83" s="2"/>
      <c r="C83" s="32" t="s">
        <v>30</v>
      </c>
      <c r="D83" s="2"/>
      <c r="E83" s="19" t="s">
        <v>151</v>
      </c>
      <c r="F83" s="2"/>
      <c r="G83" s="2"/>
      <c r="H83" s="2"/>
      <c r="I83" s="33">
        <f>0+Q83</f>
        <v>0</v>
      </c>
      <c r="O83">
        <f>0+R83</f>
        <v>0</v>
      </c>
      <c r="Q83">
        <f>0+I84+I87</f>
        <v>0</v>
      </c>
      <c r="R83">
        <f>0+O84+O87</f>
        <v>0</v>
      </c>
    </row>
    <row r="84" spans="1:18" x14ac:dyDescent="0.2">
      <c r="A84" s="17" t="s">
        <v>42</v>
      </c>
      <c r="B84" s="21" t="s">
        <v>163</v>
      </c>
      <c r="C84" s="21" t="s">
        <v>153</v>
      </c>
      <c r="D84" s="17" t="s">
        <v>44</v>
      </c>
      <c r="E84" s="22" t="s">
        <v>154</v>
      </c>
      <c r="F84" s="23" t="s">
        <v>62</v>
      </c>
      <c r="G84" s="24">
        <v>2.2000000000000002</v>
      </c>
      <c r="H84" s="25">
        <v>0</v>
      </c>
      <c r="I84" s="25">
        <f>ROUND(ROUND(H84,2)*ROUND(G84,3),2)</f>
        <v>0</v>
      </c>
      <c r="O84">
        <f>(I84*21)/100</f>
        <v>0</v>
      </c>
      <c r="P84" t="s">
        <v>20</v>
      </c>
    </row>
    <row r="85" spans="1:18" x14ac:dyDescent="0.2">
      <c r="A85" s="26" t="s">
        <v>47</v>
      </c>
      <c r="E85" s="27" t="s">
        <v>416</v>
      </c>
    </row>
    <row r="86" spans="1:18" ht="25.5" x14ac:dyDescent="0.2">
      <c r="A86" s="30" t="s">
        <v>48</v>
      </c>
      <c r="E86" s="29" t="s">
        <v>417</v>
      </c>
    </row>
    <row r="87" spans="1:18" x14ac:dyDescent="0.2">
      <c r="A87" s="17" t="s">
        <v>42</v>
      </c>
      <c r="B87" s="21" t="s">
        <v>168</v>
      </c>
      <c r="C87" s="21" t="s">
        <v>158</v>
      </c>
      <c r="D87" s="17" t="s">
        <v>44</v>
      </c>
      <c r="E87" s="22" t="s">
        <v>159</v>
      </c>
      <c r="F87" s="23" t="s">
        <v>62</v>
      </c>
      <c r="G87" s="24">
        <v>3.3</v>
      </c>
      <c r="H87" s="25">
        <v>0</v>
      </c>
      <c r="I87" s="25">
        <f>ROUND(ROUND(H87,2)*ROUND(G87,3),2)</f>
        <v>0</v>
      </c>
      <c r="O87">
        <f>(I87*21)/100</f>
        <v>0</v>
      </c>
      <c r="P87" t="s">
        <v>20</v>
      </c>
    </row>
    <row r="88" spans="1:18" x14ac:dyDescent="0.2">
      <c r="A88" s="26" t="s">
        <v>47</v>
      </c>
      <c r="E88" s="27" t="s">
        <v>160</v>
      </c>
    </row>
    <row r="89" spans="1:18" ht="38.25" x14ac:dyDescent="0.2">
      <c r="A89" s="28" t="s">
        <v>48</v>
      </c>
      <c r="E89" s="29" t="s">
        <v>418</v>
      </c>
    </row>
    <row r="90" spans="1:18" ht="12.75" customHeight="1" x14ac:dyDescent="0.2">
      <c r="A90" s="2" t="s">
        <v>40</v>
      </c>
      <c r="B90" s="2"/>
      <c r="C90" s="32" t="s">
        <v>32</v>
      </c>
      <c r="D90" s="2"/>
      <c r="E90" s="19" t="s">
        <v>162</v>
      </c>
      <c r="F90" s="2"/>
      <c r="G90" s="2"/>
      <c r="H90" s="2"/>
      <c r="I90" s="33">
        <f>0+Q90</f>
        <v>0</v>
      </c>
      <c r="O90">
        <f>0+R90</f>
        <v>0</v>
      </c>
      <c r="Q90">
        <f>0+I91+I94+I97+I100+I103+I106+I109+I112+I115+I118+I121+I124+I127+I130</f>
        <v>0</v>
      </c>
      <c r="R90">
        <f>0+O91+O94+O97+O100+O103+O106+O109+O112+O115+O118+O121+O124+O127+O130</f>
        <v>0</v>
      </c>
    </row>
    <row r="91" spans="1:18" x14ac:dyDescent="0.2">
      <c r="A91" s="17" t="s">
        <v>42</v>
      </c>
      <c r="B91" s="21" t="s">
        <v>172</v>
      </c>
      <c r="C91" s="21" t="s">
        <v>419</v>
      </c>
      <c r="D91" s="17" t="s">
        <v>44</v>
      </c>
      <c r="E91" s="22" t="s">
        <v>420</v>
      </c>
      <c r="F91" s="23" t="s">
        <v>62</v>
      </c>
      <c r="G91" s="24">
        <v>7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20</v>
      </c>
    </row>
    <row r="92" spans="1:18" x14ac:dyDescent="0.2">
      <c r="A92" s="26" t="s">
        <v>47</v>
      </c>
      <c r="E92" s="27" t="s">
        <v>421</v>
      </c>
    </row>
    <row r="93" spans="1:18" x14ac:dyDescent="0.2">
      <c r="A93" s="30" t="s">
        <v>48</v>
      </c>
      <c r="E93" s="29" t="s">
        <v>75</v>
      </c>
    </row>
    <row r="94" spans="1:18" x14ac:dyDescent="0.2">
      <c r="A94" s="17" t="s">
        <v>42</v>
      </c>
      <c r="B94" s="21" t="s">
        <v>176</v>
      </c>
      <c r="C94" s="21" t="s">
        <v>164</v>
      </c>
      <c r="D94" s="17" t="s">
        <v>44</v>
      </c>
      <c r="E94" s="22" t="s">
        <v>165</v>
      </c>
      <c r="F94" s="23" t="s">
        <v>68</v>
      </c>
      <c r="G94" s="24">
        <v>60</v>
      </c>
      <c r="H94" s="25">
        <v>0</v>
      </c>
      <c r="I94" s="25">
        <f>ROUND(ROUND(H94,2)*ROUND(G94,3),2)</f>
        <v>0</v>
      </c>
      <c r="O94">
        <f>(I94*21)/100</f>
        <v>0</v>
      </c>
      <c r="P94" t="s">
        <v>20</v>
      </c>
    </row>
    <row r="95" spans="1:18" x14ac:dyDescent="0.2">
      <c r="A95" s="26" t="s">
        <v>47</v>
      </c>
      <c r="E95" s="27" t="s">
        <v>166</v>
      </c>
    </row>
    <row r="96" spans="1:18" x14ac:dyDescent="0.2">
      <c r="A96" s="30" t="s">
        <v>48</v>
      </c>
      <c r="E96" s="29" t="s">
        <v>167</v>
      </c>
    </row>
    <row r="97" spans="1:16" x14ac:dyDescent="0.2">
      <c r="A97" s="17" t="s">
        <v>42</v>
      </c>
      <c r="B97" s="21" t="s">
        <v>180</v>
      </c>
      <c r="C97" s="21" t="s">
        <v>169</v>
      </c>
      <c r="D97" s="17" t="s">
        <v>44</v>
      </c>
      <c r="E97" s="22" t="s">
        <v>170</v>
      </c>
      <c r="F97" s="23" t="s">
        <v>68</v>
      </c>
      <c r="G97" s="24">
        <v>12527</v>
      </c>
      <c r="H97" s="25">
        <v>0</v>
      </c>
      <c r="I97" s="25">
        <f>ROUND(ROUND(H97,2)*ROUND(G97,3),2)</f>
        <v>0</v>
      </c>
      <c r="O97">
        <f>(I97*21)/100</f>
        <v>0</v>
      </c>
      <c r="P97" t="s">
        <v>20</v>
      </c>
    </row>
    <row r="98" spans="1:16" ht="38.25" x14ac:dyDescent="0.2">
      <c r="A98" s="26" t="s">
        <v>47</v>
      </c>
      <c r="E98" s="27" t="s">
        <v>171</v>
      </c>
    </row>
    <row r="99" spans="1:16" x14ac:dyDescent="0.2">
      <c r="A99" s="30" t="s">
        <v>48</v>
      </c>
      <c r="E99" s="29" t="s">
        <v>82</v>
      </c>
    </row>
    <row r="100" spans="1:16" x14ac:dyDescent="0.2">
      <c r="A100" s="17" t="s">
        <v>42</v>
      </c>
      <c r="B100" s="21" t="s">
        <v>184</v>
      </c>
      <c r="C100" s="21" t="s">
        <v>173</v>
      </c>
      <c r="D100" s="17" t="s">
        <v>44</v>
      </c>
      <c r="E100" s="22" t="s">
        <v>174</v>
      </c>
      <c r="F100" s="23" t="s">
        <v>62</v>
      </c>
      <c r="G100" s="24">
        <v>352</v>
      </c>
      <c r="H100" s="25">
        <v>0</v>
      </c>
      <c r="I100" s="25">
        <f>ROUND(ROUND(H100,2)*ROUND(G100,3),2)</f>
        <v>0</v>
      </c>
      <c r="O100">
        <f>(I100*21)/100</f>
        <v>0</v>
      </c>
      <c r="P100" t="s">
        <v>20</v>
      </c>
    </row>
    <row r="101" spans="1:16" x14ac:dyDescent="0.2">
      <c r="A101" s="26" t="s">
        <v>47</v>
      </c>
      <c r="E101" s="27" t="s">
        <v>175</v>
      </c>
    </row>
    <row r="102" spans="1:16" x14ac:dyDescent="0.2">
      <c r="A102" s="30" t="s">
        <v>48</v>
      </c>
      <c r="E102" s="29" t="s">
        <v>82</v>
      </c>
    </row>
    <row r="103" spans="1:16" x14ac:dyDescent="0.2">
      <c r="A103" s="17" t="s">
        <v>42</v>
      </c>
      <c r="B103" s="21" t="s">
        <v>188</v>
      </c>
      <c r="C103" s="21" t="s">
        <v>177</v>
      </c>
      <c r="D103" s="17" t="s">
        <v>44</v>
      </c>
      <c r="E103" s="22" t="s">
        <v>178</v>
      </c>
      <c r="F103" s="23" t="s">
        <v>68</v>
      </c>
      <c r="G103" s="24">
        <v>12651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20</v>
      </c>
    </row>
    <row r="104" spans="1:16" x14ac:dyDescent="0.2">
      <c r="A104" s="26" t="s">
        <v>47</v>
      </c>
      <c r="E104" s="27" t="s">
        <v>179</v>
      </c>
    </row>
    <row r="105" spans="1:16" x14ac:dyDescent="0.2">
      <c r="A105" s="30" t="s">
        <v>48</v>
      </c>
      <c r="E105" s="29" t="s">
        <v>82</v>
      </c>
    </row>
    <row r="106" spans="1:16" x14ac:dyDescent="0.2">
      <c r="A106" s="17" t="s">
        <v>42</v>
      </c>
      <c r="B106" s="21" t="s">
        <v>193</v>
      </c>
      <c r="C106" s="21" t="s">
        <v>181</v>
      </c>
      <c r="D106" s="17" t="s">
        <v>44</v>
      </c>
      <c r="E106" s="22" t="s">
        <v>182</v>
      </c>
      <c r="F106" s="23" t="s">
        <v>68</v>
      </c>
      <c r="G106" s="24">
        <v>12185</v>
      </c>
      <c r="H106" s="25">
        <v>0</v>
      </c>
      <c r="I106" s="25">
        <f>ROUND(ROUND(H106,2)*ROUND(G106,3),2)</f>
        <v>0</v>
      </c>
      <c r="O106">
        <f>(I106*21)/100</f>
        <v>0</v>
      </c>
      <c r="P106" t="s">
        <v>20</v>
      </c>
    </row>
    <row r="107" spans="1:16" x14ac:dyDescent="0.2">
      <c r="A107" s="26" t="s">
        <v>47</v>
      </c>
      <c r="E107" s="27" t="s">
        <v>183</v>
      </c>
    </row>
    <row r="108" spans="1:16" x14ac:dyDescent="0.2">
      <c r="A108" s="30" t="s">
        <v>48</v>
      </c>
      <c r="E108" s="29" t="s">
        <v>82</v>
      </c>
    </row>
    <row r="109" spans="1:16" x14ac:dyDescent="0.2">
      <c r="A109" s="17" t="s">
        <v>42</v>
      </c>
      <c r="B109" s="21" t="s">
        <v>198</v>
      </c>
      <c r="C109" s="21" t="s">
        <v>185</v>
      </c>
      <c r="D109" s="17" t="s">
        <v>44</v>
      </c>
      <c r="E109" s="22" t="s">
        <v>186</v>
      </c>
      <c r="F109" s="23" t="s">
        <v>68</v>
      </c>
      <c r="G109" s="24">
        <v>12899</v>
      </c>
      <c r="H109" s="25">
        <v>0</v>
      </c>
      <c r="I109" s="25">
        <f>ROUND(ROUND(H109,2)*ROUND(G109,3),2)</f>
        <v>0</v>
      </c>
      <c r="O109">
        <f>(I109*21)/100</f>
        <v>0</v>
      </c>
      <c r="P109" t="s">
        <v>20</v>
      </c>
    </row>
    <row r="110" spans="1:16" x14ac:dyDescent="0.2">
      <c r="A110" s="26" t="s">
        <v>47</v>
      </c>
      <c r="E110" s="27" t="s">
        <v>187</v>
      </c>
    </row>
    <row r="111" spans="1:16" x14ac:dyDescent="0.2">
      <c r="A111" s="30" t="s">
        <v>48</v>
      </c>
      <c r="E111" s="29" t="s">
        <v>82</v>
      </c>
    </row>
    <row r="112" spans="1:16" x14ac:dyDescent="0.2">
      <c r="A112" s="17" t="s">
        <v>42</v>
      </c>
      <c r="B112" s="21" t="s">
        <v>203</v>
      </c>
      <c r="C112" s="21" t="s">
        <v>189</v>
      </c>
      <c r="D112" s="17" t="s">
        <v>44</v>
      </c>
      <c r="E112" s="22" t="s">
        <v>190</v>
      </c>
      <c r="F112" s="23" t="s">
        <v>68</v>
      </c>
      <c r="G112" s="24">
        <v>7442</v>
      </c>
      <c r="H112" s="25">
        <v>0</v>
      </c>
      <c r="I112" s="25">
        <f>ROUND(ROUND(H112,2)*ROUND(G112,3),2)</f>
        <v>0</v>
      </c>
      <c r="O112">
        <f>(I112*21)/100</f>
        <v>0</v>
      </c>
      <c r="P112" t="s">
        <v>20</v>
      </c>
    </row>
    <row r="113" spans="1:16" ht="38.25" x14ac:dyDescent="0.2">
      <c r="A113" s="26" t="s">
        <v>47</v>
      </c>
      <c r="E113" s="27" t="s">
        <v>191</v>
      </c>
    </row>
    <row r="114" spans="1:16" ht="25.5" x14ac:dyDescent="0.2">
      <c r="A114" s="30" t="s">
        <v>48</v>
      </c>
      <c r="E114" s="29" t="s">
        <v>192</v>
      </c>
    </row>
    <row r="115" spans="1:16" x14ac:dyDescent="0.2">
      <c r="A115" s="17" t="s">
        <v>42</v>
      </c>
      <c r="B115" s="21" t="s">
        <v>207</v>
      </c>
      <c r="C115" s="21" t="s">
        <v>194</v>
      </c>
      <c r="D115" s="17" t="s">
        <v>44</v>
      </c>
      <c r="E115" s="22" t="s">
        <v>195</v>
      </c>
      <c r="F115" s="23" t="s">
        <v>62</v>
      </c>
      <c r="G115" s="24">
        <v>22.76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20</v>
      </c>
    </row>
    <row r="116" spans="1:16" ht="25.5" x14ac:dyDescent="0.2">
      <c r="A116" s="26" t="s">
        <v>47</v>
      </c>
      <c r="E116" s="27" t="s">
        <v>196</v>
      </c>
    </row>
    <row r="117" spans="1:16" x14ac:dyDescent="0.2">
      <c r="A117" s="30" t="s">
        <v>48</v>
      </c>
      <c r="E117" s="29" t="s">
        <v>422</v>
      </c>
    </row>
    <row r="118" spans="1:16" x14ac:dyDescent="0.2">
      <c r="A118" s="17" t="s">
        <v>42</v>
      </c>
      <c r="B118" s="21" t="s">
        <v>212</v>
      </c>
      <c r="C118" s="21" t="s">
        <v>199</v>
      </c>
      <c r="D118" s="17" t="s">
        <v>44</v>
      </c>
      <c r="E118" s="22" t="s">
        <v>200</v>
      </c>
      <c r="F118" s="23" t="s">
        <v>62</v>
      </c>
      <c r="G118" s="24">
        <v>380</v>
      </c>
      <c r="H118" s="25">
        <v>0</v>
      </c>
      <c r="I118" s="25">
        <f>ROUND(ROUND(H118,2)*ROUND(G118,3),2)</f>
        <v>0</v>
      </c>
      <c r="O118">
        <f>(I118*21)/100</f>
        <v>0</v>
      </c>
      <c r="P118" t="s">
        <v>20</v>
      </c>
    </row>
    <row r="119" spans="1:16" x14ac:dyDescent="0.2">
      <c r="A119" s="26" t="s">
        <v>47</v>
      </c>
      <c r="E119" s="27" t="s">
        <v>201</v>
      </c>
    </row>
    <row r="120" spans="1:16" ht="25.5" x14ac:dyDescent="0.2">
      <c r="A120" s="30" t="s">
        <v>48</v>
      </c>
      <c r="E120" s="29" t="s">
        <v>202</v>
      </c>
    </row>
    <row r="121" spans="1:16" ht="25.5" x14ac:dyDescent="0.2">
      <c r="A121" s="17" t="s">
        <v>42</v>
      </c>
      <c r="B121" s="21" t="s">
        <v>217</v>
      </c>
      <c r="C121" s="21" t="s">
        <v>204</v>
      </c>
      <c r="D121" s="17" t="s">
        <v>44</v>
      </c>
      <c r="E121" s="22" t="s">
        <v>205</v>
      </c>
      <c r="F121" s="23" t="s">
        <v>68</v>
      </c>
      <c r="G121" s="24">
        <v>12064</v>
      </c>
      <c r="H121" s="25">
        <v>0</v>
      </c>
      <c r="I121" s="25">
        <f>ROUND(ROUND(H121,2)*ROUND(G121,3),2)</f>
        <v>0</v>
      </c>
      <c r="O121">
        <f>(I121*21)/100</f>
        <v>0</v>
      </c>
      <c r="P121" t="s">
        <v>20</v>
      </c>
    </row>
    <row r="122" spans="1:16" x14ac:dyDescent="0.2">
      <c r="A122" s="26" t="s">
        <v>47</v>
      </c>
      <c r="E122" s="27" t="s">
        <v>206</v>
      </c>
    </row>
    <row r="123" spans="1:16" x14ac:dyDescent="0.2">
      <c r="A123" s="30" t="s">
        <v>48</v>
      </c>
      <c r="E123" s="29" t="s">
        <v>82</v>
      </c>
    </row>
    <row r="124" spans="1:16" x14ac:dyDescent="0.2">
      <c r="A124" s="17" t="s">
        <v>42</v>
      </c>
      <c r="B124" s="21" t="s">
        <v>222</v>
      </c>
      <c r="C124" s="21" t="s">
        <v>208</v>
      </c>
      <c r="D124" s="17" t="s">
        <v>44</v>
      </c>
      <c r="E124" s="22" t="s">
        <v>209</v>
      </c>
      <c r="F124" s="23" t="s">
        <v>62</v>
      </c>
      <c r="G124" s="24">
        <v>34.14</v>
      </c>
      <c r="H124" s="25">
        <v>0</v>
      </c>
      <c r="I124" s="25">
        <f>ROUND(ROUND(H124,2)*ROUND(G124,3),2)</f>
        <v>0</v>
      </c>
      <c r="O124">
        <f>(I124*21)/100</f>
        <v>0</v>
      </c>
      <c r="P124" t="s">
        <v>20</v>
      </c>
    </row>
    <row r="125" spans="1:16" ht="25.5" x14ac:dyDescent="0.2">
      <c r="A125" s="26" t="s">
        <v>47</v>
      </c>
      <c r="E125" s="27" t="s">
        <v>210</v>
      </c>
    </row>
    <row r="126" spans="1:16" x14ac:dyDescent="0.2">
      <c r="A126" s="30" t="s">
        <v>48</v>
      </c>
      <c r="E126" s="29" t="s">
        <v>423</v>
      </c>
    </row>
    <row r="127" spans="1:16" x14ac:dyDescent="0.2">
      <c r="A127" s="17" t="s">
        <v>42</v>
      </c>
      <c r="B127" s="21" t="s">
        <v>225</v>
      </c>
      <c r="C127" s="21" t="s">
        <v>213</v>
      </c>
      <c r="D127" s="17" t="s">
        <v>44</v>
      </c>
      <c r="E127" s="22" t="s">
        <v>214</v>
      </c>
      <c r="F127" s="23" t="s">
        <v>68</v>
      </c>
      <c r="G127" s="24">
        <v>12185</v>
      </c>
      <c r="H127" s="25">
        <v>0</v>
      </c>
      <c r="I127" s="25">
        <f>ROUND(ROUND(H127,2)*ROUND(G127,3),2)</f>
        <v>0</v>
      </c>
      <c r="O127">
        <f>(I127*21)/100</f>
        <v>0</v>
      </c>
      <c r="P127" t="s">
        <v>20</v>
      </c>
    </row>
    <row r="128" spans="1:16" x14ac:dyDescent="0.2">
      <c r="A128" s="26" t="s">
        <v>47</v>
      </c>
      <c r="E128" s="27" t="s">
        <v>215</v>
      </c>
    </row>
    <row r="129" spans="1:18" x14ac:dyDescent="0.2">
      <c r="A129" s="30" t="s">
        <v>48</v>
      </c>
      <c r="E129" s="29" t="s">
        <v>82</v>
      </c>
    </row>
    <row r="130" spans="1:18" x14ac:dyDescent="0.2">
      <c r="A130" s="17" t="s">
        <v>42</v>
      </c>
      <c r="B130" s="21" t="s">
        <v>229</v>
      </c>
      <c r="C130" s="21" t="s">
        <v>424</v>
      </c>
      <c r="D130" s="17" t="s">
        <v>44</v>
      </c>
      <c r="E130" s="22" t="s">
        <v>425</v>
      </c>
      <c r="F130" s="23" t="s">
        <v>68</v>
      </c>
      <c r="G130" s="24">
        <v>79</v>
      </c>
      <c r="H130" s="25">
        <v>0</v>
      </c>
      <c r="I130" s="25">
        <f>ROUND(ROUND(H130,2)*ROUND(G130,3),2)</f>
        <v>0</v>
      </c>
      <c r="O130">
        <f>(I130*21)/100</f>
        <v>0</v>
      </c>
      <c r="P130" t="s">
        <v>20</v>
      </c>
    </row>
    <row r="131" spans="1:18" x14ac:dyDescent="0.2">
      <c r="A131" s="26" t="s">
        <v>47</v>
      </c>
      <c r="E131" s="27" t="s">
        <v>426</v>
      </c>
    </row>
    <row r="132" spans="1:18" x14ac:dyDescent="0.2">
      <c r="A132" s="28" t="s">
        <v>48</v>
      </c>
      <c r="E132" s="29" t="s">
        <v>75</v>
      </c>
    </row>
    <row r="133" spans="1:18" ht="12.75" customHeight="1" x14ac:dyDescent="0.2">
      <c r="A133" s="2" t="s">
        <v>40</v>
      </c>
      <c r="B133" s="2"/>
      <c r="C133" s="32" t="s">
        <v>88</v>
      </c>
      <c r="D133" s="2"/>
      <c r="E133" s="19" t="s">
        <v>228</v>
      </c>
      <c r="F133" s="2"/>
      <c r="G133" s="2"/>
      <c r="H133" s="2"/>
      <c r="I133" s="33">
        <f>0+Q133</f>
        <v>0</v>
      </c>
      <c r="O133">
        <f>0+R133</f>
        <v>0</v>
      </c>
      <c r="Q133">
        <f>0+I134+I137</f>
        <v>0</v>
      </c>
      <c r="R133">
        <f>0+O134+O137</f>
        <v>0</v>
      </c>
    </row>
    <row r="134" spans="1:18" x14ac:dyDescent="0.2">
      <c r="A134" s="17" t="s">
        <v>42</v>
      </c>
      <c r="B134" s="21" t="s">
        <v>235</v>
      </c>
      <c r="C134" s="21" t="s">
        <v>427</v>
      </c>
      <c r="D134" s="17" t="s">
        <v>44</v>
      </c>
      <c r="E134" s="22" t="s">
        <v>428</v>
      </c>
      <c r="F134" s="23" t="s">
        <v>86</v>
      </c>
      <c r="G134" s="24">
        <v>307</v>
      </c>
      <c r="H134" s="25">
        <v>0</v>
      </c>
      <c r="I134" s="25">
        <f>ROUND(ROUND(H134,2)*ROUND(G134,3),2)</f>
        <v>0</v>
      </c>
      <c r="O134">
        <f>(I134*21)/100</f>
        <v>0</v>
      </c>
      <c r="P134" t="s">
        <v>20</v>
      </c>
    </row>
    <row r="135" spans="1:18" x14ac:dyDescent="0.2">
      <c r="A135" s="26" t="s">
        <v>47</v>
      </c>
      <c r="E135" s="27" t="s">
        <v>429</v>
      </c>
    </row>
    <row r="136" spans="1:18" x14ac:dyDescent="0.2">
      <c r="A136" s="30" t="s">
        <v>48</v>
      </c>
      <c r="E136" s="29" t="s">
        <v>75</v>
      </c>
    </row>
    <row r="137" spans="1:18" x14ac:dyDescent="0.2">
      <c r="A137" s="17" t="s">
        <v>42</v>
      </c>
      <c r="B137" s="21" t="s">
        <v>239</v>
      </c>
      <c r="C137" s="21" t="s">
        <v>230</v>
      </c>
      <c r="D137" s="17" t="s">
        <v>44</v>
      </c>
      <c r="E137" s="22" t="s">
        <v>231</v>
      </c>
      <c r="F137" s="23" t="s">
        <v>62</v>
      </c>
      <c r="G137" s="24">
        <v>5.4</v>
      </c>
      <c r="H137" s="25">
        <v>0</v>
      </c>
      <c r="I137" s="25">
        <f>ROUND(ROUND(H137,2)*ROUND(G137,3),2)</f>
        <v>0</v>
      </c>
      <c r="O137">
        <f>(I137*21)/100</f>
        <v>0</v>
      </c>
      <c r="P137" t="s">
        <v>20</v>
      </c>
    </row>
    <row r="138" spans="1:18" x14ac:dyDescent="0.2">
      <c r="A138" s="26" t="s">
        <v>47</v>
      </c>
      <c r="E138" s="27" t="s">
        <v>232</v>
      </c>
    </row>
    <row r="139" spans="1:18" ht="25.5" x14ac:dyDescent="0.2">
      <c r="A139" s="28" t="s">
        <v>48</v>
      </c>
      <c r="E139" s="29" t="s">
        <v>430</v>
      </c>
    </row>
    <row r="140" spans="1:18" ht="12.75" customHeight="1" x14ac:dyDescent="0.2">
      <c r="A140" s="2" t="s">
        <v>40</v>
      </c>
      <c r="B140" s="2"/>
      <c r="C140" s="32" t="s">
        <v>37</v>
      </c>
      <c r="D140" s="2"/>
      <c r="E140" s="19" t="s">
        <v>234</v>
      </c>
      <c r="F140" s="2"/>
      <c r="G140" s="2"/>
      <c r="H140" s="2"/>
      <c r="I140" s="33">
        <f>0+Q140</f>
        <v>0</v>
      </c>
      <c r="O140">
        <f>0+R140</f>
        <v>0</v>
      </c>
      <c r="Q140">
        <f>0+I141+I144+I147+I150+I153+I156+I159+I162+I165+I168+I171+I174+I177+I180+I183</f>
        <v>0</v>
      </c>
      <c r="R140">
        <f>0+O141+O144+O147+O150+O153+O156+O159+O162+O165+O168+O171+O174+O177+O180+O183</f>
        <v>0</v>
      </c>
    </row>
    <row r="141" spans="1:18" ht="25.5" x14ac:dyDescent="0.2">
      <c r="A141" s="17" t="s">
        <v>42</v>
      </c>
      <c r="B141" s="21" t="s">
        <v>244</v>
      </c>
      <c r="C141" s="21" t="s">
        <v>245</v>
      </c>
      <c r="D141" s="17" t="s">
        <v>44</v>
      </c>
      <c r="E141" s="22" t="s">
        <v>246</v>
      </c>
      <c r="F141" s="23" t="s">
        <v>86</v>
      </c>
      <c r="G141" s="24">
        <v>248</v>
      </c>
      <c r="H141" s="25">
        <v>0</v>
      </c>
      <c r="I141" s="25">
        <f>ROUND(ROUND(H141,2)*ROUND(G141,3),2)</f>
        <v>0</v>
      </c>
      <c r="O141">
        <f>(I141*21)/100</f>
        <v>0</v>
      </c>
      <c r="P141" t="s">
        <v>20</v>
      </c>
    </row>
    <row r="142" spans="1:18" x14ac:dyDescent="0.2">
      <c r="A142" s="26" t="s">
        <v>47</v>
      </c>
      <c r="E142" s="27" t="s">
        <v>247</v>
      </c>
    </row>
    <row r="143" spans="1:18" x14ac:dyDescent="0.2">
      <c r="A143" s="30" t="s">
        <v>48</v>
      </c>
      <c r="E143" s="29" t="s">
        <v>167</v>
      </c>
    </row>
    <row r="144" spans="1:18" ht="25.5" x14ac:dyDescent="0.2">
      <c r="A144" s="17" t="s">
        <v>42</v>
      </c>
      <c r="B144" s="21" t="s">
        <v>248</v>
      </c>
      <c r="C144" s="21" t="s">
        <v>431</v>
      </c>
      <c r="D144" s="17" t="s">
        <v>44</v>
      </c>
      <c r="E144" s="22" t="s">
        <v>432</v>
      </c>
      <c r="F144" s="23" t="s">
        <v>86</v>
      </c>
      <c r="G144" s="24">
        <v>175</v>
      </c>
      <c r="H144" s="25">
        <v>0</v>
      </c>
      <c r="I144" s="25">
        <f>ROUND(ROUND(H144,2)*ROUND(G144,3),2)</f>
        <v>0</v>
      </c>
      <c r="O144">
        <f>(I144*21)/100</f>
        <v>0</v>
      </c>
      <c r="P144" t="s">
        <v>20</v>
      </c>
    </row>
    <row r="145" spans="1:16" x14ac:dyDescent="0.2">
      <c r="A145" s="26" t="s">
        <v>47</v>
      </c>
      <c r="E145" s="27" t="s">
        <v>433</v>
      </c>
    </row>
    <row r="146" spans="1:16" x14ac:dyDescent="0.2">
      <c r="A146" s="30" t="s">
        <v>48</v>
      </c>
      <c r="E146" s="29" t="s">
        <v>75</v>
      </c>
    </row>
    <row r="147" spans="1:16" x14ac:dyDescent="0.2">
      <c r="A147" s="17" t="s">
        <v>42</v>
      </c>
      <c r="B147" s="21" t="s">
        <v>252</v>
      </c>
      <c r="C147" s="21" t="s">
        <v>249</v>
      </c>
      <c r="D147" s="17" t="s">
        <v>90</v>
      </c>
      <c r="E147" s="22" t="s">
        <v>250</v>
      </c>
      <c r="F147" s="23" t="s">
        <v>73</v>
      </c>
      <c r="G147" s="24">
        <v>108</v>
      </c>
      <c r="H147" s="25">
        <v>0</v>
      </c>
      <c r="I147" s="25">
        <f>ROUND(ROUND(H147,2)*ROUND(G147,3),2)</f>
        <v>0</v>
      </c>
      <c r="O147">
        <f>(I147*21)/100</f>
        <v>0</v>
      </c>
      <c r="P147" t="s">
        <v>20</v>
      </c>
    </row>
    <row r="148" spans="1:16" x14ac:dyDescent="0.2">
      <c r="A148" s="26" t="s">
        <v>47</v>
      </c>
      <c r="E148" s="27" t="s">
        <v>251</v>
      </c>
    </row>
    <row r="149" spans="1:16" x14ac:dyDescent="0.2">
      <c r="A149" s="30" t="s">
        <v>48</v>
      </c>
      <c r="E149" s="29" t="s">
        <v>75</v>
      </c>
    </row>
    <row r="150" spans="1:16" x14ac:dyDescent="0.2">
      <c r="A150" s="17" t="s">
        <v>42</v>
      </c>
      <c r="B150" s="21" t="s">
        <v>254</v>
      </c>
      <c r="C150" s="21" t="s">
        <v>249</v>
      </c>
      <c r="D150" s="17" t="s">
        <v>93</v>
      </c>
      <c r="E150" s="22" t="s">
        <v>250</v>
      </c>
      <c r="F150" s="23" t="s">
        <v>73</v>
      </c>
      <c r="G150" s="24">
        <v>6</v>
      </c>
      <c r="H150" s="25">
        <v>0</v>
      </c>
      <c r="I150" s="25">
        <f>ROUND(ROUND(H150,2)*ROUND(G150,3),2)</f>
        <v>0</v>
      </c>
      <c r="O150">
        <f>(I150*21)/100</f>
        <v>0</v>
      </c>
      <c r="P150" t="s">
        <v>20</v>
      </c>
    </row>
    <row r="151" spans="1:16" x14ac:dyDescent="0.2">
      <c r="A151" s="26" t="s">
        <v>47</v>
      </c>
      <c r="E151" s="27" t="s">
        <v>253</v>
      </c>
    </row>
    <row r="152" spans="1:16" x14ac:dyDescent="0.2">
      <c r="A152" s="30" t="s">
        <v>48</v>
      </c>
      <c r="E152" s="29" t="s">
        <v>75</v>
      </c>
    </row>
    <row r="153" spans="1:16" ht="25.5" x14ac:dyDescent="0.2">
      <c r="A153" s="17" t="s">
        <v>42</v>
      </c>
      <c r="B153" s="21" t="s">
        <v>258</v>
      </c>
      <c r="C153" s="21" t="s">
        <v>255</v>
      </c>
      <c r="D153" s="17" t="s">
        <v>44</v>
      </c>
      <c r="E153" s="22" t="s">
        <v>256</v>
      </c>
      <c r="F153" s="23" t="s">
        <v>73</v>
      </c>
      <c r="G153" s="24">
        <v>18</v>
      </c>
      <c r="H153" s="25">
        <v>0</v>
      </c>
      <c r="I153" s="25">
        <f>ROUND(ROUND(H153,2)*ROUND(G153,3),2)</f>
        <v>0</v>
      </c>
      <c r="O153">
        <f>(I153*21)/100</f>
        <v>0</v>
      </c>
      <c r="P153" t="s">
        <v>20</v>
      </c>
    </row>
    <row r="154" spans="1:16" x14ac:dyDescent="0.2">
      <c r="A154" s="26" t="s">
        <v>47</v>
      </c>
      <c r="E154" s="27" t="s">
        <v>257</v>
      </c>
    </row>
    <row r="155" spans="1:16" x14ac:dyDescent="0.2">
      <c r="A155" s="30" t="s">
        <v>48</v>
      </c>
      <c r="E155" s="29" t="s">
        <v>75</v>
      </c>
    </row>
    <row r="156" spans="1:16" x14ac:dyDescent="0.2">
      <c r="A156" s="17" t="s">
        <v>42</v>
      </c>
      <c r="B156" s="21" t="s">
        <v>263</v>
      </c>
      <c r="C156" s="21" t="s">
        <v>259</v>
      </c>
      <c r="D156" s="17" t="s">
        <v>44</v>
      </c>
      <c r="E156" s="22" t="s">
        <v>260</v>
      </c>
      <c r="F156" s="23" t="s">
        <v>73</v>
      </c>
      <c r="G156" s="24">
        <v>16</v>
      </c>
      <c r="H156" s="25">
        <v>0</v>
      </c>
      <c r="I156" s="25">
        <f>ROUND(ROUND(H156,2)*ROUND(G156,3),2)</f>
        <v>0</v>
      </c>
      <c r="O156">
        <f>(I156*21)/100</f>
        <v>0</v>
      </c>
      <c r="P156" t="s">
        <v>20</v>
      </c>
    </row>
    <row r="157" spans="1:16" x14ac:dyDescent="0.2">
      <c r="A157" s="26" t="s">
        <v>47</v>
      </c>
      <c r="E157" s="27" t="s">
        <v>261</v>
      </c>
    </row>
    <row r="158" spans="1:16" ht="25.5" x14ac:dyDescent="0.2">
      <c r="A158" s="30" t="s">
        <v>48</v>
      </c>
      <c r="E158" s="29" t="s">
        <v>434</v>
      </c>
    </row>
    <row r="159" spans="1:16" ht="25.5" x14ac:dyDescent="0.2">
      <c r="A159" s="17" t="s">
        <v>42</v>
      </c>
      <c r="B159" s="21" t="s">
        <v>268</v>
      </c>
      <c r="C159" s="21" t="s">
        <v>264</v>
      </c>
      <c r="D159" s="17" t="s">
        <v>44</v>
      </c>
      <c r="E159" s="22" t="s">
        <v>265</v>
      </c>
      <c r="F159" s="23" t="s">
        <v>73</v>
      </c>
      <c r="G159" s="24">
        <v>21</v>
      </c>
      <c r="H159" s="25">
        <v>0</v>
      </c>
      <c r="I159" s="25">
        <f>ROUND(ROUND(H159,2)*ROUND(G159,3),2)</f>
        <v>0</v>
      </c>
      <c r="O159">
        <f>(I159*21)/100</f>
        <v>0</v>
      </c>
      <c r="P159" t="s">
        <v>20</v>
      </c>
    </row>
    <row r="160" spans="1:16" x14ac:dyDescent="0.2">
      <c r="A160" s="26" t="s">
        <v>47</v>
      </c>
      <c r="E160" s="27" t="s">
        <v>266</v>
      </c>
    </row>
    <row r="161" spans="1:16" ht="25.5" x14ac:dyDescent="0.2">
      <c r="A161" s="30" t="s">
        <v>48</v>
      </c>
      <c r="E161" s="29" t="s">
        <v>435</v>
      </c>
    </row>
    <row r="162" spans="1:16" x14ac:dyDescent="0.2">
      <c r="A162" s="17" t="s">
        <v>42</v>
      </c>
      <c r="B162" s="21" t="s">
        <v>271</v>
      </c>
      <c r="C162" s="21" t="s">
        <v>269</v>
      </c>
      <c r="D162" s="17" t="s">
        <v>44</v>
      </c>
      <c r="E162" s="22" t="s">
        <v>270</v>
      </c>
      <c r="F162" s="23" t="s">
        <v>73</v>
      </c>
      <c r="G162" s="24">
        <v>10</v>
      </c>
      <c r="H162" s="25">
        <v>0</v>
      </c>
      <c r="I162" s="25">
        <f>ROUND(ROUND(H162,2)*ROUND(G162,3),2)</f>
        <v>0</v>
      </c>
      <c r="O162">
        <f>(I162*21)/100</f>
        <v>0</v>
      </c>
      <c r="P162" t="s">
        <v>20</v>
      </c>
    </row>
    <row r="163" spans="1:16" x14ac:dyDescent="0.2">
      <c r="A163" s="26" t="s">
        <v>47</v>
      </c>
      <c r="E163" s="27" t="s">
        <v>261</v>
      </c>
    </row>
    <row r="164" spans="1:16" x14ac:dyDescent="0.2">
      <c r="A164" s="30" t="s">
        <v>48</v>
      </c>
      <c r="E164" s="29" t="s">
        <v>75</v>
      </c>
    </row>
    <row r="165" spans="1:16" ht="25.5" x14ac:dyDescent="0.2">
      <c r="A165" s="17" t="s">
        <v>42</v>
      </c>
      <c r="B165" s="21" t="s">
        <v>274</v>
      </c>
      <c r="C165" s="21" t="s">
        <v>272</v>
      </c>
      <c r="D165" s="17" t="s">
        <v>44</v>
      </c>
      <c r="E165" s="22" t="s">
        <v>273</v>
      </c>
      <c r="F165" s="23" t="s">
        <v>73</v>
      </c>
      <c r="G165" s="24">
        <v>13</v>
      </c>
      <c r="H165" s="25">
        <v>0</v>
      </c>
      <c r="I165" s="25">
        <f>ROUND(ROUND(H165,2)*ROUND(G165,3),2)</f>
        <v>0</v>
      </c>
      <c r="O165">
        <f>(I165*21)/100</f>
        <v>0</v>
      </c>
      <c r="P165" t="s">
        <v>20</v>
      </c>
    </row>
    <row r="166" spans="1:16" x14ac:dyDescent="0.2">
      <c r="A166" s="26" t="s">
        <v>47</v>
      </c>
      <c r="E166" s="27" t="s">
        <v>266</v>
      </c>
    </row>
    <row r="167" spans="1:16" x14ac:dyDescent="0.2">
      <c r="A167" s="30" t="s">
        <v>48</v>
      </c>
      <c r="E167" s="29" t="s">
        <v>75</v>
      </c>
    </row>
    <row r="168" spans="1:16" ht="25.5" x14ac:dyDescent="0.2">
      <c r="A168" s="17" t="s">
        <v>42</v>
      </c>
      <c r="B168" s="21" t="s">
        <v>279</v>
      </c>
      <c r="C168" s="21" t="s">
        <v>275</v>
      </c>
      <c r="D168" s="17" t="s">
        <v>44</v>
      </c>
      <c r="E168" s="22" t="s">
        <v>276</v>
      </c>
      <c r="F168" s="23" t="s">
        <v>68</v>
      </c>
      <c r="G168" s="24">
        <v>556</v>
      </c>
      <c r="H168" s="25">
        <v>0</v>
      </c>
      <c r="I168" s="25">
        <f>ROUND(ROUND(H168,2)*ROUND(G168,3),2)</f>
        <v>0</v>
      </c>
      <c r="O168">
        <f>(I168*21)/100</f>
        <v>0</v>
      </c>
      <c r="P168" t="s">
        <v>20</v>
      </c>
    </row>
    <row r="169" spans="1:16" x14ac:dyDescent="0.2">
      <c r="A169" s="26" t="s">
        <v>47</v>
      </c>
      <c r="E169" s="27" t="s">
        <v>277</v>
      </c>
    </row>
    <row r="170" spans="1:16" ht="25.5" x14ac:dyDescent="0.2">
      <c r="A170" s="30" t="s">
        <v>48</v>
      </c>
      <c r="E170" s="29" t="s">
        <v>436</v>
      </c>
    </row>
    <row r="171" spans="1:16" x14ac:dyDescent="0.2">
      <c r="A171" s="17" t="s">
        <v>42</v>
      </c>
      <c r="B171" s="21" t="s">
        <v>283</v>
      </c>
      <c r="C171" s="21" t="s">
        <v>280</v>
      </c>
      <c r="D171" s="17" t="s">
        <v>44</v>
      </c>
      <c r="E171" s="22" t="s">
        <v>281</v>
      </c>
      <c r="F171" s="23" t="s">
        <v>68</v>
      </c>
      <c r="G171" s="24">
        <v>556</v>
      </c>
      <c r="H171" s="25">
        <v>0</v>
      </c>
      <c r="I171" s="25">
        <f>ROUND(ROUND(H171,2)*ROUND(G171,3),2)</f>
        <v>0</v>
      </c>
      <c r="O171">
        <f>(I171*21)/100</f>
        <v>0</v>
      </c>
      <c r="P171" t="s">
        <v>20</v>
      </c>
    </row>
    <row r="172" spans="1:16" x14ac:dyDescent="0.2">
      <c r="A172" s="26" t="s">
        <v>47</v>
      </c>
      <c r="E172" s="27" t="s">
        <v>282</v>
      </c>
    </row>
    <row r="173" spans="1:16" ht="25.5" x14ac:dyDescent="0.2">
      <c r="A173" s="30" t="s">
        <v>48</v>
      </c>
      <c r="E173" s="29" t="s">
        <v>436</v>
      </c>
    </row>
    <row r="174" spans="1:16" x14ac:dyDescent="0.2">
      <c r="A174" s="17" t="s">
        <v>42</v>
      </c>
      <c r="B174" s="21" t="s">
        <v>288</v>
      </c>
      <c r="C174" s="21" t="s">
        <v>437</v>
      </c>
      <c r="D174" s="17" t="s">
        <v>44</v>
      </c>
      <c r="E174" s="22" t="s">
        <v>438</v>
      </c>
      <c r="F174" s="23" t="s">
        <v>86</v>
      </c>
      <c r="G174" s="24">
        <v>132</v>
      </c>
      <c r="H174" s="25">
        <v>0</v>
      </c>
      <c r="I174" s="25">
        <f>ROUND(ROUND(H174,2)*ROUND(G174,3),2)</f>
        <v>0</v>
      </c>
      <c r="O174">
        <f>(I174*21)/100</f>
        <v>0</v>
      </c>
      <c r="P174" t="s">
        <v>20</v>
      </c>
    </row>
    <row r="175" spans="1:16" x14ac:dyDescent="0.2">
      <c r="A175" s="26" t="s">
        <v>47</v>
      </c>
      <c r="E175" s="27" t="s">
        <v>439</v>
      </c>
    </row>
    <row r="176" spans="1:16" x14ac:dyDescent="0.2">
      <c r="A176" s="30" t="s">
        <v>48</v>
      </c>
      <c r="E176" s="29" t="s">
        <v>75</v>
      </c>
    </row>
    <row r="177" spans="1:16" x14ac:dyDescent="0.2">
      <c r="A177" s="17" t="s">
        <v>42</v>
      </c>
      <c r="B177" s="21" t="s">
        <v>293</v>
      </c>
      <c r="C177" s="21" t="s">
        <v>284</v>
      </c>
      <c r="D177" s="17" t="s">
        <v>44</v>
      </c>
      <c r="E177" s="22" t="s">
        <v>285</v>
      </c>
      <c r="F177" s="23" t="s">
        <v>86</v>
      </c>
      <c r="G177" s="24">
        <v>18</v>
      </c>
      <c r="H177" s="25">
        <v>0</v>
      </c>
      <c r="I177" s="25">
        <f>ROUND(ROUND(H177,2)*ROUND(G177,3),2)</f>
        <v>0</v>
      </c>
      <c r="O177">
        <f>(I177*21)/100</f>
        <v>0</v>
      </c>
      <c r="P177" t="s">
        <v>20</v>
      </c>
    </row>
    <row r="178" spans="1:16" x14ac:dyDescent="0.2">
      <c r="A178" s="26" t="s">
        <v>47</v>
      </c>
      <c r="E178" s="27" t="s">
        <v>286</v>
      </c>
    </row>
    <row r="179" spans="1:16" ht="25.5" x14ac:dyDescent="0.2">
      <c r="A179" s="30" t="s">
        <v>48</v>
      </c>
      <c r="E179" s="29" t="s">
        <v>440</v>
      </c>
    </row>
    <row r="180" spans="1:16" x14ac:dyDescent="0.2">
      <c r="A180" s="17" t="s">
        <v>42</v>
      </c>
      <c r="B180" s="21" t="s">
        <v>298</v>
      </c>
      <c r="C180" s="21" t="s">
        <v>289</v>
      </c>
      <c r="D180" s="17" t="s">
        <v>44</v>
      </c>
      <c r="E180" s="22" t="s">
        <v>290</v>
      </c>
      <c r="F180" s="23" t="s">
        <v>86</v>
      </c>
      <c r="G180" s="24">
        <v>2386</v>
      </c>
      <c r="H180" s="25">
        <v>0</v>
      </c>
      <c r="I180" s="25">
        <f>ROUND(ROUND(H180,2)*ROUND(G180,3),2)</f>
        <v>0</v>
      </c>
      <c r="O180">
        <f>(I180*21)/100</f>
        <v>0</v>
      </c>
      <c r="P180" t="s">
        <v>20</v>
      </c>
    </row>
    <row r="181" spans="1:16" ht="25.5" x14ac:dyDescent="0.2">
      <c r="A181" s="26" t="s">
        <v>47</v>
      </c>
      <c r="E181" s="27" t="s">
        <v>291</v>
      </c>
    </row>
    <row r="182" spans="1:16" x14ac:dyDescent="0.2">
      <c r="A182" s="30" t="s">
        <v>48</v>
      </c>
      <c r="E182" s="29" t="s">
        <v>292</v>
      </c>
    </row>
    <row r="183" spans="1:16" ht="25.5" x14ac:dyDescent="0.2">
      <c r="A183" s="17" t="s">
        <v>42</v>
      </c>
      <c r="B183" s="21" t="s">
        <v>302</v>
      </c>
      <c r="C183" s="21" t="s">
        <v>441</v>
      </c>
      <c r="D183" s="17" t="s">
        <v>44</v>
      </c>
      <c r="E183" s="22" t="s">
        <v>442</v>
      </c>
      <c r="F183" s="23" t="s">
        <v>86</v>
      </c>
      <c r="G183" s="24">
        <v>105</v>
      </c>
      <c r="H183" s="25">
        <v>0</v>
      </c>
      <c r="I183" s="25">
        <f>ROUND(ROUND(H183,2)*ROUND(G183,3),2)</f>
        <v>0</v>
      </c>
      <c r="O183">
        <f>(I183*21)/100</f>
        <v>0</v>
      </c>
      <c r="P183" t="s">
        <v>20</v>
      </c>
    </row>
    <row r="184" spans="1:16" x14ac:dyDescent="0.2">
      <c r="A184" s="26" t="s">
        <v>47</v>
      </c>
      <c r="E184" s="27" t="s">
        <v>443</v>
      </c>
    </row>
    <row r="185" spans="1:16" x14ac:dyDescent="0.2">
      <c r="A185" s="28" t="s">
        <v>48</v>
      </c>
      <c r="E185" s="29" t="s">
        <v>75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000</vt:lpstr>
      <vt:lpstr>SO 101</vt:lpstr>
      <vt:lpstr>SO 102</vt:lpstr>
      <vt:lpstr>SO 103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Josef Raboch</cp:lastModifiedBy>
  <dcterms:created xsi:type="dcterms:W3CDTF">2024-03-22T06:16:00Z</dcterms:created>
  <dcterms:modified xsi:type="dcterms:W3CDTF">2024-03-22T16:06:53Z</dcterms:modified>
  <cp:category/>
  <cp:contentStatus/>
</cp:coreProperties>
</file>