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66925"/>
  <xr:revisionPtr revIDLastSave="0" documentId="13_ncr:1_{37D15E95-3E5B-40BE-8CCB-C8255E75116B}" xr6:coauthVersionLast="47" xr6:coauthVersionMax="47" xr10:uidLastSave="{00000000-0000-0000-0000-000000000000}"/>
  <bookViews>
    <workbookView xWindow="-120" yWindow="-120" windowWidth="29040" windowHeight="15720" activeTab="5" xr2:uid="{0CEA1307-CE0B-4BC6-A693-33754F71C4FF}"/>
  </bookViews>
  <sheets>
    <sheet name="OSV SO-01" sheetId="1" r:id="rId1"/>
    <sheet name="OSV SO-02" sheetId="2" r:id="rId2"/>
    <sheet name="OSV SO-06" sheetId="4" r:id="rId3"/>
    <sheet name="OSV SO-07" sheetId="5" r:id="rId4"/>
    <sheet name="FVE" sheetId="9" r:id="rId5"/>
    <sheet name="Bilance úspor EL" sheetId="7" r:id="rId6"/>
    <sheet name="Rozdělení spotřeby EL" sheetId="8" r:id="rId7"/>
  </sheets>
  <externalReferences>
    <externalReference r:id="rId8"/>
  </externalReferences>
  <definedNames>
    <definedName name="__DATA__" localSheetId="4">#REF!</definedName>
    <definedName name="__DATA__">#REF!</definedName>
    <definedName name="__MAIN__" localSheetId="4">#REF!</definedName>
    <definedName name="__MAIN__">#REF!</definedName>
    <definedName name="_Order1" hidden="1">0</definedName>
    <definedName name="_Order2" hidden="1">0</definedName>
    <definedName name="a" localSheetId="4">#REF!</definedName>
    <definedName name="a">#REF!</definedName>
    <definedName name="aba">#REF!</definedName>
    <definedName name="AccessDatabase" hidden="1">"C:\Marek\ex - nab99\Czg 990.mdb"</definedName>
    <definedName name="budovy">#REF!</definedName>
    <definedName name="cenik">#REF!</definedName>
    <definedName name="ceny" localSheetId="4" hidden="1">{"'List1'!$A$1:$J$73"}</definedName>
    <definedName name="ceny" hidden="1">{"'List1'!$A$1:$J$73"}</definedName>
    <definedName name="cin">#REF!</definedName>
    <definedName name="cisloobjektu">#REF!</definedName>
    <definedName name="d" localSheetId="4" hidden="1">{"'List1'!$A$1:$J$73"}</definedName>
    <definedName name="d" hidden="1">{"'List1'!$A$1:$J$73"}</definedName>
    <definedName name="_xlnm.Database">#REF!</definedName>
    <definedName name="DPH">#REF!</definedName>
    <definedName name="eC_Rekapitulace">#REF!</definedName>
    <definedName name="ene">#REF!</definedName>
    <definedName name="EUR">#REF!</definedName>
    <definedName name="euroCALC">#REF!</definedName>
    <definedName name="fghjhg">#REF!</definedName>
    <definedName name="GBP">#REF!</definedName>
    <definedName name="h">#REF!</definedName>
    <definedName name="HTML_CodePage" hidden="1">1250</definedName>
    <definedName name="HTML_Control" localSheetId="4" hidden="1">{"'List1'!$A$1:$J$73"}</definedName>
    <definedName name="HTML_Control" hidden="1">{"'List1'!$A$1:$J$73"}</definedName>
    <definedName name="HTML_Description" hidden="1">""</definedName>
    <definedName name="HTML_Email" hidden="1">""</definedName>
    <definedName name="HTML_Header" hidden="1">"List1"</definedName>
    <definedName name="HTML_LastUpdate" hidden="1">"20.2.1998"</definedName>
    <definedName name="HTML_LineAfter" hidden="1">FALSE</definedName>
    <definedName name="HTML_LineBefore" hidden="1">FALSE</definedName>
    <definedName name="HTML_Name" hidden="1">"Otakar KOUDELKA"</definedName>
    <definedName name="HTML_OBDlg2" hidden="1">TRUE</definedName>
    <definedName name="HTML_OBDlg4" hidden="1">TRUE</definedName>
    <definedName name="HTML_OS" hidden="1">0</definedName>
    <definedName name="HTML_PathFile" hidden="1">"C:\WINNT40\Profiles\Koudelka.000\Dokumenty\HTML.htm"</definedName>
    <definedName name="HTML_Title" hidden="1">"Sešit2"</definedName>
    <definedName name="indexy">#REF!</definedName>
    <definedName name="kk" localSheetId="4" hidden="1">{"'List1'!$A$1:$J$73"}</definedName>
    <definedName name="kk" hidden="1">{"'List1'!$A$1:$J$73"}</definedName>
    <definedName name="kod">#REF!</definedName>
    <definedName name="Koef">#REF!</definedName>
    <definedName name="konstrukce">#REF!</definedName>
    <definedName name="kriterium1">#REF!</definedName>
    <definedName name="materialy">#REF!</definedName>
    <definedName name="navratnost">#REF!</definedName>
    <definedName name="nazevobjektu">#REF!</definedName>
    <definedName name="opatření">#REF!</definedName>
    <definedName name="plo">#REF!</definedName>
    <definedName name="POTR" localSheetId="4" hidden="1">{"'List1'!$A$1:$J$73"}</definedName>
    <definedName name="POTR" hidden="1">{"'List1'!$A$1:$J$73"}</definedName>
    <definedName name="potr.větve" localSheetId="4" hidden="1">{"'List1'!$A$1:$J$73"}</definedName>
    <definedName name="potr.větve" hidden="1">{"'List1'!$A$1:$J$73"}</definedName>
    <definedName name="SE" localSheetId="4" hidden="1">{"'List1'!$A$1:$J$73"}</definedName>
    <definedName name="SE" hidden="1">{"'List1'!$A$1:$J$73"}</definedName>
    <definedName name="sez_bud">#REF!</definedName>
    <definedName name="souhrn_budov">#REF!</definedName>
    <definedName name="soupis1" localSheetId="4" hidden="1">{"'List1'!$A$1:$J$73"}</definedName>
    <definedName name="soupis1" hidden="1">{"'List1'!$A$1:$J$73"}</definedName>
    <definedName name="test">#REF!</definedName>
    <definedName name="typ">#REF!</definedName>
    <definedName name="USD">#REF!</definedName>
    <definedName name="USP" localSheetId="4" hidden="1">{"'List1'!$A$1:$J$73"}</definedName>
    <definedName name="USP" hidden="1">{"'List1'!$A$1:$J$73"}</definedName>
    <definedName name="V.Č.30103" localSheetId="4" hidden="1">{"'List1'!$A$1:$J$73"}</definedName>
    <definedName name="V.Č.30103" hidden="1">{"'List1'!$A$1:$J$73"}</definedName>
    <definedName name="whefuigf">#REF!</definedName>
    <definedName name="wrn.Tisk." localSheetId="4" hidden="1">{#N/A,#N/A,FALSE,"Nabídka";#N/A,#N/A,FALSE,"Specifikace"}</definedName>
    <definedName name="wrn.Tisk." hidden="1">{#N/A,#N/A,FALSE,"Nabídka";#N/A,#N/A,FALSE,"Specifikace"}</definedName>
    <definedName name="Z_0216E4A3_6182_11D6_9494_000102FA4DF4_.wvu.Cols" hidden="1">#REF!</definedName>
    <definedName name="Z_0216E4A3_6182_11D6_9494_000102FA4DF4_.wvu.PrintArea" hidden="1">#REF!</definedName>
    <definedName name="Z_0216E4A3_6182_11D6_9494_000102FA4DF4_.wvu.PrintTitles" hidden="1">#REF!</definedName>
    <definedName name="Z_A6D38DCC_6184_11D6_8FBA_000476959415_.wvu.Cols" hidden="1">#REF!</definedName>
    <definedName name="Z_A6D38DCC_6184_11D6_8FBA_000476959415_.wvu.PrintArea" hidden="1">#REF!</definedName>
    <definedName name="Z_A6D38DCC_6184_11D6_8FBA_000476959415_.wvu.PrintTitles" hidden="1">#REF!</definedName>
    <definedName name="značky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8" l="1"/>
  <c r="G7" i="8"/>
  <c r="C7" i="8"/>
  <c r="E17" i="9"/>
  <c r="D53" i="9"/>
  <c r="E53" i="9"/>
  <c r="I18" i="9"/>
  <c r="I36" i="9"/>
  <c r="I54" i="9"/>
  <c r="I72" i="9"/>
  <c r="I90" i="9"/>
  <c r="E35" i="9"/>
  <c r="E90" i="9"/>
  <c r="J88" i="9"/>
  <c r="G88" i="9"/>
  <c r="K88" i="9" s="1"/>
  <c r="J87" i="9"/>
  <c r="G87" i="9"/>
  <c r="K87" i="9" s="1"/>
  <c r="J86" i="9"/>
  <c r="G86" i="9"/>
  <c r="K86" i="9" s="1"/>
  <c r="J85" i="9"/>
  <c r="G85" i="9"/>
  <c r="K85" i="9" s="1"/>
  <c r="J84" i="9"/>
  <c r="G84" i="9"/>
  <c r="K84" i="9" s="1"/>
  <c r="J83" i="9"/>
  <c r="G83" i="9"/>
  <c r="K83" i="9" s="1"/>
  <c r="J82" i="9"/>
  <c r="G82" i="9"/>
  <c r="K82" i="9" s="1"/>
  <c r="J81" i="9"/>
  <c r="G81" i="9"/>
  <c r="K81" i="9" s="1"/>
  <c r="J80" i="9"/>
  <c r="G80" i="9"/>
  <c r="K80" i="9" s="1"/>
  <c r="J79" i="9"/>
  <c r="G79" i="9"/>
  <c r="K79" i="9" s="1"/>
  <c r="J78" i="9"/>
  <c r="G78" i="9"/>
  <c r="K78" i="9" s="1"/>
  <c r="J77" i="9"/>
  <c r="G77" i="9"/>
  <c r="K77" i="9" s="1"/>
  <c r="J70" i="9"/>
  <c r="G70" i="9"/>
  <c r="K70" i="9" s="1"/>
  <c r="J69" i="9"/>
  <c r="G69" i="9"/>
  <c r="K69" i="9" s="1"/>
  <c r="J68" i="9"/>
  <c r="G68" i="9"/>
  <c r="K68" i="9" s="1"/>
  <c r="J67" i="9"/>
  <c r="G67" i="9"/>
  <c r="K67" i="9" s="1"/>
  <c r="J66" i="9"/>
  <c r="G66" i="9"/>
  <c r="K66" i="9" s="1"/>
  <c r="J65" i="9"/>
  <c r="G65" i="9"/>
  <c r="K65" i="9" s="1"/>
  <c r="J64" i="9"/>
  <c r="G64" i="9"/>
  <c r="K64" i="9" s="1"/>
  <c r="J63" i="9"/>
  <c r="G63" i="9"/>
  <c r="K63" i="9" s="1"/>
  <c r="J62" i="9"/>
  <c r="G62" i="9"/>
  <c r="K62" i="9" s="1"/>
  <c r="J61" i="9"/>
  <c r="G61" i="9"/>
  <c r="K61" i="9" s="1"/>
  <c r="J60" i="9"/>
  <c r="G60" i="9"/>
  <c r="K60" i="9" s="1"/>
  <c r="J59" i="9"/>
  <c r="J71" i="9" s="1"/>
  <c r="M71" i="9" s="1"/>
  <c r="G59" i="9"/>
  <c r="G71" i="9" s="1"/>
  <c r="J52" i="9"/>
  <c r="G52" i="9"/>
  <c r="K52" i="9" s="1"/>
  <c r="J51" i="9"/>
  <c r="G51" i="9"/>
  <c r="K51" i="9" s="1"/>
  <c r="J50" i="9"/>
  <c r="G50" i="9"/>
  <c r="K50" i="9" s="1"/>
  <c r="J49" i="9"/>
  <c r="G49" i="9"/>
  <c r="K49" i="9" s="1"/>
  <c r="J48" i="9"/>
  <c r="G48" i="9"/>
  <c r="K48" i="9" s="1"/>
  <c r="J47" i="9"/>
  <c r="G47" i="9"/>
  <c r="K47" i="9" s="1"/>
  <c r="J46" i="9"/>
  <c r="G46" i="9"/>
  <c r="K46" i="9" s="1"/>
  <c r="J45" i="9"/>
  <c r="G45" i="9"/>
  <c r="K45" i="9" s="1"/>
  <c r="J44" i="9"/>
  <c r="G44" i="9"/>
  <c r="K44" i="9" s="1"/>
  <c r="J43" i="9"/>
  <c r="G43" i="9"/>
  <c r="K43" i="9" s="1"/>
  <c r="J42" i="9"/>
  <c r="G42" i="9"/>
  <c r="K42" i="9" s="1"/>
  <c r="J41" i="9"/>
  <c r="G41" i="9"/>
  <c r="J34" i="9"/>
  <c r="G34" i="9"/>
  <c r="K34" i="9" s="1"/>
  <c r="J33" i="9"/>
  <c r="G33" i="9"/>
  <c r="K33" i="9" s="1"/>
  <c r="J32" i="9"/>
  <c r="G32" i="9"/>
  <c r="K32" i="9" s="1"/>
  <c r="J31" i="9"/>
  <c r="G31" i="9"/>
  <c r="K31" i="9" s="1"/>
  <c r="J30" i="9"/>
  <c r="G30" i="9"/>
  <c r="K30" i="9" s="1"/>
  <c r="J29" i="9"/>
  <c r="G29" i="9"/>
  <c r="K29" i="9" s="1"/>
  <c r="J28" i="9"/>
  <c r="G28" i="9"/>
  <c r="K28" i="9" s="1"/>
  <c r="J27" i="9"/>
  <c r="G27" i="9"/>
  <c r="K27" i="9" s="1"/>
  <c r="J26" i="9"/>
  <c r="G26" i="9"/>
  <c r="K26" i="9" s="1"/>
  <c r="J25" i="9"/>
  <c r="G25" i="9"/>
  <c r="K25" i="9" s="1"/>
  <c r="J24" i="9"/>
  <c r="G24" i="9"/>
  <c r="K24" i="9" s="1"/>
  <c r="J23" i="9"/>
  <c r="G23" i="9"/>
  <c r="I89" i="9"/>
  <c r="H89" i="9"/>
  <c r="H90" i="9" s="1"/>
  <c r="F89" i="9"/>
  <c r="E89" i="9"/>
  <c r="D89" i="9"/>
  <c r="C89" i="9"/>
  <c r="B89" i="9"/>
  <c r="I71" i="9"/>
  <c r="H71" i="9"/>
  <c r="H72" i="9" s="1"/>
  <c r="F71" i="9"/>
  <c r="E71" i="9"/>
  <c r="D71" i="9"/>
  <c r="C71" i="9"/>
  <c r="B71" i="9"/>
  <c r="I53" i="9"/>
  <c r="H53" i="9"/>
  <c r="H54" i="9" s="1"/>
  <c r="F53" i="9"/>
  <c r="C53" i="9"/>
  <c r="B53" i="9"/>
  <c r="I35" i="9"/>
  <c r="H35" i="9"/>
  <c r="F35" i="9"/>
  <c r="D35" i="9"/>
  <c r="C35" i="9"/>
  <c r="B35" i="9"/>
  <c r="K12" i="9"/>
  <c r="J6" i="9"/>
  <c r="J7" i="9"/>
  <c r="J8" i="9"/>
  <c r="J9" i="9"/>
  <c r="J10" i="9"/>
  <c r="J11" i="9"/>
  <c r="J12" i="9"/>
  <c r="J13" i="9"/>
  <c r="J14" i="9"/>
  <c r="J15" i="9"/>
  <c r="J16" i="9"/>
  <c r="J5" i="9"/>
  <c r="I17" i="9"/>
  <c r="H17" i="9"/>
  <c r="B17" i="9"/>
  <c r="C17" i="9"/>
  <c r="D17" i="9"/>
  <c r="F17" i="9"/>
  <c r="G6" i="9"/>
  <c r="K6" i="9" s="1"/>
  <c r="G7" i="9"/>
  <c r="K7" i="9" s="1"/>
  <c r="G8" i="9"/>
  <c r="K8" i="9" s="1"/>
  <c r="G9" i="9"/>
  <c r="K9" i="9" s="1"/>
  <c r="G10" i="9"/>
  <c r="K10" i="9" s="1"/>
  <c r="G11" i="9"/>
  <c r="K11" i="9" s="1"/>
  <c r="G12" i="9"/>
  <c r="G13" i="9"/>
  <c r="K13" i="9" s="1"/>
  <c r="G14" i="9"/>
  <c r="K14" i="9" s="1"/>
  <c r="G15" i="9"/>
  <c r="K15" i="9" s="1"/>
  <c r="G16" i="9"/>
  <c r="K16" i="9" s="1"/>
  <c r="G5" i="9"/>
  <c r="K5" i="9" s="1"/>
  <c r="J5" i="7"/>
  <c r="K9" i="7"/>
  <c r="K8" i="7"/>
  <c r="K7" i="7"/>
  <c r="K6" i="7"/>
  <c r="K5" i="7"/>
  <c r="K4" i="7"/>
  <c r="K3" i="7"/>
  <c r="I9" i="7"/>
  <c r="J9" i="7" s="1"/>
  <c r="I8" i="7"/>
  <c r="J8" i="7" s="1"/>
  <c r="I6" i="7"/>
  <c r="J6" i="7" s="1"/>
  <c r="I5" i="7"/>
  <c r="I3" i="7"/>
  <c r="J3" i="7" s="1"/>
  <c r="H9" i="7"/>
  <c r="H4" i="7"/>
  <c r="E36" i="9" s="1"/>
  <c r="D90" i="9"/>
  <c r="D72" i="9"/>
  <c r="I4" i="7" l="1"/>
  <c r="J4" i="7" s="1"/>
  <c r="J89" i="9"/>
  <c r="M89" i="9" s="1"/>
  <c r="J53" i="9"/>
  <c r="M53" i="9" s="1"/>
  <c r="J35" i="9"/>
  <c r="J17" i="9"/>
  <c r="G17" i="9"/>
  <c r="G35" i="9"/>
  <c r="G89" i="9"/>
  <c r="G53" i="9"/>
  <c r="K89" i="9"/>
  <c r="K59" i="9"/>
  <c r="K71" i="9" s="1"/>
  <c r="K41" i="9"/>
  <c r="K53" i="9" s="1"/>
  <c r="Q71" i="9"/>
  <c r="K23" i="9"/>
  <c r="K35" i="9" s="1"/>
  <c r="M35" i="9"/>
  <c r="P71" i="9"/>
  <c r="H36" i="9"/>
  <c r="K17" i="9"/>
  <c r="M17" i="9"/>
  <c r="H18" i="9"/>
  <c r="R71" i="9" l="1"/>
  <c r="R72" i="9" s="1"/>
  <c r="S71" i="9"/>
  <c r="D36" i="9" l="1"/>
  <c r="D18" i="9"/>
  <c r="E6" i="4"/>
  <c r="J95" i="5"/>
  <c r="G95" i="5"/>
  <c r="G10" i="4"/>
  <c r="G9" i="4"/>
  <c r="E17" i="4"/>
  <c r="E15" i="4"/>
  <c r="E11" i="4"/>
  <c r="E7" i="4"/>
  <c r="E5" i="4"/>
  <c r="P208" i="1"/>
  <c r="P203" i="1"/>
  <c r="P204" i="1"/>
  <c r="P197" i="1"/>
  <c r="P191" i="1"/>
  <c r="P186" i="1"/>
  <c r="P184" i="1"/>
  <c r="P178" i="1"/>
  <c r="P177" i="1"/>
  <c r="P174" i="1"/>
  <c r="P173" i="1"/>
  <c r="P163" i="1"/>
  <c r="P86" i="1"/>
  <c r="P85" i="1"/>
  <c r="P21" i="1"/>
  <c r="P18" i="1"/>
  <c r="O5" i="2"/>
  <c r="G5" i="2"/>
  <c r="G43" i="2"/>
  <c r="G208" i="1"/>
  <c r="D95" i="5"/>
  <c r="O92" i="5"/>
  <c r="O91" i="5"/>
  <c r="O90" i="5"/>
  <c r="O89" i="5"/>
  <c r="O88" i="5"/>
  <c r="O87" i="5"/>
  <c r="O86" i="5"/>
  <c r="O85" i="5"/>
  <c r="O84" i="5"/>
  <c r="O83" i="5"/>
  <c r="O82" i="5"/>
  <c r="O81" i="5"/>
  <c r="O77" i="5"/>
  <c r="O76" i="5"/>
  <c r="O75" i="5"/>
  <c r="O74" i="5"/>
  <c r="O73" i="5"/>
  <c r="O72" i="5"/>
  <c r="O71" i="5"/>
  <c r="O70" i="5"/>
  <c r="O69" i="5"/>
  <c r="O68" i="5"/>
  <c r="O67" i="5"/>
  <c r="O66" i="5"/>
  <c r="O62" i="5"/>
  <c r="O61" i="5"/>
  <c r="O60" i="5"/>
  <c r="O59" i="5"/>
  <c r="O58" i="5"/>
  <c r="O57" i="5"/>
  <c r="O56" i="5"/>
  <c r="O55" i="5"/>
  <c r="O54" i="5"/>
  <c r="O53" i="5"/>
  <c r="O52" i="5"/>
  <c r="O51" i="5"/>
  <c r="O44" i="5"/>
  <c r="O43" i="5"/>
  <c r="D23" i="4"/>
  <c r="O42" i="5"/>
  <c r="O41" i="5"/>
  <c r="O40" i="5"/>
  <c r="O39" i="5"/>
  <c r="O38" i="5"/>
  <c r="O37" i="5"/>
  <c r="O36" i="5"/>
  <c r="O35" i="5"/>
  <c r="O34" i="5"/>
  <c r="O33" i="5"/>
  <c r="O29" i="5"/>
  <c r="O28" i="5"/>
  <c r="O27" i="5"/>
  <c r="O26" i="5"/>
  <c r="O25" i="5"/>
  <c r="O24" i="5"/>
  <c r="O23" i="5"/>
  <c r="O22" i="5"/>
  <c r="O21" i="5"/>
  <c r="O20" i="5"/>
  <c r="O19" i="5"/>
  <c r="O15" i="5"/>
  <c r="O14" i="5"/>
  <c r="O13" i="5"/>
  <c r="O12" i="5"/>
  <c r="O11" i="5"/>
  <c r="O10" i="5"/>
  <c r="O9" i="5"/>
  <c r="O8" i="5"/>
  <c r="O7" i="5"/>
  <c r="O6" i="5"/>
  <c r="O5" i="5"/>
  <c r="O22" i="4"/>
  <c r="O21" i="4"/>
  <c r="O20" i="4"/>
  <c r="O17" i="4"/>
  <c r="O16" i="4"/>
  <c r="O15" i="4"/>
  <c r="O14" i="4"/>
  <c r="O13" i="4"/>
  <c r="O12" i="4"/>
  <c r="O11" i="4"/>
  <c r="O7" i="4"/>
  <c r="O6" i="4"/>
  <c r="O5" i="4"/>
  <c r="D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43" i="2" s="1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D208" i="1"/>
  <c r="O207" i="1"/>
  <c r="P207" i="1" s="1"/>
  <c r="O206" i="1"/>
  <c r="P206" i="1" s="1"/>
  <c r="O205" i="1"/>
  <c r="P205" i="1" s="1"/>
  <c r="O202" i="1"/>
  <c r="P202" i="1" s="1"/>
  <c r="O201" i="1"/>
  <c r="P201" i="1" s="1"/>
  <c r="O200" i="1"/>
  <c r="P200" i="1" s="1"/>
  <c r="O199" i="1"/>
  <c r="P199" i="1" s="1"/>
  <c r="O198" i="1"/>
  <c r="P198" i="1" s="1"/>
  <c r="O196" i="1"/>
  <c r="P196" i="1" s="1"/>
  <c r="O195" i="1"/>
  <c r="P195" i="1" s="1"/>
  <c r="O194" i="1"/>
  <c r="P194" i="1" s="1"/>
  <c r="O193" i="1"/>
  <c r="P193" i="1" s="1"/>
  <c r="O192" i="1"/>
  <c r="P192" i="1" s="1"/>
  <c r="O189" i="1"/>
  <c r="P189" i="1" s="1"/>
  <c r="O188" i="1"/>
  <c r="P188" i="1" s="1"/>
  <c r="O187" i="1"/>
  <c r="P187" i="1" s="1"/>
  <c r="O185" i="1"/>
  <c r="P185" i="1" s="1"/>
  <c r="O183" i="1"/>
  <c r="P183" i="1" s="1"/>
  <c r="O182" i="1"/>
  <c r="P182" i="1" s="1"/>
  <c r="O181" i="1"/>
  <c r="P181" i="1" s="1"/>
  <c r="O180" i="1"/>
  <c r="P180" i="1" s="1"/>
  <c r="O179" i="1"/>
  <c r="P179" i="1" s="1"/>
  <c r="O176" i="1"/>
  <c r="P176" i="1" s="1"/>
  <c r="O175" i="1"/>
  <c r="P175" i="1" s="1"/>
  <c r="O172" i="1"/>
  <c r="P172" i="1" s="1"/>
  <c r="O171" i="1"/>
  <c r="P171" i="1" s="1"/>
  <c r="O170" i="1"/>
  <c r="P170" i="1" s="1"/>
  <c r="O169" i="1"/>
  <c r="P169" i="1" s="1"/>
  <c r="O168" i="1"/>
  <c r="P168" i="1" s="1"/>
  <c r="O166" i="1"/>
  <c r="P166" i="1" s="1"/>
  <c r="O165" i="1"/>
  <c r="P165" i="1" s="1"/>
  <c r="O164" i="1"/>
  <c r="P164" i="1" s="1"/>
  <c r="O162" i="1"/>
  <c r="P162" i="1" s="1"/>
  <c r="O161" i="1"/>
  <c r="P161" i="1" s="1"/>
  <c r="O160" i="1"/>
  <c r="P160" i="1" s="1"/>
  <c r="O159" i="1"/>
  <c r="P159" i="1" s="1"/>
  <c r="O158" i="1"/>
  <c r="P158" i="1" s="1"/>
  <c r="O157" i="1"/>
  <c r="P157" i="1" s="1"/>
  <c r="O156" i="1"/>
  <c r="P156" i="1" s="1"/>
  <c r="O155" i="1"/>
  <c r="P155" i="1" s="1"/>
  <c r="O154" i="1"/>
  <c r="P154" i="1" s="1"/>
  <c r="O153" i="1"/>
  <c r="P153" i="1" s="1"/>
  <c r="O152" i="1"/>
  <c r="P152" i="1" s="1"/>
  <c r="O151" i="1"/>
  <c r="P151" i="1" s="1"/>
  <c r="O148" i="1"/>
  <c r="P148" i="1" s="1"/>
  <c r="O147" i="1"/>
  <c r="P147" i="1" s="1"/>
  <c r="O146" i="1"/>
  <c r="P146" i="1" s="1"/>
  <c r="O144" i="1"/>
  <c r="P144" i="1" s="1"/>
  <c r="O143" i="1"/>
  <c r="P143" i="1" s="1"/>
  <c r="O142" i="1"/>
  <c r="P142" i="1" s="1"/>
  <c r="O141" i="1"/>
  <c r="P141" i="1" s="1"/>
  <c r="O140" i="1"/>
  <c r="P140" i="1" s="1"/>
  <c r="O139" i="1"/>
  <c r="P139" i="1" s="1"/>
  <c r="O137" i="1"/>
  <c r="P137" i="1" s="1"/>
  <c r="O136" i="1"/>
  <c r="P136" i="1" s="1"/>
  <c r="O135" i="1"/>
  <c r="O134" i="1"/>
  <c r="P134" i="1" s="1"/>
  <c r="O133" i="1"/>
  <c r="O132" i="1"/>
  <c r="P132" i="1" s="1"/>
  <c r="O131" i="1"/>
  <c r="P131" i="1" s="1"/>
  <c r="O130" i="1"/>
  <c r="P130" i="1" s="1"/>
  <c r="O129" i="1"/>
  <c r="P129" i="1" s="1"/>
  <c r="O128" i="1"/>
  <c r="P128" i="1" s="1"/>
  <c r="O127" i="1"/>
  <c r="P127" i="1" s="1"/>
  <c r="O126" i="1"/>
  <c r="P126" i="1" s="1"/>
  <c r="O125" i="1"/>
  <c r="P125" i="1" s="1"/>
  <c r="O124" i="1"/>
  <c r="O123" i="1"/>
  <c r="P123" i="1" s="1"/>
  <c r="O122" i="1"/>
  <c r="P122" i="1" s="1"/>
  <c r="O121" i="1"/>
  <c r="P121" i="1" s="1"/>
  <c r="O120" i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1" i="1"/>
  <c r="P91" i="1" s="1"/>
  <c r="O90" i="1"/>
  <c r="P90" i="1" s="1"/>
  <c r="O89" i="1"/>
  <c r="P89" i="1" s="1"/>
  <c r="O88" i="1"/>
  <c r="P88" i="1" s="1"/>
  <c r="O87" i="1"/>
  <c r="P87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6" i="1"/>
  <c r="P26" i="1" s="1"/>
  <c r="O25" i="1"/>
  <c r="P25" i="1" s="1"/>
  <c r="O24" i="1"/>
  <c r="P24" i="1" s="1"/>
  <c r="O23" i="1"/>
  <c r="P23" i="1" s="1"/>
  <c r="O22" i="1"/>
  <c r="P22" i="1" s="1"/>
  <c r="O20" i="1"/>
  <c r="P20" i="1" s="1"/>
  <c r="O19" i="1"/>
  <c r="P19" i="1" s="1"/>
  <c r="O17" i="1"/>
  <c r="P17" i="1" s="1"/>
  <c r="O16" i="1"/>
  <c r="P16" i="1" s="1"/>
  <c r="O15" i="1"/>
  <c r="P15" i="1" s="1"/>
  <c r="O14" i="1"/>
  <c r="O10" i="1"/>
  <c r="P10" i="1" s="1"/>
  <c r="O9" i="1"/>
  <c r="P9" i="1" s="1"/>
  <c r="O7" i="1"/>
  <c r="P7" i="1" s="1"/>
  <c r="O6" i="1"/>
  <c r="O95" i="5" l="1"/>
  <c r="O23" i="4"/>
  <c r="O208" i="1"/>
  <c r="G94" i="5" l="1"/>
  <c r="J94" i="5" s="1"/>
  <c r="G93" i="5"/>
  <c r="J93" i="5" s="1"/>
  <c r="G92" i="5"/>
  <c r="J92" i="5" s="1"/>
  <c r="P92" i="5" s="1"/>
  <c r="G91" i="5"/>
  <c r="J91" i="5" s="1"/>
  <c r="P91" i="5" s="1"/>
  <c r="G90" i="5"/>
  <c r="J90" i="5" s="1"/>
  <c r="P90" i="5" s="1"/>
  <c r="G89" i="5"/>
  <c r="J89" i="5" s="1"/>
  <c r="P89" i="5" s="1"/>
  <c r="G88" i="5"/>
  <c r="J88" i="5" s="1"/>
  <c r="P88" i="5" s="1"/>
  <c r="G87" i="5"/>
  <c r="J87" i="5" s="1"/>
  <c r="P87" i="5" s="1"/>
  <c r="G86" i="5"/>
  <c r="J86" i="5" s="1"/>
  <c r="P86" i="5" s="1"/>
  <c r="G85" i="5"/>
  <c r="J85" i="5" s="1"/>
  <c r="P85" i="5" s="1"/>
  <c r="G84" i="5"/>
  <c r="J84" i="5" s="1"/>
  <c r="P84" i="5" s="1"/>
  <c r="G83" i="5"/>
  <c r="J83" i="5" s="1"/>
  <c r="P83" i="5" s="1"/>
  <c r="G82" i="5"/>
  <c r="J82" i="5" s="1"/>
  <c r="P82" i="5" s="1"/>
  <c r="G81" i="5"/>
  <c r="J81" i="5" s="1"/>
  <c r="P81" i="5" s="1"/>
  <c r="G79" i="5"/>
  <c r="J79" i="5" s="1"/>
  <c r="G78" i="5"/>
  <c r="J78" i="5" s="1"/>
  <c r="G77" i="5"/>
  <c r="J77" i="5" s="1"/>
  <c r="P77" i="5" s="1"/>
  <c r="G76" i="5"/>
  <c r="J76" i="5" s="1"/>
  <c r="P76" i="5" s="1"/>
  <c r="G75" i="5"/>
  <c r="J75" i="5" s="1"/>
  <c r="P75" i="5" s="1"/>
  <c r="G74" i="5"/>
  <c r="J74" i="5" s="1"/>
  <c r="P74" i="5" s="1"/>
  <c r="G73" i="5"/>
  <c r="J73" i="5" s="1"/>
  <c r="P73" i="5" s="1"/>
  <c r="G72" i="5"/>
  <c r="J72" i="5" s="1"/>
  <c r="P72" i="5" s="1"/>
  <c r="G71" i="5"/>
  <c r="J71" i="5" s="1"/>
  <c r="P71" i="5" s="1"/>
  <c r="G70" i="5"/>
  <c r="J70" i="5" s="1"/>
  <c r="P70" i="5" s="1"/>
  <c r="G69" i="5"/>
  <c r="J69" i="5" s="1"/>
  <c r="P69" i="5" s="1"/>
  <c r="G68" i="5"/>
  <c r="J68" i="5" s="1"/>
  <c r="P68" i="5" s="1"/>
  <c r="G67" i="5"/>
  <c r="J67" i="5" s="1"/>
  <c r="P67" i="5" s="1"/>
  <c r="G66" i="5"/>
  <c r="J66" i="5" s="1"/>
  <c r="P66" i="5" s="1"/>
  <c r="G64" i="5"/>
  <c r="J64" i="5" s="1"/>
  <c r="G63" i="5"/>
  <c r="J63" i="5" s="1"/>
  <c r="G62" i="5"/>
  <c r="J62" i="5" s="1"/>
  <c r="P62" i="5" s="1"/>
  <c r="G61" i="5"/>
  <c r="J61" i="5" s="1"/>
  <c r="P61" i="5" s="1"/>
  <c r="G60" i="5"/>
  <c r="J60" i="5" s="1"/>
  <c r="P60" i="5" s="1"/>
  <c r="G59" i="5"/>
  <c r="J59" i="5" s="1"/>
  <c r="P59" i="5" s="1"/>
  <c r="G58" i="5"/>
  <c r="J58" i="5" s="1"/>
  <c r="P58" i="5" s="1"/>
  <c r="G57" i="5"/>
  <c r="J57" i="5" s="1"/>
  <c r="P57" i="5" s="1"/>
  <c r="G56" i="5"/>
  <c r="J56" i="5" s="1"/>
  <c r="P56" i="5" s="1"/>
  <c r="G55" i="5"/>
  <c r="J55" i="5" s="1"/>
  <c r="P55" i="5" s="1"/>
  <c r="G54" i="5"/>
  <c r="J54" i="5" s="1"/>
  <c r="P54" i="5" s="1"/>
  <c r="G53" i="5"/>
  <c r="J53" i="5" s="1"/>
  <c r="P53" i="5" s="1"/>
  <c r="G52" i="5"/>
  <c r="J52" i="5" s="1"/>
  <c r="P52" i="5" s="1"/>
  <c r="G51" i="5"/>
  <c r="J51" i="5" s="1"/>
  <c r="P51" i="5" s="1"/>
  <c r="G49" i="5"/>
  <c r="J49" i="5" s="1"/>
  <c r="G48" i="5"/>
  <c r="J48" i="5" s="1"/>
  <c r="G46" i="5"/>
  <c r="J46" i="5" s="1"/>
  <c r="G45" i="5"/>
  <c r="J45" i="5" s="1"/>
  <c r="G44" i="5"/>
  <c r="J44" i="5" s="1"/>
  <c r="P44" i="5" s="1"/>
  <c r="G43" i="5"/>
  <c r="J43" i="5" s="1"/>
  <c r="P43" i="5" s="1"/>
  <c r="G42" i="5"/>
  <c r="J42" i="5" s="1"/>
  <c r="P42" i="5" s="1"/>
  <c r="G41" i="5"/>
  <c r="J41" i="5" s="1"/>
  <c r="P41" i="5" s="1"/>
  <c r="G40" i="5"/>
  <c r="J40" i="5" s="1"/>
  <c r="P40" i="5" s="1"/>
  <c r="G39" i="5"/>
  <c r="J39" i="5" s="1"/>
  <c r="P39" i="5" s="1"/>
  <c r="G38" i="5"/>
  <c r="J38" i="5" s="1"/>
  <c r="P38" i="5" s="1"/>
  <c r="G37" i="5"/>
  <c r="J37" i="5" s="1"/>
  <c r="P37" i="5" s="1"/>
  <c r="G36" i="5"/>
  <c r="J36" i="5" s="1"/>
  <c r="P36" i="5" s="1"/>
  <c r="G35" i="5"/>
  <c r="J35" i="5" s="1"/>
  <c r="P35" i="5" s="1"/>
  <c r="G34" i="5"/>
  <c r="J34" i="5" s="1"/>
  <c r="P34" i="5" s="1"/>
  <c r="G33" i="5"/>
  <c r="J33" i="5" s="1"/>
  <c r="P33" i="5" s="1"/>
  <c r="G31" i="5"/>
  <c r="J31" i="5" s="1"/>
  <c r="G30" i="5"/>
  <c r="J30" i="5" s="1"/>
  <c r="G29" i="5"/>
  <c r="J29" i="5" s="1"/>
  <c r="P29" i="5" s="1"/>
  <c r="G28" i="5"/>
  <c r="J28" i="5" s="1"/>
  <c r="P28" i="5" s="1"/>
  <c r="G27" i="5"/>
  <c r="J27" i="5" s="1"/>
  <c r="P27" i="5" s="1"/>
  <c r="G26" i="5"/>
  <c r="J26" i="5" s="1"/>
  <c r="P26" i="5" s="1"/>
  <c r="G25" i="5"/>
  <c r="J25" i="5" s="1"/>
  <c r="P25" i="5" s="1"/>
  <c r="G24" i="5"/>
  <c r="J24" i="5" s="1"/>
  <c r="P24" i="5" s="1"/>
  <c r="G23" i="5"/>
  <c r="J23" i="5" s="1"/>
  <c r="P23" i="5" s="1"/>
  <c r="G22" i="5"/>
  <c r="J22" i="5" s="1"/>
  <c r="P22" i="5" s="1"/>
  <c r="G21" i="5"/>
  <c r="J21" i="5" s="1"/>
  <c r="P21" i="5" s="1"/>
  <c r="G20" i="5"/>
  <c r="J20" i="5" s="1"/>
  <c r="P20" i="5" s="1"/>
  <c r="G19" i="5"/>
  <c r="J19" i="5" s="1"/>
  <c r="P19" i="5" s="1"/>
  <c r="G17" i="5"/>
  <c r="J17" i="5" s="1"/>
  <c r="G16" i="5"/>
  <c r="J16" i="5" s="1"/>
  <c r="G15" i="5"/>
  <c r="J15" i="5" s="1"/>
  <c r="P15" i="5" s="1"/>
  <c r="G14" i="5"/>
  <c r="J14" i="5" s="1"/>
  <c r="P14" i="5" s="1"/>
  <c r="G13" i="5"/>
  <c r="J13" i="5" s="1"/>
  <c r="P13" i="5" s="1"/>
  <c r="G12" i="5"/>
  <c r="J12" i="5" s="1"/>
  <c r="P12" i="5" s="1"/>
  <c r="G11" i="5"/>
  <c r="J11" i="5" s="1"/>
  <c r="P11" i="5" s="1"/>
  <c r="G10" i="5"/>
  <c r="J10" i="5" s="1"/>
  <c r="P10" i="5" s="1"/>
  <c r="G9" i="5"/>
  <c r="J9" i="5" s="1"/>
  <c r="P9" i="5" s="1"/>
  <c r="G8" i="5"/>
  <c r="J8" i="5" s="1"/>
  <c r="P8" i="5" s="1"/>
  <c r="G7" i="5"/>
  <c r="J7" i="5" s="1"/>
  <c r="P7" i="5" s="1"/>
  <c r="G6" i="5"/>
  <c r="J6" i="5" s="1"/>
  <c r="P6" i="5" s="1"/>
  <c r="G5" i="5"/>
  <c r="J5" i="5" s="1"/>
  <c r="P5" i="5" s="1"/>
  <c r="G22" i="4"/>
  <c r="J22" i="4" s="1"/>
  <c r="P22" i="4" s="1"/>
  <c r="G21" i="4"/>
  <c r="J21" i="4" s="1"/>
  <c r="P21" i="4" s="1"/>
  <c r="G20" i="4"/>
  <c r="J20" i="4" s="1"/>
  <c r="P20" i="4" s="1"/>
  <c r="G19" i="4"/>
  <c r="G18" i="4"/>
  <c r="G17" i="4"/>
  <c r="J17" i="4" s="1"/>
  <c r="P17" i="4" s="1"/>
  <c r="G16" i="4"/>
  <c r="J16" i="4" s="1"/>
  <c r="P16" i="4" s="1"/>
  <c r="G15" i="4"/>
  <c r="G14" i="4"/>
  <c r="J14" i="4" s="1"/>
  <c r="P14" i="4" s="1"/>
  <c r="G13" i="4"/>
  <c r="J13" i="4" s="1"/>
  <c r="P13" i="4" s="1"/>
  <c r="G12" i="4"/>
  <c r="J12" i="4" s="1"/>
  <c r="P12" i="4" s="1"/>
  <c r="G11" i="4"/>
  <c r="J11" i="4" s="1"/>
  <c r="P11" i="4" s="1"/>
  <c r="G7" i="4"/>
  <c r="J7" i="4" s="1"/>
  <c r="P7" i="4" s="1"/>
  <c r="G6" i="4"/>
  <c r="J6" i="4" s="1"/>
  <c r="P6" i="4" s="1"/>
  <c r="G5" i="4"/>
  <c r="J5" i="4" s="1"/>
  <c r="P5" i="4" s="1"/>
  <c r="J28" i="2"/>
  <c r="P28" i="2" s="1"/>
  <c r="J23" i="2"/>
  <c r="P23" i="2" s="1"/>
  <c r="G42" i="2"/>
  <c r="J42" i="2" s="1"/>
  <c r="P42" i="2" s="1"/>
  <c r="G41" i="2"/>
  <c r="J41" i="2" s="1"/>
  <c r="P41" i="2" s="1"/>
  <c r="G40" i="2"/>
  <c r="J40" i="2" s="1"/>
  <c r="P40" i="2" s="1"/>
  <c r="G39" i="2"/>
  <c r="J39" i="2" s="1"/>
  <c r="P39" i="2" s="1"/>
  <c r="G38" i="2"/>
  <c r="J38" i="2" s="1"/>
  <c r="P38" i="2" s="1"/>
  <c r="G37" i="2"/>
  <c r="J37" i="2" s="1"/>
  <c r="P37" i="2" s="1"/>
  <c r="G36" i="2"/>
  <c r="J36" i="2" s="1"/>
  <c r="P36" i="2" s="1"/>
  <c r="G35" i="2"/>
  <c r="J35" i="2" s="1"/>
  <c r="P35" i="2" s="1"/>
  <c r="G34" i="2"/>
  <c r="J34" i="2" s="1"/>
  <c r="P34" i="2" s="1"/>
  <c r="G33" i="2"/>
  <c r="J33" i="2" s="1"/>
  <c r="P33" i="2" s="1"/>
  <c r="G32" i="2"/>
  <c r="J32" i="2" s="1"/>
  <c r="P32" i="2" s="1"/>
  <c r="G31" i="2"/>
  <c r="J31" i="2" s="1"/>
  <c r="P31" i="2" s="1"/>
  <c r="G30" i="2"/>
  <c r="J30" i="2" s="1"/>
  <c r="P30" i="2" s="1"/>
  <c r="G29" i="2"/>
  <c r="J29" i="2" s="1"/>
  <c r="P29" i="2" s="1"/>
  <c r="G28" i="2"/>
  <c r="G27" i="2"/>
  <c r="J27" i="2" s="1"/>
  <c r="P27" i="2" s="1"/>
  <c r="G26" i="2"/>
  <c r="J26" i="2" s="1"/>
  <c r="P26" i="2" s="1"/>
  <c r="G25" i="2"/>
  <c r="J25" i="2" s="1"/>
  <c r="P25" i="2" s="1"/>
  <c r="G24" i="2"/>
  <c r="J24" i="2" s="1"/>
  <c r="P24" i="2" s="1"/>
  <c r="G23" i="2"/>
  <c r="G22" i="2"/>
  <c r="J22" i="2" s="1"/>
  <c r="P22" i="2" s="1"/>
  <c r="G21" i="2"/>
  <c r="J21" i="2" s="1"/>
  <c r="P21" i="2" s="1"/>
  <c r="G20" i="2"/>
  <c r="J20" i="2" s="1"/>
  <c r="P20" i="2" s="1"/>
  <c r="G19" i="2"/>
  <c r="J19" i="2" s="1"/>
  <c r="P19" i="2" s="1"/>
  <c r="G18" i="2"/>
  <c r="J18" i="2" s="1"/>
  <c r="P18" i="2" s="1"/>
  <c r="G17" i="2"/>
  <c r="J17" i="2" s="1"/>
  <c r="P17" i="2" s="1"/>
  <c r="G16" i="2"/>
  <c r="J16" i="2" s="1"/>
  <c r="P16" i="2" s="1"/>
  <c r="G15" i="2"/>
  <c r="J15" i="2" s="1"/>
  <c r="P15" i="2" s="1"/>
  <c r="G14" i="2"/>
  <c r="J14" i="2" s="1"/>
  <c r="P14" i="2" s="1"/>
  <c r="G13" i="2"/>
  <c r="J13" i="2" s="1"/>
  <c r="P13" i="2" s="1"/>
  <c r="G12" i="2"/>
  <c r="J12" i="2" s="1"/>
  <c r="P12" i="2" s="1"/>
  <c r="G11" i="2"/>
  <c r="J11" i="2" s="1"/>
  <c r="P11" i="2" s="1"/>
  <c r="G10" i="2"/>
  <c r="J10" i="2" s="1"/>
  <c r="P10" i="2" s="1"/>
  <c r="G9" i="2"/>
  <c r="J9" i="2" s="1"/>
  <c r="P9" i="2" s="1"/>
  <c r="G8" i="2"/>
  <c r="J8" i="2" s="1"/>
  <c r="P8" i="2" s="1"/>
  <c r="G7" i="2"/>
  <c r="J7" i="2" s="1"/>
  <c r="P7" i="2" s="1"/>
  <c r="G6" i="2"/>
  <c r="J6" i="2" s="1"/>
  <c r="P6" i="2" s="1"/>
  <c r="J5" i="2"/>
  <c r="J187" i="1"/>
  <c r="J94" i="1"/>
  <c r="J93" i="1"/>
  <c r="J18" i="1"/>
  <c r="G207" i="1"/>
  <c r="J207" i="1" s="1"/>
  <c r="G206" i="1"/>
  <c r="J206" i="1" s="1"/>
  <c r="G205" i="1"/>
  <c r="J205" i="1" s="1"/>
  <c r="G204" i="1"/>
  <c r="G203" i="1"/>
  <c r="G202" i="1"/>
  <c r="J202" i="1" s="1"/>
  <c r="G201" i="1"/>
  <c r="J201" i="1" s="1"/>
  <c r="G200" i="1"/>
  <c r="J200" i="1" s="1"/>
  <c r="G199" i="1"/>
  <c r="J199" i="1" s="1"/>
  <c r="G198" i="1"/>
  <c r="J198" i="1" s="1"/>
  <c r="G197" i="1"/>
  <c r="G196" i="1"/>
  <c r="J196" i="1" s="1"/>
  <c r="G195" i="1"/>
  <c r="J195" i="1" s="1"/>
  <c r="G194" i="1"/>
  <c r="J194" i="1" s="1"/>
  <c r="G193" i="1"/>
  <c r="J193" i="1" s="1"/>
  <c r="G192" i="1"/>
  <c r="J192" i="1" s="1"/>
  <c r="G191" i="1"/>
  <c r="G189" i="1"/>
  <c r="J189" i="1" s="1"/>
  <c r="G188" i="1"/>
  <c r="J188" i="1" s="1"/>
  <c r="G187" i="1"/>
  <c r="G186" i="1"/>
  <c r="G185" i="1"/>
  <c r="J185" i="1" s="1"/>
  <c r="G184" i="1"/>
  <c r="G183" i="1"/>
  <c r="J183" i="1" s="1"/>
  <c r="G182" i="1"/>
  <c r="J182" i="1" s="1"/>
  <c r="G181" i="1"/>
  <c r="J181" i="1" s="1"/>
  <c r="G180" i="1"/>
  <c r="J180" i="1" s="1"/>
  <c r="G179" i="1"/>
  <c r="J179" i="1" s="1"/>
  <c r="G178" i="1"/>
  <c r="G177" i="1"/>
  <c r="G176" i="1"/>
  <c r="J176" i="1" s="1"/>
  <c r="G175" i="1"/>
  <c r="J175" i="1" s="1"/>
  <c r="G174" i="1"/>
  <c r="G173" i="1"/>
  <c r="G172" i="1"/>
  <c r="J172" i="1" s="1"/>
  <c r="G171" i="1"/>
  <c r="J171" i="1" s="1"/>
  <c r="G170" i="1"/>
  <c r="J170" i="1" s="1"/>
  <c r="G169" i="1"/>
  <c r="J169" i="1" s="1"/>
  <c r="G168" i="1"/>
  <c r="J168" i="1" s="1"/>
  <c r="G166" i="1"/>
  <c r="J166" i="1" s="1"/>
  <c r="G165" i="1"/>
  <c r="J165" i="1" s="1"/>
  <c r="G164" i="1"/>
  <c r="J164" i="1" s="1"/>
  <c r="G163" i="1"/>
  <c r="G162" i="1"/>
  <c r="J162" i="1" s="1"/>
  <c r="G161" i="1"/>
  <c r="J161" i="1" s="1"/>
  <c r="G160" i="1"/>
  <c r="J160" i="1" s="1"/>
  <c r="G159" i="1"/>
  <c r="J159" i="1" s="1"/>
  <c r="G158" i="1"/>
  <c r="J158" i="1" s="1"/>
  <c r="G157" i="1"/>
  <c r="J157" i="1" s="1"/>
  <c r="G156" i="1"/>
  <c r="J156" i="1" s="1"/>
  <c r="G155" i="1"/>
  <c r="J155" i="1" s="1"/>
  <c r="G154" i="1"/>
  <c r="J154" i="1" s="1"/>
  <c r="G153" i="1"/>
  <c r="J153" i="1" s="1"/>
  <c r="G152" i="1"/>
  <c r="J152" i="1" s="1"/>
  <c r="G151" i="1"/>
  <c r="J151" i="1" s="1"/>
  <c r="G150" i="1"/>
  <c r="J150" i="1" s="1"/>
  <c r="P150" i="1" s="1"/>
  <c r="G149" i="1"/>
  <c r="J149" i="1" s="1"/>
  <c r="P149" i="1" s="1"/>
  <c r="G148" i="1"/>
  <c r="J148" i="1" s="1"/>
  <c r="G147" i="1"/>
  <c r="J147" i="1" s="1"/>
  <c r="G146" i="1"/>
  <c r="J146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G137" i="1"/>
  <c r="J137" i="1" s="1"/>
  <c r="G136" i="1"/>
  <c r="J136" i="1" s="1"/>
  <c r="G134" i="1"/>
  <c r="J134" i="1" s="1"/>
  <c r="G132" i="1"/>
  <c r="J132" i="1" s="1"/>
  <c r="G131" i="1"/>
  <c r="J131" i="1" s="1"/>
  <c r="G130" i="1"/>
  <c r="J130" i="1" s="1"/>
  <c r="G129" i="1"/>
  <c r="J129" i="1" s="1"/>
  <c r="G128" i="1"/>
  <c r="J128" i="1" s="1"/>
  <c r="G127" i="1"/>
  <c r="J127" i="1" s="1"/>
  <c r="G126" i="1"/>
  <c r="J126" i="1" s="1"/>
  <c r="G125" i="1"/>
  <c r="J125" i="1" s="1"/>
  <c r="G123" i="1"/>
  <c r="J123" i="1" s="1"/>
  <c r="G122" i="1"/>
  <c r="J122" i="1" s="1"/>
  <c r="G121" i="1"/>
  <c r="J121" i="1" s="1"/>
  <c r="G120" i="1"/>
  <c r="J120" i="1" s="1"/>
  <c r="P120" i="1" s="1"/>
  <c r="G119" i="1"/>
  <c r="J119" i="1" s="1"/>
  <c r="G118" i="1"/>
  <c r="J118" i="1" s="1"/>
  <c r="G117" i="1"/>
  <c r="J117" i="1" s="1"/>
  <c r="G116" i="1"/>
  <c r="J116" i="1" s="1"/>
  <c r="G115" i="1"/>
  <c r="J115" i="1" s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6" i="1"/>
  <c r="J106" i="1" s="1"/>
  <c r="G105" i="1"/>
  <c r="J105" i="1" s="1"/>
  <c r="G104" i="1"/>
  <c r="J104" i="1" s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J98" i="1" s="1"/>
  <c r="G97" i="1"/>
  <c r="J97" i="1" s="1"/>
  <c r="G96" i="1"/>
  <c r="J96" i="1" s="1"/>
  <c r="G95" i="1"/>
  <c r="J95" i="1" s="1"/>
  <c r="G94" i="1"/>
  <c r="G93" i="1"/>
  <c r="G91" i="1"/>
  <c r="J91" i="1" s="1"/>
  <c r="G90" i="1"/>
  <c r="J90" i="1" s="1"/>
  <c r="G89" i="1"/>
  <c r="J89" i="1" s="1"/>
  <c r="G88" i="1"/>
  <c r="J88" i="1" s="1"/>
  <c r="G87" i="1"/>
  <c r="J87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G76" i="1"/>
  <c r="J76" i="1" s="1"/>
  <c r="G75" i="1"/>
  <c r="J75" i="1" s="1"/>
  <c r="G74" i="1"/>
  <c r="J74" i="1" s="1"/>
  <c r="G73" i="1"/>
  <c r="J73" i="1" s="1"/>
  <c r="G72" i="1"/>
  <c r="J72" i="1" s="1"/>
  <c r="G70" i="1"/>
  <c r="J70" i="1" s="1"/>
  <c r="G69" i="1"/>
  <c r="J69" i="1" s="1"/>
  <c r="G68" i="1"/>
  <c r="J68" i="1" s="1"/>
  <c r="G67" i="1"/>
  <c r="J67" i="1" s="1"/>
  <c r="G66" i="1"/>
  <c r="J66" i="1" s="1"/>
  <c r="G65" i="1"/>
  <c r="J65" i="1" s="1"/>
  <c r="G64" i="1"/>
  <c r="J64" i="1" s="1"/>
  <c r="G63" i="1"/>
  <c r="J63" i="1" s="1"/>
  <c r="G62" i="1"/>
  <c r="J62" i="1" s="1"/>
  <c r="G61" i="1"/>
  <c r="J61" i="1" s="1"/>
  <c r="G59" i="1"/>
  <c r="J59" i="1" s="1"/>
  <c r="G58" i="1"/>
  <c r="J58" i="1" s="1"/>
  <c r="G57" i="1"/>
  <c r="J57" i="1" s="1"/>
  <c r="G56" i="1"/>
  <c r="J56" i="1" s="1"/>
  <c r="G55" i="1"/>
  <c r="J55" i="1" s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46" i="1"/>
  <c r="J46" i="1" s="1"/>
  <c r="G44" i="1"/>
  <c r="J44" i="1" s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G32" i="1"/>
  <c r="J32" i="1" s="1"/>
  <c r="G31" i="1"/>
  <c r="J31" i="1" s="1"/>
  <c r="G30" i="1"/>
  <c r="J30" i="1" s="1"/>
  <c r="G29" i="1"/>
  <c r="J29" i="1" s="1"/>
  <c r="G28" i="1"/>
  <c r="J28" i="1" s="1"/>
  <c r="G26" i="1"/>
  <c r="J26" i="1" s="1"/>
  <c r="G25" i="1"/>
  <c r="J25" i="1" s="1"/>
  <c r="G24" i="1"/>
  <c r="J24" i="1" s="1"/>
  <c r="G23" i="1"/>
  <c r="J23" i="1" s="1"/>
  <c r="G22" i="1"/>
  <c r="J22" i="1" s="1"/>
  <c r="G21" i="1"/>
  <c r="J21" i="1" s="1"/>
  <c r="G20" i="1"/>
  <c r="J20" i="1" s="1"/>
  <c r="G19" i="1"/>
  <c r="J19" i="1" s="1"/>
  <c r="G18" i="1"/>
  <c r="G17" i="1"/>
  <c r="J17" i="1" s="1"/>
  <c r="G16" i="1"/>
  <c r="J16" i="1" s="1"/>
  <c r="G15" i="1"/>
  <c r="J15" i="1" s="1"/>
  <c r="G14" i="1"/>
  <c r="J14" i="1" s="1"/>
  <c r="G13" i="1"/>
  <c r="J13" i="1" s="1"/>
  <c r="P13" i="1" s="1"/>
  <c r="G12" i="1"/>
  <c r="J12" i="1" s="1"/>
  <c r="P12" i="1" s="1"/>
  <c r="G11" i="1"/>
  <c r="J11" i="1" s="1"/>
  <c r="P11" i="1" s="1"/>
  <c r="G10" i="1"/>
  <c r="J10" i="1" s="1"/>
  <c r="G9" i="1"/>
  <c r="J9" i="1" s="1"/>
  <c r="G8" i="1"/>
  <c r="J8" i="1" s="1"/>
  <c r="P8" i="1" s="1"/>
  <c r="G7" i="1"/>
  <c r="J7" i="1" s="1"/>
  <c r="G6" i="1"/>
  <c r="J6" i="1" s="1"/>
  <c r="P6" i="1" s="1"/>
  <c r="G124" i="1"/>
  <c r="J124" i="1" s="1"/>
  <c r="P124" i="1" s="1"/>
  <c r="P95" i="5" l="1"/>
  <c r="J15" i="4"/>
  <c r="G23" i="4"/>
  <c r="P5" i="2"/>
  <c r="P43" i="2" s="1"/>
  <c r="J43" i="2"/>
  <c r="J208" i="1"/>
  <c r="P14" i="1"/>
  <c r="P15" i="4" l="1"/>
  <c r="P23" i="4" s="1"/>
  <c r="J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4" authorId="0" shapeId="0" xr:uid="{CDD3E53D-7B21-44F5-90F0-56A769A65C1B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kladné hodnoty jsou úspora, záporné hodnoty jsou navýšení spotřeby</t>
        </r>
      </text>
    </comment>
    <comment ref="F22" authorId="0" shapeId="0" xr:uid="{2AC1398F-4E04-4642-9058-EC33699E165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kladné hodnoty jsou úspora, záporné hodnoty jsou navýšení spotřeby</t>
        </r>
      </text>
    </comment>
    <comment ref="F40" authorId="0" shapeId="0" xr:uid="{0E8E756C-7E76-483D-A74E-58B48FDB4931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kladné hodnoty jsou úspora, záporné hodnoty jsou navýšení spotřeby</t>
        </r>
      </text>
    </comment>
    <comment ref="F58" authorId="0" shapeId="0" xr:uid="{C7162783-DE64-4BBF-B382-A1CFC9BC9D5B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kladné hodnoty jsou úspora, záporné hodnoty jsou navýšení spotřeby</t>
        </r>
      </text>
    </comment>
    <comment ref="F76" authorId="0" shapeId="0" xr:uid="{E62EEDF7-FE4C-4E5D-927A-D5DFC7CBCCAC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kladné hodnoty jsou úspora, záporné hodnoty jsou navýšení spotřeby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2" authorId="0" shapeId="0" xr:uid="{86F4A43F-1D6B-49C3-B3E0-7215B92FCC13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G4" authorId="0" shapeId="0" xr:uid="{2566F87A-F153-4A30-AB73-26D6550F50F2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bude zohledněno ve spotřebě zemního plynu</t>
        </r>
      </text>
    </comment>
    <comment ref="G9" authorId="0" shapeId="0" xr:uid="{1AB26D37-CEA8-4AF9-B797-CE6D53048A55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bude zohledněno ve spotřebě zemního plynu</t>
        </r>
      </text>
    </comment>
  </commentList>
</comments>
</file>

<file path=xl/sharedStrings.xml><?xml version="1.0" encoding="utf-8"?>
<sst xmlns="http://schemas.openxmlformats.org/spreadsheetml/2006/main" count="1032" uniqueCount="359">
  <si>
    <t>Místnost</t>
  </si>
  <si>
    <t>Typ svítidla</t>
  </si>
  <si>
    <t>Počet svítidel</t>
  </si>
  <si>
    <t>Příkon zdroje</t>
  </si>
  <si>
    <t>Ztráty</t>
  </si>
  <si>
    <t>Def. Doba svícení</t>
  </si>
  <si>
    <t>Soudobost využití</t>
  </si>
  <si>
    <t>ks</t>
  </si>
  <si>
    <t>W</t>
  </si>
  <si>
    <t>%</t>
  </si>
  <si>
    <t>hod/rok</t>
  </si>
  <si>
    <t>Suterén</t>
  </si>
  <si>
    <t>Hlavní budova, tělocvična</t>
  </si>
  <si>
    <t>2. vlastní rozvodna</t>
  </si>
  <si>
    <t>3. chodba k šatnám</t>
  </si>
  <si>
    <t>chodba</t>
  </si>
  <si>
    <t>4. šatny</t>
  </si>
  <si>
    <t>5. dílna</t>
  </si>
  <si>
    <t>7. sklad</t>
  </si>
  <si>
    <t>9. chodba od
schodiště vlevo</t>
  </si>
  <si>
    <t>10. chodba u dílen
výtvarné výchovy</t>
  </si>
  <si>
    <t>svítidlo II. třídy 60 W</t>
  </si>
  <si>
    <t>zářivka 1x36 W</t>
  </si>
  <si>
    <t>nouzové svítidlo</t>
  </si>
  <si>
    <t>zářivka 2x36 W</t>
  </si>
  <si>
    <t>svítidlo II. Třídy</t>
  </si>
  <si>
    <t>zářivka 4x36 W</t>
  </si>
  <si>
    <t>svítidlo II. třídy 100 W</t>
  </si>
  <si>
    <t>zářivka</t>
  </si>
  <si>
    <t>Přízemí</t>
  </si>
  <si>
    <t>-</t>
  </si>
  <si>
    <t>11. místnost uklízeček</t>
  </si>
  <si>
    <t>13. kabinet</t>
  </si>
  <si>
    <t>14. WC</t>
  </si>
  <si>
    <t>15. sprchy v době
revize mimo provoz</t>
  </si>
  <si>
    <t>16. dílny výtvarné
výchovy</t>
  </si>
  <si>
    <t>17. dílna přední</t>
  </si>
  <si>
    <t>18. chodba</t>
  </si>
  <si>
    <t>19. sklad dveře č. 16</t>
  </si>
  <si>
    <t>bodové svítidlo 35 W</t>
  </si>
  <si>
    <t>19a. kabinet č. 002</t>
  </si>
  <si>
    <t>20. chodba</t>
  </si>
  <si>
    <t>24. WC muži, ženy
025B, 025A</t>
  </si>
  <si>
    <t>25. třída přístavba
022</t>
  </si>
  <si>
    <t>26. třída přístavba
024</t>
  </si>
  <si>
    <t>27. kabinet přístavba
023</t>
  </si>
  <si>
    <t>29. kabinet 019</t>
  </si>
  <si>
    <t>30. učebna 014</t>
  </si>
  <si>
    <t>31. třída 015</t>
  </si>
  <si>
    <t>32. třída 016</t>
  </si>
  <si>
    <t>33. třída 017</t>
  </si>
  <si>
    <t>34. třída 018</t>
  </si>
  <si>
    <t>35. kabinet za třídou
021</t>
  </si>
  <si>
    <t>36. třída 020</t>
  </si>
  <si>
    <t>Pravé křídlo - Pedagogická škola</t>
  </si>
  <si>
    <t>38. knihovna 003</t>
  </si>
  <si>
    <t>39. kabinet výtvarné
výchovy 006</t>
  </si>
  <si>
    <t xml:space="preserve">Objekt Jídelna </t>
  </si>
  <si>
    <t>žárovka</t>
  </si>
  <si>
    <t>zářivka - nové</t>
  </si>
  <si>
    <t>2.11 WC muži, pisoáry</t>
  </si>
  <si>
    <t>2.21 Učebna</t>
  </si>
  <si>
    <t>2.20 Kuchyňka</t>
  </si>
  <si>
    <t>2.18 WC muži pisoár</t>
  </si>
  <si>
    <t>2.12 úklidová místnost</t>
  </si>
  <si>
    <t>2.13 WC ženy</t>
  </si>
  <si>
    <t>2.14 Šatna</t>
  </si>
  <si>
    <t>2.15 Šatna</t>
  </si>
  <si>
    <t>2.16 Zádveří</t>
  </si>
  <si>
    <t>2.17 WC ženy</t>
  </si>
  <si>
    <t>1.1 Zádveří</t>
  </si>
  <si>
    <t>1.2 Lednice, bojler</t>
  </si>
  <si>
    <t>1.3 Kancelář</t>
  </si>
  <si>
    <t>1.4 Úklidová komora</t>
  </si>
  <si>
    <t>1.5 Chodba</t>
  </si>
  <si>
    <t>1.6 Šatna mistrů</t>
  </si>
  <si>
    <t>1.7 Sklad suchých potravin</t>
  </si>
  <si>
    <t>1.8 Šatna učňů + příslušenství</t>
  </si>
  <si>
    <t>1.9, 1.10 Sklad, hrubá přip. Brambor</t>
  </si>
  <si>
    <t>1.11 Kancelář</t>
  </si>
  <si>
    <t>1.12 Kancelář</t>
  </si>
  <si>
    <t>1.13 Příp. zeleniny studená kuchyně</t>
  </si>
  <si>
    <t>1.14 Kuchyň</t>
  </si>
  <si>
    <t>1.15 Umývárna stol. nádobí</t>
  </si>
  <si>
    <t>1.16 Jídelna</t>
  </si>
  <si>
    <t>1.17 WC ženy úklid</t>
  </si>
  <si>
    <t>1.18 WC muži pisoár</t>
  </si>
  <si>
    <t>1.19 Zádveří</t>
  </si>
  <si>
    <t>2.1 Zádveří</t>
  </si>
  <si>
    <t>2.2 Kancelář</t>
  </si>
  <si>
    <t>2.3 Kancelář</t>
  </si>
  <si>
    <t>2.4 Kancelář</t>
  </si>
  <si>
    <t>2.5 WC</t>
  </si>
  <si>
    <t>2.6 Čekárna</t>
  </si>
  <si>
    <t>2.7 Kancelář</t>
  </si>
  <si>
    <t>2.8 Kancelář</t>
  </si>
  <si>
    <t>2.10 Zádveří</t>
  </si>
  <si>
    <t>Historická část hlavní budovy</t>
  </si>
  <si>
    <t>Kuchyň</t>
  </si>
  <si>
    <t>Prádelna</t>
  </si>
  <si>
    <t>Lůžková část hlavní budovy</t>
  </si>
  <si>
    <t>Zářivky 2x58 W</t>
  </si>
  <si>
    <t>Zářivky 2x36 W</t>
  </si>
  <si>
    <t>Koupelny 1.NP</t>
  </si>
  <si>
    <t>Zářivky 36 W</t>
  </si>
  <si>
    <t>Chodba v 1.NP</t>
  </si>
  <si>
    <t>Ošetřovatelský pokoj v 1.NP</t>
  </si>
  <si>
    <t>Pokoj klientů v 1.NP</t>
  </si>
  <si>
    <t>Schodiště</t>
  </si>
  <si>
    <t>Koupelny 2.NP</t>
  </si>
  <si>
    <t>Pokoj klientů ve 2.NP</t>
  </si>
  <si>
    <t>Chodba ve 2.NP</t>
  </si>
  <si>
    <t>Společenská místnost</t>
  </si>
  <si>
    <t>Žárovka 60W</t>
  </si>
  <si>
    <t>Žárovka 100W</t>
  </si>
  <si>
    <t xml:space="preserve">1.NP – Levá část </t>
  </si>
  <si>
    <t>Ob. Buňka</t>
  </si>
  <si>
    <t>Studovna velká</t>
  </si>
  <si>
    <t>Ob. Hala</t>
  </si>
  <si>
    <t>Pokoj vychovatele</t>
  </si>
  <si>
    <t>Chodba</t>
  </si>
  <si>
    <t>Malá studovna</t>
  </si>
  <si>
    <t>Zářivka 2x36</t>
  </si>
  <si>
    <t>zářivka 1x36/Led</t>
  </si>
  <si>
    <t xml:space="preserve">1.NP – Pravá část </t>
  </si>
  <si>
    <t xml:space="preserve">2.NP – Levá část </t>
  </si>
  <si>
    <t>2.NP – Pravá část</t>
  </si>
  <si>
    <t>2.NP – Prostřední část</t>
  </si>
  <si>
    <t>sál</t>
  </si>
  <si>
    <t>zářivka 2x36/Led</t>
  </si>
  <si>
    <t>3.NP – Levá část</t>
  </si>
  <si>
    <t>zářivka 3x36 W</t>
  </si>
  <si>
    <t>40. učebna výtvarné výchovy</t>
  </si>
  <si>
    <t>40a. Šatna 008</t>
  </si>
  <si>
    <t>40b. Šatna 009</t>
  </si>
  <si>
    <t>42. kabinet TV 010</t>
  </si>
  <si>
    <t>43. učebna 005</t>
  </si>
  <si>
    <t>44. učebna 004</t>
  </si>
  <si>
    <t>45. WC</t>
  </si>
  <si>
    <t>46. malá tělocvična</t>
  </si>
  <si>
    <t>47. kabinet F-Z</t>
  </si>
  <si>
    <t>48. šatna</t>
  </si>
  <si>
    <t>1 patro levé křídlo</t>
  </si>
  <si>
    <t>zářivka 4x18 W</t>
  </si>
  <si>
    <t>49. chodba</t>
  </si>
  <si>
    <t>50.. Kancelář</t>
  </si>
  <si>
    <t>51. ředitelna</t>
  </si>
  <si>
    <t>52. zástupce ředitele</t>
  </si>
  <si>
    <t>53. archiv</t>
  </si>
  <si>
    <t>54. sborovna + serverovna</t>
  </si>
  <si>
    <t>57. WC ženy ++ muži</t>
  </si>
  <si>
    <t>60. kabinet EKC</t>
  </si>
  <si>
    <t>zářivka 2x60 W</t>
  </si>
  <si>
    <t>Pravé křídlo</t>
  </si>
  <si>
    <t>61. učebna 105</t>
  </si>
  <si>
    <t>62. učebna 107</t>
  </si>
  <si>
    <t>63. učebna 108</t>
  </si>
  <si>
    <t>66. učebna PC 109</t>
  </si>
  <si>
    <t>67. archiv</t>
  </si>
  <si>
    <t>68. aula</t>
  </si>
  <si>
    <t>69. knihovna 113</t>
  </si>
  <si>
    <t>70. kabinet TV v tělocvičně</t>
  </si>
  <si>
    <t>71. WC</t>
  </si>
  <si>
    <t>72. průchod do tělocvičny</t>
  </si>
  <si>
    <t>73. tělocvična</t>
  </si>
  <si>
    <t>halogen. Svítidla</t>
  </si>
  <si>
    <t>svítidlo želva II. Třídy</t>
  </si>
  <si>
    <t>74. sklad nářadí</t>
  </si>
  <si>
    <t>75. učebna u tělocvičny 131 + archiv 132</t>
  </si>
  <si>
    <t>77. šatna u tělocvičny u rozvaděče</t>
  </si>
  <si>
    <t>80. šatna pro bazén</t>
  </si>
  <si>
    <t>svítidlo II. Třídy 200 W</t>
  </si>
  <si>
    <t>svítidlo 60 W</t>
  </si>
  <si>
    <t>Levé křídlo</t>
  </si>
  <si>
    <t>81. třída 117 zeměpis</t>
  </si>
  <si>
    <t>82. učebna 118</t>
  </si>
  <si>
    <t>83. učebna 119</t>
  </si>
  <si>
    <t>84. učebna 120</t>
  </si>
  <si>
    <t>85. kabinet zeměpis</t>
  </si>
  <si>
    <t>86. učebna EKC 2 127</t>
  </si>
  <si>
    <t>86a. učebna EKC 1 125</t>
  </si>
  <si>
    <t>87. učebna č. 1 4 JU</t>
  </si>
  <si>
    <t>88. učebna 121</t>
  </si>
  <si>
    <t>89. kabinet Skružná</t>
  </si>
  <si>
    <t>90. filologický kabinet 122</t>
  </si>
  <si>
    <t>91. kabinet mat., fyz.  124</t>
  </si>
  <si>
    <t>92. učebna 123</t>
  </si>
  <si>
    <t>2 patro Pedagogická škola</t>
  </si>
  <si>
    <t>96. hudebna - přístavba 2 LB</t>
  </si>
  <si>
    <t>97. kabiner HV</t>
  </si>
  <si>
    <t>98. učebna 3 LB</t>
  </si>
  <si>
    <t>100. učebna 15</t>
  </si>
  <si>
    <t>101. hudebna 1 - přístavba 225</t>
  </si>
  <si>
    <t>102. kabinet - přístavba 224</t>
  </si>
  <si>
    <t>103. hudebna 2 - přístavba 223</t>
  </si>
  <si>
    <t>104. kabinet pod schody 214</t>
  </si>
  <si>
    <t>105. kabinet biologie 220</t>
  </si>
  <si>
    <t>106. třída 219</t>
  </si>
  <si>
    <t>106. třída 218</t>
  </si>
  <si>
    <t>107 třída 217</t>
  </si>
  <si>
    <t>108. třída 215</t>
  </si>
  <si>
    <t>109. třída 216</t>
  </si>
  <si>
    <t>110. velká posluchárna 219</t>
  </si>
  <si>
    <t>111. malá posluchárna 221 - biologie</t>
  </si>
  <si>
    <t>112. WC</t>
  </si>
  <si>
    <t>113. chodba</t>
  </si>
  <si>
    <t>115. jazyková učebna 16</t>
  </si>
  <si>
    <t>116. kabinet německého jazyka 201</t>
  </si>
  <si>
    <t>117. chodba vpravo</t>
  </si>
  <si>
    <t>119 učebna 202</t>
  </si>
  <si>
    <t>120. učebna 203 JZ</t>
  </si>
  <si>
    <t>121. učebna 204</t>
  </si>
  <si>
    <t>122. kabinet 205 - sborovna</t>
  </si>
  <si>
    <t>123. učebna 206</t>
  </si>
  <si>
    <t>124. učebna 207</t>
  </si>
  <si>
    <t>125. kabinet 208</t>
  </si>
  <si>
    <t>128. WC dívky</t>
  </si>
  <si>
    <t>129. WC dívky</t>
  </si>
  <si>
    <t>130. místnost uklízečky</t>
  </si>
  <si>
    <t>131. kabinet dramatické výchovy</t>
  </si>
  <si>
    <t>132. hudebna P3 209</t>
  </si>
  <si>
    <t>133. divadelní sál</t>
  </si>
  <si>
    <t xml:space="preserve">svítidlo II. Třídy </t>
  </si>
  <si>
    <t>Půdní vestavba levá strana</t>
  </si>
  <si>
    <t>134. chodba</t>
  </si>
  <si>
    <t>135. ateliér velký</t>
  </si>
  <si>
    <t>136. kancelář zást. 302</t>
  </si>
  <si>
    <t>137. kancelář zást. 301</t>
  </si>
  <si>
    <t>138. sekretariát 316</t>
  </si>
  <si>
    <t>139. WC personál</t>
  </si>
  <si>
    <t>140. WC dívky</t>
  </si>
  <si>
    <t>141. WC hoši</t>
  </si>
  <si>
    <t>142. místnost uklízečky 312</t>
  </si>
  <si>
    <t xml:space="preserve">145. kabinet 311 </t>
  </si>
  <si>
    <t xml:space="preserve">146. kabinet 310 </t>
  </si>
  <si>
    <t xml:space="preserve">147. studio </t>
  </si>
  <si>
    <t>149. hudební sál 309</t>
  </si>
  <si>
    <t xml:space="preserve">150. chodba </t>
  </si>
  <si>
    <t>151. malý ateliér 305</t>
  </si>
  <si>
    <t>152. plynová kotelna 306</t>
  </si>
  <si>
    <t>153. kabinet HV 307</t>
  </si>
  <si>
    <t>154. místnost ÚT</t>
  </si>
  <si>
    <t>155. půda</t>
  </si>
  <si>
    <t>Školní bazén s techologií</t>
  </si>
  <si>
    <t>lustr 4x40 W</t>
  </si>
  <si>
    <t>svítidlo 2x40 W</t>
  </si>
  <si>
    <t>zářivka 1x18 W</t>
  </si>
  <si>
    <t>svítidlo II. Třídy 60 W</t>
  </si>
  <si>
    <t xml:space="preserve">2. rozvodna </t>
  </si>
  <si>
    <t>4. hlavní uzávěr vody</t>
  </si>
  <si>
    <t>5. WC</t>
  </si>
  <si>
    <t>6. sprchy + průchod</t>
  </si>
  <si>
    <t>7. brouzdaliště</t>
  </si>
  <si>
    <t>8. bazén</t>
  </si>
  <si>
    <t>9. strojovna</t>
  </si>
  <si>
    <t>10. schodiště + šatna u WC</t>
  </si>
  <si>
    <t>11. WC ženy</t>
  </si>
  <si>
    <t>12. WC muži</t>
  </si>
  <si>
    <t>13. chodba u vchodu</t>
  </si>
  <si>
    <t>14. šatna</t>
  </si>
  <si>
    <t>nouzové svítidlo 11 W</t>
  </si>
  <si>
    <t>nouzové svítidlo 14 W</t>
  </si>
  <si>
    <t>zářivka 2x58 W</t>
  </si>
  <si>
    <t>15. prostor vedle bazénu</t>
  </si>
  <si>
    <t>16. sklad dvě místnosti</t>
  </si>
  <si>
    <t>17. chodba u zadního vchodu</t>
  </si>
  <si>
    <t>19. sklad</t>
  </si>
  <si>
    <t>22. místnost VZT</t>
  </si>
  <si>
    <t>svítidlo II. Třídy 25 W</t>
  </si>
  <si>
    <t>2. místnost u rozvaděče</t>
  </si>
  <si>
    <t>4. kancelář</t>
  </si>
  <si>
    <t>5. šatna + WC</t>
  </si>
  <si>
    <t>6. jídelna</t>
  </si>
  <si>
    <t>7. sklep - sušárna, škrabka, sklad brambor</t>
  </si>
  <si>
    <t>8. výdej jídel</t>
  </si>
  <si>
    <t>9. kuchyň</t>
  </si>
  <si>
    <t>10. sklad černé nádobí</t>
  </si>
  <si>
    <t>11. sklad potravin</t>
  </si>
  <si>
    <t>svítidlo 2x11 W</t>
  </si>
  <si>
    <t>svítidlo 11 W</t>
  </si>
  <si>
    <t>svítidlo 100 W</t>
  </si>
  <si>
    <t>zářivka v odsávání 36 W</t>
  </si>
  <si>
    <t>zářivka v odsávání 18 W</t>
  </si>
  <si>
    <t>červěně vyznačená svítidla se NEMĚNÍ</t>
  </si>
  <si>
    <t xml:space="preserve">Celkem </t>
  </si>
  <si>
    <t>kWh/rok</t>
  </si>
  <si>
    <t>STÁVAJÍCÍ STAV</t>
  </si>
  <si>
    <t>Původní spotřeba el. energie</t>
  </si>
  <si>
    <t>3.NP – Pravá část</t>
  </si>
  <si>
    <t>Úspora</t>
  </si>
  <si>
    <t>ZMĚNA</t>
  </si>
  <si>
    <t>NAVRHOVANÝ STAV</t>
  </si>
  <si>
    <t>Nová spotřeba el. energie</t>
  </si>
  <si>
    <t>SO-01</t>
  </si>
  <si>
    <t>SO-02</t>
  </si>
  <si>
    <t>SO-06</t>
  </si>
  <si>
    <t>SO-07</t>
  </si>
  <si>
    <t>LED</t>
  </si>
  <si>
    <t>SO</t>
  </si>
  <si>
    <t>Jedn.</t>
  </si>
  <si>
    <t>Navrhovaná opatření</t>
  </si>
  <si>
    <t>Osvětlení</t>
  </si>
  <si>
    <t>VZT</t>
  </si>
  <si>
    <t>Přetoky FVE</t>
  </si>
  <si>
    <t>MWh/rok</t>
  </si>
  <si>
    <t>SO-03</t>
  </si>
  <si>
    <t>SO-04</t>
  </si>
  <si>
    <t>SO-05</t>
  </si>
  <si>
    <t xml:space="preserve">Teplotně nezávislá složka </t>
  </si>
  <si>
    <t>Náhrada EL zemním plynem</t>
  </si>
  <si>
    <t>Elektrická energie</t>
  </si>
  <si>
    <t>Střední odborné učiliště, Sedlčany (budova DDM)</t>
  </si>
  <si>
    <t>SOŠ a SOU Jílové u Prahy - Jídelna</t>
  </si>
  <si>
    <t>Regionální muzeum v Jílovém u Prahy</t>
  </si>
  <si>
    <t>Teplotně nezávislá složka</t>
  </si>
  <si>
    <t>Teplotně závislá složka (VYT)</t>
  </si>
  <si>
    <t>Celková spotřeba</t>
  </si>
  <si>
    <t>SO-01 OA, SPgŠ a JŠ Beroun</t>
  </si>
  <si>
    <t>kWp</t>
  </si>
  <si>
    <t>období</t>
  </si>
  <si>
    <r>
      <t xml:space="preserve">spotřeba elektřiny výchozí
</t>
    </r>
    <r>
      <rPr>
        <b/>
        <i/>
        <sz val="9"/>
        <color theme="1"/>
        <rFont val="Calibri"/>
        <family val="2"/>
        <charset val="238"/>
      </rPr>
      <t>teoretická</t>
    </r>
  </si>
  <si>
    <t>úspora z opatření "osvětlení"</t>
  </si>
  <si>
    <t>náhrada elektřiny zemním plynem</t>
  </si>
  <si>
    <t>spotřeba elektřiny budoucí* bez FVE</t>
  </si>
  <si>
    <t>výroba z FVE</t>
  </si>
  <si>
    <t>využití v budově</t>
  </si>
  <si>
    <t>přetoky</t>
  </si>
  <si>
    <t>dokup z DS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</si>
  <si>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</si>
  <si>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</si>
  <si>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</si>
  <si>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</si>
  <si>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</si>
  <si>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</si>
  <si>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</si>
  <si>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</si>
  <si>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</si>
  <si>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</si>
  <si>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 xml:space="preserve">listopad </t>
  </si>
  <si>
    <t>prosinec</t>
  </si>
  <si>
    <t>CELKEM</t>
  </si>
  <si>
    <t>SO-02 SOŠ a SOU Jílové u Prahy - jídelna</t>
  </si>
  <si>
    <t>SO-04 Domov Kytín</t>
  </si>
  <si>
    <t>SO-06 DS Nové Strašecí - Hlavní budova</t>
  </si>
  <si>
    <t>SO-07 SOU Sedlčany - DDM</t>
  </si>
  <si>
    <t>navržený výkon:</t>
  </si>
  <si>
    <t>musí být max. 20 %</t>
  </si>
  <si>
    <t>musí být max. 10 %</t>
  </si>
  <si>
    <t>Zateplení, regulace</t>
  </si>
  <si>
    <t>Celková úspora</t>
  </si>
  <si>
    <t>z toho úspora EL z DS</t>
  </si>
  <si>
    <t>z toho přetoky do DS</t>
  </si>
  <si>
    <t>další změna spotřeby elektřiny (VZT apod.)</t>
  </si>
  <si>
    <r>
      <t xml:space="preserve">spotřeba elektřiny výchozí
</t>
    </r>
    <r>
      <rPr>
        <b/>
        <i/>
        <sz val="9"/>
        <color theme="1"/>
        <rFont val="Calibri"/>
        <family val="2"/>
        <charset val="238"/>
      </rPr>
      <t>teoretická - měsíčně</t>
    </r>
  </si>
  <si>
    <t>Využití EL z FVE v budově</t>
  </si>
  <si>
    <t>Tepl. závislá složka</t>
  </si>
  <si>
    <t>podíl přetoků</t>
  </si>
  <si>
    <t>v MWh</t>
  </si>
  <si>
    <t>Celkem za SO-01, SO-02, SO-04 a SO-06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</si>
</sst>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"/>
    <numFmt numFmtId="173" formatCode="0.0%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b/>
      <sz val="9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sz val="9"/>
      <color rgb="FF000000"/>
      <name val="Segoe UI"/>
      <family val="2"/>
      <charset val="238"/>
    </font>
    <font>
      <b/>
      <sz val="9"/>
      <color rgb="FF000000"/>
      <name val="Segoe U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sz val="9"/>
      <color theme="0" tint="-0.249977111117893"/>
      <name val="Calibri"/>
      <family val="2"/>
      <charset val="238"/>
    </font>
    <font>
      <sz val="9"/>
      <color theme="0" tint="-0.249977111117893"/>
      <name val="Calibri"/>
      <family val="2"/>
      <charset val="238"/>
    </font>
    <font>
      <b/>
      <sz val="9"/>
      <color rgb="FF0070C0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9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9" fontId="3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/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9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9" fontId="3" fillId="4" borderId="1" xfId="0" applyNumberFormat="1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0" fontId="3" fillId="0" borderId="0" xfId="0" applyFont="1"/>
    <xf numFmtId="9" fontId="3" fillId="0" borderId="1" xfId="0" applyNumberFormat="1" applyFont="1" applyBorder="1"/>
    <xf numFmtId="3" fontId="3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0" fontId="7" fillId="4" borderId="1" xfId="0" applyFont="1" applyFill="1" applyBorder="1"/>
    <xf numFmtId="0" fontId="7" fillId="4" borderId="1" xfId="0" applyFont="1" applyFill="1" applyBorder="1" applyAlignment="1">
      <alignment vertical="center"/>
    </xf>
    <xf numFmtId="9" fontId="7" fillId="4" borderId="1" xfId="0" applyNumberFormat="1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vertic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vertical="center"/>
    </xf>
    <xf numFmtId="9" fontId="3" fillId="5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9" fontId="5" fillId="0" borderId="1" xfId="0" applyNumberFormat="1" applyFont="1" applyBorder="1"/>
    <xf numFmtId="3" fontId="5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7" borderId="0" xfId="0" applyFont="1" applyFill="1" applyAlignment="1">
      <alignment horizontal="left" vertical="center"/>
    </xf>
    <xf numFmtId="0" fontId="16" fillId="0" borderId="0" xfId="0" applyFont="1"/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2" fillId="0" borderId="0" xfId="0" applyNumberFormat="1" applyFont="1"/>
    <xf numFmtId="0" fontId="14" fillId="0" borderId="1" xfId="0" applyFont="1" applyBorder="1" applyAlignment="1">
      <alignment horizontal="justify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9" fillId="0" borderId="8" xfId="0" applyFont="1" applyBorder="1" applyAlignment="1">
      <alignment horizontal="left" vertical="center"/>
    </xf>
    <xf numFmtId="2" fontId="12" fillId="0" borderId="0" xfId="0" applyNumberFormat="1" applyFont="1"/>
    <xf numFmtId="173" fontId="13" fillId="0" borderId="0" xfId="1" applyNumberFormat="1" applyFont="1"/>
    <xf numFmtId="9" fontId="12" fillId="0" borderId="0" xfId="1" applyFont="1"/>
    <xf numFmtId="0" fontId="16" fillId="0" borderId="0" xfId="0" applyFont="1" applyAlignment="1">
      <alignment horizontal="right"/>
    </xf>
    <xf numFmtId="0" fontId="18" fillId="0" borderId="0" xfId="0" applyFont="1"/>
    <xf numFmtId="4" fontId="18" fillId="0" borderId="0" xfId="0" applyNumberFormat="1" applyFont="1"/>
    <xf numFmtId="0" fontId="23" fillId="0" borderId="0" xfId="0" applyFont="1"/>
    <xf numFmtId="0" fontId="24" fillId="0" borderId="0" xfId="0" applyFont="1"/>
    <xf numFmtId="2" fontId="24" fillId="0" borderId="0" xfId="0" applyNumberFormat="1" applyFont="1" applyAlignment="1">
      <alignment horizontal="right"/>
    </xf>
    <xf numFmtId="0" fontId="25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4" fontId="18" fillId="0" borderId="7" xfId="0" applyNumberFormat="1" applyFont="1" applyBorder="1" applyAlignment="1">
      <alignment horizontal="right" vertical="center" wrapText="1"/>
    </xf>
    <xf numFmtId="4" fontId="18" fillId="0" borderId="8" xfId="0" applyNumberFormat="1" applyFont="1" applyBorder="1" applyAlignment="1">
      <alignment horizontal="right" vertical="center" wrapText="1"/>
    </xf>
    <xf numFmtId="4" fontId="18" fillId="0" borderId="9" xfId="0" applyNumberFormat="1" applyFont="1" applyBorder="1" applyAlignment="1">
      <alignment horizontal="right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15" fillId="3" borderId="0" xfId="0" applyNumberFormat="1" applyFont="1" applyFill="1" applyAlignment="1">
      <alignment horizontal="center"/>
    </xf>
    <xf numFmtId="0" fontId="22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right" vertical="center" wrapText="1"/>
    </xf>
  </cellXfs>
  <cellStyles count="2">
    <cellStyle name="Normální" xfId="0" builtinId="0"/>
    <cellStyle name="Procenta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PROJEKTY\20082%20EPC%20St&#345;edo&#269;esk&#253;%20kraj\07%20VZ\12%20PN3\02%20Posouzen&#237;%20PN3\Porovn&#225;n&#237;%20FVE%20-%20PN3.xlsx" TargetMode="External"/><Relationship Id="rId1" Type="http://schemas.openxmlformats.org/officeDocument/2006/relationships/externalLinkPath" Target="/PROJEKTY/20082%20EPC%20St&#345;edo&#269;esk&#253;%20kraj/07%20VZ/12%20PN3/02%20Posouzen&#237;%20PN3/Porovn&#225;n&#237;%20FVE%20-%20PN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VE"/>
      <sheetName val="FVE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5634-6515-4396-A863-1B1BA687F9A6}">
  <sheetPr codeName="List2"/>
  <dimension ref="B1:P208"/>
  <sheetViews>
    <sheetView showGridLines="0" zoomScaleNormal="100" workbookViewId="0">
      <pane xSplit="1" ySplit="3" topLeftCell="B188" activePane="bottomRight" state="frozen"/>
      <selection activeCell="P43" activeCellId="1" sqref="O2 P43"/>
      <selection pane="topRight" activeCell="P43" activeCellId="1" sqref="O2 P43"/>
      <selection pane="bottomLeft" activeCell="P43" activeCellId="1" sqref="O2 P43"/>
      <selection pane="bottomRight" activeCell="F180" sqref="F180"/>
    </sheetView>
  </sheetViews>
  <sheetFormatPr defaultColWidth="8.7109375" defaultRowHeight="12.75" x14ac:dyDescent="0.25"/>
  <cols>
    <col min="1" max="1" width="3" style="1" customWidth="1"/>
    <col min="2" max="2" width="26" style="1" customWidth="1"/>
    <col min="3" max="3" width="20.7109375" style="1" customWidth="1"/>
    <col min="4" max="4" width="8.5703125" style="1" customWidth="1"/>
    <col min="5" max="6" width="9" style="1" customWidth="1"/>
    <col min="7" max="7" width="9.42578125" style="1" customWidth="1"/>
    <col min="8" max="8" width="10.140625" style="1" customWidth="1"/>
    <col min="9" max="9" width="10.42578125" style="1" customWidth="1"/>
    <col min="10" max="10" width="11.85546875" style="1" customWidth="1"/>
    <col min="11" max="11" width="20.7109375" style="1" bestFit="1" customWidth="1"/>
    <col min="12" max="12" width="10" style="1" customWidth="1"/>
    <col min="13" max="13" width="9" style="1" customWidth="1"/>
    <col min="14" max="14" width="9.42578125" style="1" customWidth="1"/>
    <col min="15" max="15" width="11.7109375" style="1" customWidth="1"/>
    <col min="16" max="16" width="12" style="1" customWidth="1"/>
    <col min="17" max="16384" width="8.7109375" style="1"/>
  </cols>
  <sheetData>
    <row r="1" spans="2:16" ht="14.45" customHeight="1" x14ac:dyDescent="0.25">
      <c r="B1" s="23" t="s">
        <v>283</v>
      </c>
      <c r="D1" s="11" t="s">
        <v>286</v>
      </c>
      <c r="E1" s="12"/>
      <c r="F1" s="12"/>
      <c r="G1" s="12"/>
      <c r="H1" s="12"/>
      <c r="I1" s="12"/>
      <c r="J1" s="13"/>
      <c r="K1" s="11" t="s">
        <v>291</v>
      </c>
      <c r="L1" s="12"/>
      <c r="M1" s="12"/>
      <c r="N1" s="12"/>
      <c r="O1" s="13"/>
      <c r="P1" s="5" t="s">
        <v>290</v>
      </c>
    </row>
    <row r="2" spans="2:16" ht="38.25" x14ac:dyDescent="0.25">
      <c r="B2" s="16" t="s">
        <v>0</v>
      </c>
      <c r="C2" s="16" t="s">
        <v>1</v>
      </c>
      <c r="D2" s="17" t="s">
        <v>2</v>
      </c>
      <c r="E2" s="17" t="s">
        <v>3</v>
      </c>
      <c r="F2" s="17" t="s">
        <v>4</v>
      </c>
      <c r="G2" s="17" t="s">
        <v>284</v>
      </c>
      <c r="H2" s="17" t="s">
        <v>5</v>
      </c>
      <c r="I2" s="17" t="s">
        <v>6</v>
      </c>
      <c r="J2" s="17" t="s">
        <v>287</v>
      </c>
      <c r="K2" s="17" t="s">
        <v>1</v>
      </c>
      <c r="L2" s="17" t="s">
        <v>3</v>
      </c>
      <c r="M2" s="17" t="s">
        <v>4</v>
      </c>
      <c r="N2" s="17" t="s">
        <v>284</v>
      </c>
      <c r="O2" s="17" t="s">
        <v>292</v>
      </c>
      <c r="P2" s="17" t="s">
        <v>289</v>
      </c>
    </row>
    <row r="3" spans="2:16" x14ac:dyDescent="0.25">
      <c r="B3" s="34"/>
      <c r="C3" s="34"/>
      <c r="D3" s="18" t="s">
        <v>7</v>
      </c>
      <c r="E3" s="18" t="s">
        <v>8</v>
      </c>
      <c r="F3" s="18" t="s">
        <v>9</v>
      </c>
      <c r="G3" s="18" t="s">
        <v>8</v>
      </c>
      <c r="H3" s="18" t="s">
        <v>10</v>
      </c>
      <c r="I3" s="18" t="s">
        <v>9</v>
      </c>
      <c r="J3" s="18" t="s">
        <v>285</v>
      </c>
      <c r="K3" s="18" t="s">
        <v>7</v>
      </c>
      <c r="L3" s="18" t="s">
        <v>8</v>
      </c>
      <c r="M3" s="18" t="s">
        <v>9</v>
      </c>
      <c r="N3" s="18" t="s">
        <v>8</v>
      </c>
      <c r="O3" s="18" t="s">
        <v>285</v>
      </c>
      <c r="P3" s="18" t="s">
        <v>285</v>
      </c>
    </row>
    <row r="4" spans="2:16" x14ac:dyDescent="0.25">
      <c r="B4" s="24" t="s">
        <v>12</v>
      </c>
      <c r="C4" s="14"/>
      <c r="D4" s="14"/>
      <c r="E4" s="14"/>
      <c r="F4" s="14"/>
      <c r="G4" s="14"/>
      <c r="H4" s="14"/>
      <c r="I4" s="14"/>
      <c r="J4" s="13"/>
      <c r="K4" s="14"/>
      <c r="L4" s="14"/>
      <c r="M4" s="14"/>
      <c r="N4" s="14"/>
      <c r="O4" s="14"/>
      <c r="P4" s="13"/>
    </row>
    <row r="5" spans="2:16" x14ac:dyDescent="0.25">
      <c r="B5" s="11" t="s">
        <v>11</v>
      </c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2"/>
      <c r="O5" s="12"/>
      <c r="P5" s="13"/>
    </row>
    <row r="6" spans="2:16" x14ac:dyDescent="0.25">
      <c r="B6" s="7" t="s">
        <v>13</v>
      </c>
      <c r="C6" s="7" t="s">
        <v>21</v>
      </c>
      <c r="D6" s="7">
        <v>5</v>
      </c>
      <c r="E6" s="7">
        <v>60</v>
      </c>
      <c r="F6" s="8">
        <v>0</v>
      </c>
      <c r="G6" s="9">
        <f>IF(F6=0%,D6*E6,D6*(E6*(1+F6)))</f>
        <v>300</v>
      </c>
      <c r="H6" s="7">
        <v>150</v>
      </c>
      <c r="I6" s="8">
        <v>1</v>
      </c>
      <c r="J6" s="9">
        <f>(G6*H6*I6)/1000</f>
        <v>45</v>
      </c>
      <c r="K6" s="19"/>
      <c r="L6" s="19"/>
      <c r="M6" s="20"/>
      <c r="N6" s="21"/>
      <c r="O6" s="9">
        <f>(N6*H6*I6)/1000</f>
        <v>0</v>
      </c>
      <c r="P6" s="9">
        <f>J6-O6</f>
        <v>45</v>
      </c>
    </row>
    <row r="7" spans="2:16" x14ac:dyDescent="0.2">
      <c r="B7" s="7" t="s">
        <v>14</v>
      </c>
      <c r="C7" s="7" t="s">
        <v>22</v>
      </c>
      <c r="D7" s="7">
        <v>9</v>
      </c>
      <c r="E7" s="7">
        <v>36</v>
      </c>
      <c r="F7" s="8">
        <v>0.15</v>
      </c>
      <c r="G7" s="9">
        <f t="shared" ref="G7:G72" si="0">IF(F7=0%,D7*E7,D7*(E7*(1+F7)))</f>
        <v>372.59999999999997</v>
      </c>
      <c r="H7" s="7">
        <v>600</v>
      </c>
      <c r="I7" s="8">
        <v>1</v>
      </c>
      <c r="J7" s="9">
        <f t="shared" ref="J7:J70" si="1">(G7*H7*I7)/1000</f>
        <v>223.55999999999997</v>
      </c>
      <c r="K7" s="22"/>
      <c r="L7" s="19"/>
      <c r="M7" s="20"/>
      <c r="N7" s="21"/>
      <c r="O7" s="9">
        <f t="shared" ref="O7:O70" si="2">(N7*H7*I7)/1000</f>
        <v>0</v>
      </c>
      <c r="P7" s="9">
        <f t="shared" ref="P7:P70" si="3">J7-O7</f>
        <v>223.55999999999997</v>
      </c>
    </row>
    <row r="8" spans="2:16" x14ac:dyDescent="0.25">
      <c r="B8" s="7" t="s">
        <v>14</v>
      </c>
      <c r="C8" s="7" t="s">
        <v>23</v>
      </c>
      <c r="D8" s="7"/>
      <c r="E8" s="7"/>
      <c r="F8" s="7"/>
      <c r="G8" s="9">
        <f t="shared" si="0"/>
        <v>0</v>
      </c>
      <c r="H8" s="7">
        <v>600</v>
      </c>
      <c r="I8" s="8">
        <v>1</v>
      </c>
      <c r="J8" s="9">
        <f t="shared" si="1"/>
        <v>0</v>
      </c>
      <c r="K8" s="35"/>
      <c r="L8" s="35"/>
      <c r="M8" s="20"/>
      <c r="N8" s="21"/>
      <c r="O8" s="9"/>
      <c r="P8" s="9">
        <f t="shared" si="3"/>
        <v>0</v>
      </c>
    </row>
    <row r="9" spans="2:16" x14ac:dyDescent="0.2">
      <c r="B9" s="7" t="s">
        <v>16</v>
      </c>
      <c r="C9" s="7" t="s">
        <v>22</v>
      </c>
      <c r="D9" s="7">
        <v>8</v>
      </c>
      <c r="E9" s="7">
        <v>36</v>
      </c>
      <c r="F9" s="8">
        <v>0.15</v>
      </c>
      <c r="G9" s="9">
        <f t="shared" si="0"/>
        <v>331.2</v>
      </c>
      <c r="H9" s="7">
        <v>400</v>
      </c>
      <c r="I9" s="8">
        <v>1</v>
      </c>
      <c r="J9" s="9">
        <f t="shared" si="1"/>
        <v>132.47999999999999</v>
      </c>
      <c r="K9" s="22"/>
      <c r="L9" s="19"/>
      <c r="M9" s="20"/>
      <c r="N9" s="21"/>
      <c r="O9" s="9">
        <f t="shared" si="2"/>
        <v>0</v>
      </c>
      <c r="P9" s="9">
        <f t="shared" si="3"/>
        <v>132.47999999999999</v>
      </c>
    </row>
    <row r="10" spans="2:16" x14ac:dyDescent="0.2">
      <c r="B10" s="7" t="s">
        <v>16</v>
      </c>
      <c r="C10" s="7" t="s">
        <v>24</v>
      </c>
      <c r="D10" s="7">
        <v>2</v>
      </c>
      <c r="E10" s="7">
        <v>72</v>
      </c>
      <c r="F10" s="8">
        <v>0.15</v>
      </c>
      <c r="G10" s="9">
        <f t="shared" si="0"/>
        <v>165.6</v>
      </c>
      <c r="H10" s="7">
        <v>400</v>
      </c>
      <c r="I10" s="8">
        <v>1</v>
      </c>
      <c r="J10" s="9">
        <f t="shared" si="1"/>
        <v>66.239999999999995</v>
      </c>
      <c r="K10" s="22"/>
      <c r="L10" s="19"/>
      <c r="M10" s="20"/>
      <c r="N10" s="21"/>
      <c r="O10" s="9">
        <f t="shared" si="2"/>
        <v>0</v>
      </c>
      <c r="P10" s="9">
        <f t="shared" si="3"/>
        <v>66.239999999999995</v>
      </c>
    </row>
    <row r="11" spans="2:16" x14ac:dyDescent="0.25">
      <c r="B11" s="25" t="s">
        <v>17</v>
      </c>
      <c r="C11" s="25" t="s">
        <v>24</v>
      </c>
      <c r="D11" s="25"/>
      <c r="E11" s="25">
        <v>72</v>
      </c>
      <c r="F11" s="26">
        <v>0.15</v>
      </c>
      <c r="G11" s="27">
        <f t="shared" si="0"/>
        <v>0</v>
      </c>
      <c r="H11" s="25">
        <v>150</v>
      </c>
      <c r="I11" s="26">
        <v>1</v>
      </c>
      <c r="J11" s="27">
        <f t="shared" si="1"/>
        <v>0</v>
      </c>
      <c r="K11" s="36"/>
      <c r="L11" s="36"/>
      <c r="M11" s="37"/>
      <c r="N11" s="38"/>
      <c r="O11" s="38"/>
      <c r="P11" s="38">
        <f t="shared" si="3"/>
        <v>0</v>
      </c>
    </row>
    <row r="12" spans="2:16" x14ac:dyDescent="0.25">
      <c r="B12" s="25" t="s">
        <v>17</v>
      </c>
      <c r="C12" s="25" t="s">
        <v>25</v>
      </c>
      <c r="D12" s="25"/>
      <c r="E12" s="25"/>
      <c r="F12" s="26">
        <v>0.15</v>
      </c>
      <c r="G12" s="27">
        <f t="shared" si="0"/>
        <v>0</v>
      </c>
      <c r="H12" s="25">
        <v>150</v>
      </c>
      <c r="I12" s="26">
        <v>1</v>
      </c>
      <c r="J12" s="27">
        <f t="shared" si="1"/>
        <v>0</v>
      </c>
      <c r="K12" s="36"/>
      <c r="L12" s="36"/>
      <c r="M12" s="37"/>
      <c r="N12" s="38"/>
      <c r="O12" s="38"/>
      <c r="P12" s="38">
        <f t="shared" si="3"/>
        <v>0</v>
      </c>
    </row>
    <row r="13" spans="2:16" x14ac:dyDescent="0.25">
      <c r="B13" s="25" t="s">
        <v>18</v>
      </c>
      <c r="C13" s="25" t="s">
        <v>26</v>
      </c>
      <c r="D13" s="25"/>
      <c r="E13" s="25">
        <v>144</v>
      </c>
      <c r="F13" s="26">
        <v>0.15</v>
      </c>
      <c r="G13" s="27">
        <f t="shared" si="0"/>
        <v>0</v>
      </c>
      <c r="H13" s="25">
        <v>150</v>
      </c>
      <c r="I13" s="26">
        <v>1</v>
      </c>
      <c r="J13" s="27">
        <f t="shared" si="1"/>
        <v>0</v>
      </c>
      <c r="K13" s="36"/>
      <c r="L13" s="36"/>
      <c r="M13" s="37"/>
      <c r="N13" s="38"/>
      <c r="O13" s="38"/>
      <c r="P13" s="38">
        <f t="shared" si="3"/>
        <v>0</v>
      </c>
    </row>
    <row r="14" spans="2:16" x14ac:dyDescent="0.25">
      <c r="B14" s="7" t="s">
        <v>19</v>
      </c>
      <c r="C14" s="7" t="s">
        <v>25</v>
      </c>
      <c r="D14" s="7">
        <v>5</v>
      </c>
      <c r="E14" s="7">
        <v>60</v>
      </c>
      <c r="F14" s="8">
        <v>0.15</v>
      </c>
      <c r="G14" s="9">
        <f t="shared" si="0"/>
        <v>345</v>
      </c>
      <c r="H14" s="7">
        <v>600</v>
      </c>
      <c r="I14" s="8">
        <v>1</v>
      </c>
      <c r="J14" s="9">
        <f t="shared" si="1"/>
        <v>207</v>
      </c>
      <c r="K14" s="19"/>
      <c r="L14" s="19"/>
      <c r="M14" s="20"/>
      <c r="N14" s="21"/>
      <c r="O14" s="9">
        <f t="shared" si="2"/>
        <v>0</v>
      </c>
      <c r="P14" s="9">
        <f t="shared" si="3"/>
        <v>207</v>
      </c>
    </row>
    <row r="15" spans="2:16" x14ac:dyDescent="0.25">
      <c r="B15" s="7" t="s">
        <v>20</v>
      </c>
      <c r="C15" s="7" t="s">
        <v>27</v>
      </c>
      <c r="D15" s="7">
        <v>6</v>
      </c>
      <c r="E15" s="7">
        <v>100</v>
      </c>
      <c r="F15" s="8">
        <v>0</v>
      </c>
      <c r="G15" s="9">
        <f t="shared" si="0"/>
        <v>600</v>
      </c>
      <c r="H15" s="7">
        <v>600</v>
      </c>
      <c r="I15" s="8">
        <v>1</v>
      </c>
      <c r="J15" s="9">
        <f t="shared" si="1"/>
        <v>360</v>
      </c>
      <c r="K15" s="19"/>
      <c r="L15" s="19"/>
      <c r="M15" s="20"/>
      <c r="N15" s="21"/>
      <c r="O15" s="9">
        <f t="shared" si="2"/>
        <v>0</v>
      </c>
      <c r="P15" s="9">
        <f t="shared" si="3"/>
        <v>360</v>
      </c>
    </row>
    <row r="16" spans="2:16" x14ac:dyDescent="0.2">
      <c r="B16" s="7" t="s">
        <v>20</v>
      </c>
      <c r="C16" s="7" t="s">
        <v>22</v>
      </c>
      <c r="D16" s="7">
        <v>6</v>
      </c>
      <c r="E16" s="7">
        <v>36</v>
      </c>
      <c r="F16" s="8">
        <v>0.15</v>
      </c>
      <c r="G16" s="9">
        <f t="shared" si="0"/>
        <v>248.39999999999998</v>
      </c>
      <c r="H16" s="7">
        <v>600</v>
      </c>
      <c r="I16" s="8">
        <v>1</v>
      </c>
      <c r="J16" s="9">
        <f t="shared" si="1"/>
        <v>149.04</v>
      </c>
      <c r="K16" s="22"/>
      <c r="L16" s="19"/>
      <c r="M16" s="20"/>
      <c r="N16" s="21"/>
      <c r="O16" s="9">
        <f t="shared" si="2"/>
        <v>0</v>
      </c>
      <c r="P16" s="9">
        <f t="shared" si="3"/>
        <v>149.04</v>
      </c>
    </row>
    <row r="17" spans="2:16" x14ac:dyDescent="0.2">
      <c r="B17" s="7" t="s">
        <v>20</v>
      </c>
      <c r="C17" s="7" t="s">
        <v>24</v>
      </c>
      <c r="D17" s="7">
        <v>1</v>
      </c>
      <c r="E17" s="7">
        <v>72</v>
      </c>
      <c r="F17" s="8">
        <v>0.15</v>
      </c>
      <c r="G17" s="9">
        <f t="shared" si="0"/>
        <v>82.8</v>
      </c>
      <c r="H17" s="7">
        <v>600</v>
      </c>
      <c r="I17" s="8">
        <v>1</v>
      </c>
      <c r="J17" s="9">
        <f t="shared" si="1"/>
        <v>49.68</v>
      </c>
      <c r="K17" s="22"/>
      <c r="L17" s="19"/>
      <c r="M17" s="20"/>
      <c r="N17" s="21"/>
      <c r="O17" s="9">
        <f t="shared" si="2"/>
        <v>0</v>
      </c>
      <c r="P17" s="9">
        <f t="shared" si="3"/>
        <v>49.68</v>
      </c>
    </row>
    <row r="18" spans="2:16" x14ac:dyDescent="0.25">
      <c r="B18" s="25" t="s">
        <v>31</v>
      </c>
      <c r="C18" s="25" t="s">
        <v>24</v>
      </c>
      <c r="D18" s="25"/>
      <c r="E18" s="25">
        <v>72</v>
      </c>
      <c r="F18" s="26">
        <v>0.15</v>
      </c>
      <c r="G18" s="27">
        <f t="shared" si="0"/>
        <v>0</v>
      </c>
      <c r="H18" s="25">
        <v>150</v>
      </c>
      <c r="I18" s="26">
        <v>1</v>
      </c>
      <c r="J18" s="27">
        <f t="shared" si="1"/>
        <v>0</v>
      </c>
      <c r="K18" s="36"/>
      <c r="L18" s="36"/>
      <c r="M18" s="37"/>
      <c r="N18" s="38"/>
      <c r="O18" s="38"/>
      <c r="P18" s="38">
        <f t="shared" ref="P18" si="4">J18-O18</f>
        <v>0</v>
      </c>
    </row>
    <row r="19" spans="2:16" x14ac:dyDescent="0.2">
      <c r="B19" s="7" t="s">
        <v>32</v>
      </c>
      <c r="C19" s="7" t="s">
        <v>24</v>
      </c>
      <c r="D19" s="7">
        <v>3</v>
      </c>
      <c r="E19" s="7">
        <v>72</v>
      </c>
      <c r="F19" s="8">
        <v>0.15</v>
      </c>
      <c r="G19" s="9">
        <f t="shared" si="0"/>
        <v>248.39999999999998</v>
      </c>
      <c r="H19" s="7">
        <v>600</v>
      </c>
      <c r="I19" s="8">
        <v>1</v>
      </c>
      <c r="J19" s="9">
        <f t="shared" si="1"/>
        <v>149.04</v>
      </c>
      <c r="K19" s="22"/>
      <c r="L19" s="19"/>
      <c r="M19" s="20"/>
      <c r="N19" s="21"/>
      <c r="O19" s="9">
        <f t="shared" si="2"/>
        <v>0</v>
      </c>
      <c r="P19" s="9">
        <f t="shared" si="3"/>
        <v>149.04</v>
      </c>
    </row>
    <row r="20" spans="2:16" x14ac:dyDescent="0.25">
      <c r="B20" s="7" t="s">
        <v>33</v>
      </c>
      <c r="C20" s="7" t="s">
        <v>21</v>
      </c>
      <c r="D20" s="7">
        <v>1</v>
      </c>
      <c r="E20" s="7">
        <v>60</v>
      </c>
      <c r="F20" s="8">
        <v>0</v>
      </c>
      <c r="G20" s="9">
        <f t="shared" si="0"/>
        <v>60</v>
      </c>
      <c r="H20" s="7">
        <v>500</v>
      </c>
      <c r="I20" s="8">
        <v>1</v>
      </c>
      <c r="J20" s="9">
        <f t="shared" si="1"/>
        <v>30</v>
      </c>
      <c r="K20" s="19"/>
      <c r="L20" s="19"/>
      <c r="M20" s="20"/>
      <c r="N20" s="21"/>
      <c r="O20" s="9">
        <f t="shared" si="2"/>
        <v>0</v>
      </c>
      <c r="P20" s="9">
        <f t="shared" si="3"/>
        <v>30</v>
      </c>
    </row>
    <row r="21" spans="2:16" x14ac:dyDescent="0.25">
      <c r="B21" s="25" t="s">
        <v>34</v>
      </c>
      <c r="C21" s="25" t="s">
        <v>39</v>
      </c>
      <c r="D21" s="25"/>
      <c r="E21" s="25">
        <v>35</v>
      </c>
      <c r="F21" s="25"/>
      <c r="G21" s="27">
        <f t="shared" si="0"/>
        <v>0</v>
      </c>
      <c r="H21" s="25">
        <v>150</v>
      </c>
      <c r="I21" s="26">
        <v>1</v>
      </c>
      <c r="J21" s="27">
        <f t="shared" si="1"/>
        <v>0</v>
      </c>
      <c r="K21" s="36"/>
      <c r="L21" s="36"/>
      <c r="M21" s="37"/>
      <c r="N21" s="38"/>
      <c r="O21" s="38"/>
      <c r="P21" s="38">
        <f t="shared" ref="P21" si="5">J21-O21</f>
        <v>0</v>
      </c>
    </row>
    <row r="22" spans="2:16" x14ac:dyDescent="0.2">
      <c r="B22" s="7" t="s">
        <v>35</v>
      </c>
      <c r="C22" s="7" t="s">
        <v>24</v>
      </c>
      <c r="D22" s="7">
        <v>18</v>
      </c>
      <c r="E22" s="7">
        <v>72</v>
      </c>
      <c r="F22" s="8">
        <v>0.15</v>
      </c>
      <c r="G22" s="9">
        <f t="shared" si="0"/>
        <v>1490.3999999999999</v>
      </c>
      <c r="H22" s="7">
        <v>1000</v>
      </c>
      <c r="I22" s="8">
        <v>1</v>
      </c>
      <c r="J22" s="9">
        <f t="shared" si="1"/>
        <v>1490.3999999999999</v>
      </c>
      <c r="K22" s="22"/>
      <c r="L22" s="19"/>
      <c r="M22" s="20"/>
      <c r="N22" s="21"/>
      <c r="O22" s="9">
        <f t="shared" si="2"/>
        <v>0</v>
      </c>
      <c r="P22" s="9">
        <f t="shared" si="3"/>
        <v>1490.3999999999999</v>
      </c>
    </row>
    <row r="23" spans="2:16" x14ac:dyDescent="0.2">
      <c r="B23" s="7" t="s">
        <v>36</v>
      </c>
      <c r="C23" s="7" t="s">
        <v>24</v>
      </c>
      <c r="D23" s="7">
        <v>12</v>
      </c>
      <c r="E23" s="7">
        <v>72</v>
      </c>
      <c r="F23" s="8">
        <v>0.15</v>
      </c>
      <c r="G23" s="9">
        <f t="shared" si="0"/>
        <v>993.59999999999991</v>
      </c>
      <c r="H23" s="7">
        <v>1000</v>
      </c>
      <c r="I23" s="8">
        <v>1</v>
      </c>
      <c r="J23" s="9">
        <f t="shared" si="1"/>
        <v>993.59999999999991</v>
      </c>
      <c r="K23" s="22"/>
      <c r="L23" s="19"/>
      <c r="M23" s="20"/>
      <c r="N23" s="21"/>
      <c r="O23" s="9">
        <f t="shared" si="2"/>
        <v>0</v>
      </c>
      <c r="P23" s="9">
        <f t="shared" si="3"/>
        <v>993.59999999999991</v>
      </c>
    </row>
    <row r="24" spans="2:16" x14ac:dyDescent="0.25">
      <c r="B24" s="7" t="s">
        <v>36</v>
      </c>
      <c r="C24" s="7" t="s">
        <v>21</v>
      </c>
      <c r="D24" s="7">
        <v>1</v>
      </c>
      <c r="E24" s="7">
        <v>60</v>
      </c>
      <c r="F24" s="8">
        <v>0</v>
      </c>
      <c r="G24" s="9">
        <f t="shared" si="0"/>
        <v>60</v>
      </c>
      <c r="H24" s="7">
        <v>1000</v>
      </c>
      <c r="I24" s="8">
        <v>1</v>
      </c>
      <c r="J24" s="9">
        <f t="shared" si="1"/>
        <v>60</v>
      </c>
      <c r="K24" s="19"/>
      <c r="L24" s="19"/>
      <c r="M24" s="20"/>
      <c r="N24" s="21"/>
      <c r="O24" s="9">
        <f t="shared" si="2"/>
        <v>0</v>
      </c>
      <c r="P24" s="9">
        <f t="shared" si="3"/>
        <v>60</v>
      </c>
    </row>
    <row r="25" spans="2:16" x14ac:dyDescent="0.25">
      <c r="B25" s="7" t="s">
        <v>37</v>
      </c>
      <c r="C25" s="7" t="s">
        <v>21</v>
      </c>
      <c r="D25" s="7">
        <v>4</v>
      </c>
      <c r="E25" s="7">
        <v>60</v>
      </c>
      <c r="F25" s="8">
        <v>0</v>
      </c>
      <c r="G25" s="9">
        <f t="shared" si="0"/>
        <v>240</v>
      </c>
      <c r="H25" s="7">
        <v>600</v>
      </c>
      <c r="I25" s="8">
        <v>1</v>
      </c>
      <c r="J25" s="9">
        <f t="shared" si="1"/>
        <v>144</v>
      </c>
      <c r="K25" s="19"/>
      <c r="L25" s="19"/>
      <c r="M25" s="20"/>
      <c r="N25" s="21"/>
      <c r="O25" s="9">
        <f t="shared" si="2"/>
        <v>0</v>
      </c>
      <c r="P25" s="9">
        <f t="shared" si="3"/>
        <v>144</v>
      </c>
    </row>
    <row r="26" spans="2:16" x14ac:dyDescent="0.2">
      <c r="B26" s="7" t="s">
        <v>38</v>
      </c>
      <c r="C26" s="7" t="s">
        <v>24</v>
      </c>
      <c r="D26" s="7">
        <v>3</v>
      </c>
      <c r="E26" s="7">
        <v>72</v>
      </c>
      <c r="F26" s="8">
        <v>0.15</v>
      </c>
      <c r="G26" s="9">
        <f t="shared" si="0"/>
        <v>248.39999999999998</v>
      </c>
      <c r="H26" s="7">
        <v>150</v>
      </c>
      <c r="I26" s="8">
        <v>1</v>
      </c>
      <c r="J26" s="9">
        <f t="shared" si="1"/>
        <v>37.26</v>
      </c>
      <c r="K26" s="22"/>
      <c r="L26" s="19"/>
      <c r="M26" s="20"/>
      <c r="N26" s="21"/>
      <c r="O26" s="9">
        <f t="shared" si="2"/>
        <v>0</v>
      </c>
      <c r="P26" s="9">
        <f t="shared" si="3"/>
        <v>37.26</v>
      </c>
    </row>
    <row r="27" spans="2:16" x14ac:dyDescent="0.25">
      <c r="B27" s="11" t="s">
        <v>29</v>
      </c>
      <c r="C27" s="12"/>
      <c r="D27" s="12"/>
      <c r="E27" s="12"/>
      <c r="F27" s="12"/>
      <c r="G27" s="12"/>
      <c r="H27" s="12"/>
      <c r="I27" s="12"/>
      <c r="J27" s="13"/>
      <c r="K27" s="12"/>
      <c r="L27" s="12"/>
      <c r="M27" s="12"/>
      <c r="N27" s="12"/>
      <c r="O27" s="12"/>
      <c r="P27" s="13"/>
    </row>
    <row r="28" spans="2:16" x14ac:dyDescent="0.2">
      <c r="B28" s="7" t="s">
        <v>40</v>
      </c>
      <c r="C28" s="7" t="s">
        <v>24</v>
      </c>
      <c r="D28" s="7">
        <v>1</v>
      </c>
      <c r="E28" s="7">
        <v>72</v>
      </c>
      <c r="F28" s="8">
        <v>0.15</v>
      </c>
      <c r="G28" s="9">
        <f t="shared" si="0"/>
        <v>82.8</v>
      </c>
      <c r="H28" s="7">
        <v>600</v>
      </c>
      <c r="I28" s="8">
        <v>1</v>
      </c>
      <c r="J28" s="9">
        <f t="shared" si="1"/>
        <v>49.68</v>
      </c>
      <c r="K28" s="22"/>
      <c r="L28" s="19"/>
      <c r="M28" s="20"/>
      <c r="N28" s="21"/>
      <c r="O28" s="9">
        <f t="shared" si="2"/>
        <v>0</v>
      </c>
      <c r="P28" s="9">
        <f t="shared" si="3"/>
        <v>49.68</v>
      </c>
    </row>
    <row r="29" spans="2:16" x14ac:dyDescent="0.2">
      <c r="B29" s="7" t="s">
        <v>41</v>
      </c>
      <c r="C29" s="7" t="s">
        <v>24</v>
      </c>
      <c r="D29" s="7">
        <v>16</v>
      </c>
      <c r="E29" s="7">
        <v>72</v>
      </c>
      <c r="F29" s="8">
        <v>0.15</v>
      </c>
      <c r="G29" s="9">
        <f t="shared" si="0"/>
        <v>1324.8</v>
      </c>
      <c r="H29" s="7">
        <v>600</v>
      </c>
      <c r="I29" s="8">
        <v>1</v>
      </c>
      <c r="J29" s="9">
        <f t="shared" si="1"/>
        <v>794.88</v>
      </c>
      <c r="K29" s="22"/>
      <c r="L29" s="19"/>
      <c r="M29" s="20"/>
      <c r="N29" s="21"/>
      <c r="O29" s="9">
        <f t="shared" si="2"/>
        <v>0</v>
      </c>
      <c r="P29" s="9">
        <f t="shared" si="3"/>
        <v>794.88</v>
      </c>
    </row>
    <row r="30" spans="2:16" x14ac:dyDescent="0.25">
      <c r="B30" s="7" t="s">
        <v>42</v>
      </c>
      <c r="C30" s="7" t="s">
        <v>21</v>
      </c>
      <c r="D30" s="7">
        <v>2</v>
      </c>
      <c r="E30" s="7">
        <v>60</v>
      </c>
      <c r="F30" s="8">
        <v>0</v>
      </c>
      <c r="G30" s="9">
        <f t="shared" si="0"/>
        <v>120</v>
      </c>
      <c r="H30" s="7">
        <v>500</v>
      </c>
      <c r="I30" s="8">
        <v>1</v>
      </c>
      <c r="J30" s="9">
        <f t="shared" si="1"/>
        <v>60</v>
      </c>
      <c r="K30" s="19"/>
      <c r="L30" s="19"/>
      <c r="M30" s="20"/>
      <c r="N30" s="21"/>
      <c r="O30" s="9">
        <f t="shared" si="2"/>
        <v>0</v>
      </c>
      <c r="P30" s="9">
        <f t="shared" si="3"/>
        <v>60</v>
      </c>
    </row>
    <row r="31" spans="2:16" x14ac:dyDescent="0.2">
      <c r="B31" s="7" t="s">
        <v>42</v>
      </c>
      <c r="C31" s="7" t="s">
        <v>24</v>
      </c>
      <c r="D31" s="7">
        <v>2</v>
      </c>
      <c r="E31" s="7">
        <v>72</v>
      </c>
      <c r="F31" s="8">
        <v>0.15</v>
      </c>
      <c r="G31" s="9">
        <f t="shared" si="0"/>
        <v>165.6</v>
      </c>
      <c r="H31" s="7">
        <v>500</v>
      </c>
      <c r="I31" s="8">
        <v>1</v>
      </c>
      <c r="J31" s="9">
        <f t="shared" si="1"/>
        <v>82.8</v>
      </c>
      <c r="K31" s="22"/>
      <c r="L31" s="19"/>
      <c r="M31" s="20"/>
      <c r="N31" s="21"/>
      <c r="O31" s="9">
        <f t="shared" si="2"/>
        <v>0</v>
      </c>
      <c r="P31" s="9">
        <f t="shared" si="3"/>
        <v>82.8</v>
      </c>
    </row>
    <row r="32" spans="2:16" x14ac:dyDescent="0.2">
      <c r="B32" s="7" t="s">
        <v>43</v>
      </c>
      <c r="C32" s="7" t="s">
        <v>24</v>
      </c>
      <c r="D32" s="7">
        <v>9</v>
      </c>
      <c r="E32" s="7">
        <v>72</v>
      </c>
      <c r="F32" s="8">
        <v>0.15</v>
      </c>
      <c r="G32" s="9">
        <f t="shared" si="0"/>
        <v>745.19999999999993</v>
      </c>
      <c r="H32" s="7">
        <v>1000</v>
      </c>
      <c r="I32" s="8">
        <v>1</v>
      </c>
      <c r="J32" s="9">
        <f t="shared" si="1"/>
        <v>745.19999999999993</v>
      </c>
      <c r="K32" s="22"/>
      <c r="L32" s="19"/>
      <c r="M32" s="20"/>
      <c r="N32" s="21"/>
      <c r="O32" s="9">
        <f t="shared" si="2"/>
        <v>0</v>
      </c>
      <c r="P32" s="9">
        <f t="shared" si="3"/>
        <v>745.19999999999993</v>
      </c>
    </row>
    <row r="33" spans="2:16" x14ac:dyDescent="0.2">
      <c r="B33" s="7" t="s">
        <v>44</v>
      </c>
      <c r="C33" s="7" t="s">
        <v>24</v>
      </c>
      <c r="D33" s="7">
        <v>9</v>
      </c>
      <c r="E33" s="7">
        <v>72</v>
      </c>
      <c r="F33" s="8">
        <v>0.15</v>
      </c>
      <c r="G33" s="9">
        <f t="shared" si="0"/>
        <v>745.19999999999993</v>
      </c>
      <c r="H33" s="7">
        <v>1000</v>
      </c>
      <c r="I33" s="8">
        <v>1</v>
      </c>
      <c r="J33" s="9">
        <f t="shared" si="1"/>
        <v>745.19999999999993</v>
      </c>
      <c r="K33" s="22"/>
      <c r="L33" s="19"/>
      <c r="M33" s="20"/>
      <c r="N33" s="21"/>
      <c r="O33" s="9">
        <f t="shared" si="2"/>
        <v>0</v>
      </c>
      <c r="P33" s="9">
        <f t="shared" si="3"/>
        <v>745.19999999999993</v>
      </c>
    </row>
    <row r="34" spans="2:16" x14ac:dyDescent="0.2">
      <c r="B34" s="7" t="s">
        <v>45</v>
      </c>
      <c r="C34" s="7" t="s">
        <v>24</v>
      </c>
      <c r="D34" s="7">
        <v>2</v>
      </c>
      <c r="E34" s="7">
        <v>72</v>
      </c>
      <c r="F34" s="8">
        <v>0.15</v>
      </c>
      <c r="G34" s="9">
        <f t="shared" si="0"/>
        <v>165.6</v>
      </c>
      <c r="H34" s="7">
        <v>600</v>
      </c>
      <c r="I34" s="8">
        <v>1</v>
      </c>
      <c r="J34" s="9">
        <f t="shared" si="1"/>
        <v>99.36</v>
      </c>
      <c r="K34" s="22"/>
      <c r="L34" s="19"/>
      <c r="M34" s="20"/>
      <c r="N34" s="21"/>
      <c r="O34" s="9">
        <f t="shared" si="2"/>
        <v>0</v>
      </c>
      <c r="P34" s="9">
        <f t="shared" si="3"/>
        <v>99.36</v>
      </c>
    </row>
    <row r="35" spans="2:16" x14ac:dyDescent="0.2">
      <c r="B35" s="7" t="s">
        <v>46</v>
      </c>
      <c r="C35" s="7" t="s">
        <v>131</v>
      </c>
      <c r="D35" s="7">
        <v>2</v>
      </c>
      <c r="E35" s="7">
        <v>108</v>
      </c>
      <c r="F35" s="8">
        <v>0.15</v>
      </c>
      <c r="G35" s="9">
        <f t="shared" si="0"/>
        <v>248.39999999999998</v>
      </c>
      <c r="H35" s="7">
        <v>600</v>
      </c>
      <c r="I35" s="8">
        <v>1</v>
      </c>
      <c r="J35" s="9">
        <f t="shared" si="1"/>
        <v>149.04</v>
      </c>
      <c r="K35" s="22"/>
      <c r="L35" s="19"/>
      <c r="M35" s="20"/>
      <c r="N35" s="21"/>
      <c r="O35" s="9">
        <f t="shared" si="2"/>
        <v>0</v>
      </c>
      <c r="P35" s="9">
        <f t="shared" si="3"/>
        <v>149.04</v>
      </c>
    </row>
    <row r="36" spans="2:16" x14ac:dyDescent="0.2">
      <c r="B36" s="7" t="s">
        <v>47</v>
      </c>
      <c r="C36" s="7" t="s">
        <v>24</v>
      </c>
      <c r="D36" s="7">
        <v>9</v>
      </c>
      <c r="E36" s="7">
        <v>72</v>
      </c>
      <c r="F36" s="8">
        <v>0.15</v>
      </c>
      <c r="G36" s="9">
        <f t="shared" si="0"/>
        <v>745.19999999999993</v>
      </c>
      <c r="H36" s="7">
        <v>1000</v>
      </c>
      <c r="I36" s="8">
        <v>1</v>
      </c>
      <c r="J36" s="9">
        <f t="shared" si="1"/>
        <v>745.19999999999993</v>
      </c>
      <c r="K36" s="22"/>
      <c r="L36" s="19"/>
      <c r="M36" s="20"/>
      <c r="N36" s="21"/>
      <c r="O36" s="9">
        <f t="shared" si="2"/>
        <v>0</v>
      </c>
      <c r="P36" s="9">
        <f t="shared" si="3"/>
        <v>745.19999999999993</v>
      </c>
    </row>
    <row r="37" spans="2:16" x14ac:dyDescent="0.2">
      <c r="B37" s="7" t="s">
        <v>48</v>
      </c>
      <c r="C37" s="7" t="s">
        <v>24</v>
      </c>
      <c r="D37" s="7">
        <v>9</v>
      </c>
      <c r="E37" s="7">
        <v>72</v>
      </c>
      <c r="F37" s="8">
        <v>0.15</v>
      </c>
      <c r="G37" s="9">
        <f t="shared" si="0"/>
        <v>745.19999999999993</v>
      </c>
      <c r="H37" s="7">
        <v>1000</v>
      </c>
      <c r="I37" s="8">
        <v>1</v>
      </c>
      <c r="J37" s="9">
        <f t="shared" si="1"/>
        <v>745.19999999999993</v>
      </c>
      <c r="K37" s="22"/>
      <c r="L37" s="19"/>
      <c r="M37" s="20"/>
      <c r="N37" s="21"/>
      <c r="O37" s="9">
        <f t="shared" si="2"/>
        <v>0</v>
      </c>
      <c r="P37" s="9">
        <f t="shared" si="3"/>
        <v>745.19999999999993</v>
      </c>
    </row>
    <row r="38" spans="2:16" x14ac:dyDescent="0.2">
      <c r="B38" s="7" t="s">
        <v>49</v>
      </c>
      <c r="C38" s="7" t="s">
        <v>24</v>
      </c>
      <c r="D38" s="7">
        <v>9</v>
      </c>
      <c r="E38" s="7">
        <v>72</v>
      </c>
      <c r="F38" s="8">
        <v>0.15</v>
      </c>
      <c r="G38" s="9">
        <f t="shared" si="0"/>
        <v>745.19999999999993</v>
      </c>
      <c r="H38" s="7">
        <v>1000</v>
      </c>
      <c r="I38" s="8">
        <v>1</v>
      </c>
      <c r="J38" s="9">
        <f t="shared" si="1"/>
        <v>745.19999999999993</v>
      </c>
      <c r="K38" s="22"/>
      <c r="L38" s="19"/>
      <c r="M38" s="20"/>
      <c r="N38" s="21"/>
      <c r="O38" s="9">
        <f t="shared" si="2"/>
        <v>0</v>
      </c>
      <c r="P38" s="9">
        <f t="shared" si="3"/>
        <v>745.19999999999993</v>
      </c>
    </row>
    <row r="39" spans="2:16" x14ac:dyDescent="0.2">
      <c r="B39" s="7" t="s">
        <v>50</v>
      </c>
      <c r="C39" s="7" t="s">
        <v>24</v>
      </c>
      <c r="D39" s="7">
        <v>9</v>
      </c>
      <c r="E39" s="7">
        <v>72</v>
      </c>
      <c r="F39" s="8">
        <v>0.15</v>
      </c>
      <c r="G39" s="9">
        <f t="shared" si="0"/>
        <v>745.19999999999993</v>
      </c>
      <c r="H39" s="7">
        <v>1000</v>
      </c>
      <c r="I39" s="8">
        <v>1</v>
      </c>
      <c r="J39" s="9">
        <f t="shared" si="1"/>
        <v>745.19999999999993</v>
      </c>
      <c r="K39" s="22"/>
      <c r="L39" s="19"/>
      <c r="M39" s="20"/>
      <c r="N39" s="21"/>
      <c r="O39" s="9">
        <f t="shared" si="2"/>
        <v>0</v>
      </c>
      <c r="P39" s="9">
        <f t="shared" si="3"/>
        <v>745.19999999999993</v>
      </c>
    </row>
    <row r="40" spans="2:16" x14ac:dyDescent="0.2">
      <c r="B40" s="7" t="s">
        <v>51</v>
      </c>
      <c r="C40" s="7" t="s">
        <v>24</v>
      </c>
      <c r="D40" s="7">
        <v>6</v>
      </c>
      <c r="E40" s="7">
        <v>72</v>
      </c>
      <c r="F40" s="8">
        <v>0.15</v>
      </c>
      <c r="G40" s="9">
        <f t="shared" si="0"/>
        <v>496.79999999999995</v>
      </c>
      <c r="H40" s="7">
        <v>1000</v>
      </c>
      <c r="I40" s="8">
        <v>1</v>
      </c>
      <c r="J40" s="9">
        <f t="shared" si="1"/>
        <v>496.79999999999995</v>
      </c>
      <c r="K40" s="22"/>
      <c r="L40" s="19"/>
      <c r="M40" s="20"/>
      <c r="N40" s="21"/>
      <c r="O40" s="9">
        <f t="shared" si="2"/>
        <v>0</v>
      </c>
      <c r="P40" s="9">
        <f t="shared" si="3"/>
        <v>496.79999999999995</v>
      </c>
    </row>
    <row r="41" spans="2:16" x14ac:dyDescent="0.25">
      <c r="B41" s="7" t="s">
        <v>51</v>
      </c>
      <c r="C41" s="7" t="s">
        <v>21</v>
      </c>
      <c r="D41" s="7">
        <v>1</v>
      </c>
      <c r="E41" s="7">
        <v>60</v>
      </c>
      <c r="F41" s="8">
        <v>0</v>
      </c>
      <c r="G41" s="9">
        <f t="shared" si="0"/>
        <v>60</v>
      </c>
      <c r="H41" s="7">
        <v>1000</v>
      </c>
      <c r="I41" s="8">
        <v>1</v>
      </c>
      <c r="J41" s="9">
        <f t="shared" si="1"/>
        <v>60</v>
      </c>
      <c r="K41" s="19"/>
      <c r="L41" s="19"/>
      <c r="M41" s="20"/>
      <c r="N41" s="21"/>
      <c r="O41" s="9">
        <f t="shared" si="2"/>
        <v>0</v>
      </c>
      <c r="P41" s="9">
        <f t="shared" si="3"/>
        <v>60</v>
      </c>
    </row>
    <row r="42" spans="2:16" x14ac:dyDescent="0.2">
      <c r="B42" s="7" t="s">
        <v>52</v>
      </c>
      <c r="C42" s="7" t="s">
        <v>24</v>
      </c>
      <c r="D42" s="7">
        <v>2</v>
      </c>
      <c r="E42" s="7">
        <v>72</v>
      </c>
      <c r="F42" s="8">
        <v>0.15</v>
      </c>
      <c r="G42" s="9">
        <f t="shared" si="0"/>
        <v>165.6</v>
      </c>
      <c r="H42" s="7">
        <v>600</v>
      </c>
      <c r="I42" s="8">
        <v>1</v>
      </c>
      <c r="J42" s="9">
        <f t="shared" si="1"/>
        <v>99.36</v>
      </c>
      <c r="K42" s="22"/>
      <c r="L42" s="19"/>
      <c r="M42" s="20"/>
      <c r="N42" s="21"/>
      <c r="O42" s="9">
        <f t="shared" si="2"/>
        <v>0</v>
      </c>
      <c r="P42" s="9">
        <f t="shared" si="3"/>
        <v>99.36</v>
      </c>
    </row>
    <row r="43" spans="2:16" x14ac:dyDescent="0.2">
      <c r="B43" s="7" t="s">
        <v>53</v>
      </c>
      <c r="C43" s="7" t="s">
        <v>24</v>
      </c>
      <c r="D43" s="7">
        <v>5</v>
      </c>
      <c r="E43" s="7">
        <v>72</v>
      </c>
      <c r="F43" s="8">
        <v>0.15</v>
      </c>
      <c r="G43" s="9">
        <f t="shared" si="0"/>
        <v>414</v>
      </c>
      <c r="H43" s="7">
        <v>1000</v>
      </c>
      <c r="I43" s="8">
        <v>1</v>
      </c>
      <c r="J43" s="9">
        <f t="shared" si="1"/>
        <v>414</v>
      </c>
      <c r="K43" s="22"/>
      <c r="L43" s="19"/>
      <c r="M43" s="20"/>
      <c r="N43" s="21"/>
      <c r="O43" s="9">
        <f t="shared" si="2"/>
        <v>0</v>
      </c>
      <c r="P43" s="9">
        <f t="shared" si="3"/>
        <v>414</v>
      </c>
    </row>
    <row r="44" spans="2:16" x14ac:dyDescent="0.25">
      <c r="B44" s="7" t="s">
        <v>53</v>
      </c>
      <c r="C44" s="7" t="s">
        <v>21</v>
      </c>
      <c r="D44" s="7">
        <v>1</v>
      </c>
      <c r="E44" s="7">
        <v>60</v>
      </c>
      <c r="F44" s="8">
        <v>0</v>
      </c>
      <c r="G44" s="9">
        <f t="shared" si="0"/>
        <v>60</v>
      </c>
      <c r="H44" s="7">
        <v>1000</v>
      </c>
      <c r="I44" s="8">
        <v>1</v>
      </c>
      <c r="J44" s="9">
        <f t="shared" si="1"/>
        <v>60</v>
      </c>
      <c r="K44" s="19"/>
      <c r="L44" s="19"/>
      <c r="M44" s="20"/>
      <c r="N44" s="21"/>
      <c r="O44" s="9">
        <f t="shared" si="2"/>
        <v>0</v>
      </c>
      <c r="P44" s="9">
        <f t="shared" si="3"/>
        <v>60</v>
      </c>
    </row>
    <row r="45" spans="2:16" ht="14.65" customHeight="1" x14ac:dyDescent="0.25">
      <c r="B45" s="11" t="s">
        <v>54</v>
      </c>
      <c r="C45" s="12"/>
      <c r="D45" s="12"/>
      <c r="E45" s="12"/>
      <c r="F45" s="12"/>
      <c r="G45" s="12"/>
      <c r="H45" s="12"/>
      <c r="I45" s="12"/>
      <c r="J45" s="13"/>
      <c r="K45" s="12"/>
      <c r="L45" s="12"/>
      <c r="M45" s="12"/>
      <c r="N45" s="12"/>
      <c r="O45" s="12"/>
      <c r="P45" s="13"/>
    </row>
    <row r="46" spans="2:16" x14ac:dyDescent="0.2">
      <c r="B46" s="7" t="s">
        <v>55</v>
      </c>
      <c r="C46" s="7" t="s">
        <v>24</v>
      </c>
      <c r="D46" s="7">
        <v>2</v>
      </c>
      <c r="E46" s="7">
        <v>72</v>
      </c>
      <c r="F46" s="8">
        <v>0.15</v>
      </c>
      <c r="G46" s="9">
        <f t="shared" si="0"/>
        <v>165.6</v>
      </c>
      <c r="H46" s="7">
        <v>500</v>
      </c>
      <c r="I46" s="8">
        <v>1</v>
      </c>
      <c r="J46" s="9">
        <f t="shared" si="1"/>
        <v>82.8</v>
      </c>
      <c r="K46" s="22"/>
      <c r="L46" s="19"/>
      <c r="M46" s="20"/>
      <c r="N46" s="21"/>
      <c r="O46" s="9">
        <f t="shared" si="2"/>
        <v>0</v>
      </c>
      <c r="P46" s="9">
        <f t="shared" si="3"/>
        <v>82.8</v>
      </c>
    </row>
    <row r="47" spans="2:16" x14ac:dyDescent="0.25">
      <c r="B47" s="7" t="s">
        <v>56</v>
      </c>
      <c r="C47" s="7" t="s">
        <v>21</v>
      </c>
      <c r="D47" s="7">
        <v>1</v>
      </c>
      <c r="E47" s="7">
        <v>60</v>
      </c>
      <c r="F47" s="8">
        <v>0</v>
      </c>
      <c r="G47" s="9">
        <f t="shared" si="0"/>
        <v>60</v>
      </c>
      <c r="H47" s="7">
        <v>600</v>
      </c>
      <c r="I47" s="8">
        <v>1</v>
      </c>
      <c r="J47" s="9">
        <f t="shared" si="1"/>
        <v>36</v>
      </c>
      <c r="K47" s="19"/>
      <c r="L47" s="19"/>
      <c r="M47" s="20"/>
      <c r="N47" s="21"/>
      <c r="O47" s="9">
        <f t="shared" si="2"/>
        <v>0</v>
      </c>
      <c r="P47" s="9">
        <f t="shared" si="3"/>
        <v>36</v>
      </c>
    </row>
    <row r="48" spans="2:16" x14ac:dyDescent="0.2">
      <c r="B48" s="7" t="s">
        <v>56</v>
      </c>
      <c r="C48" s="7" t="s">
        <v>24</v>
      </c>
      <c r="D48" s="7">
        <v>6</v>
      </c>
      <c r="E48" s="7">
        <v>72</v>
      </c>
      <c r="F48" s="8">
        <v>0.15</v>
      </c>
      <c r="G48" s="9">
        <f t="shared" si="0"/>
        <v>496.79999999999995</v>
      </c>
      <c r="H48" s="7">
        <v>600</v>
      </c>
      <c r="I48" s="8">
        <v>1</v>
      </c>
      <c r="J48" s="9">
        <f t="shared" si="1"/>
        <v>298.08</v>
      </c>
      <c r="K48" s="22"/>
      <c r="L48" s="19"/>
      <c r="M48" s="20"/>
      <c r="N48" s="21"/>
      <c r="O48" s="9">
        <f t="shared" si="2"/>
        <v>0</v>
      </c>
      <c r="P48" s="9">
        <f t="shared" si="3"/>
        <v>298.08</v>
      </c>
    </row>
    <row r="49" spans="2:16" x14ac:dyDescent="0.2">
      <c r="B49" s="7" t="s">
        <v>132</v>
      </c>
      <c r="C49" s="7" t="s">
        <v>24</v>
      </c>
      <c r="D49" s="7">
        <v>7</v>
      </c>
      <c r="E49" s="7">
        <v>72</v>
      </c>
      <c r="F49" s="8">
        <v>0.15</v>
      </c>
      <c r="G49" s="9">
        <f t="shared" si="0"/>
        <v>579.6</v>
      </c>
      <c r="H49" s="7">
        <v>1000</v>
      </c>
      <c r="I49" s="8">
        <v>1</v>
      </c>
      <c r="J49" s="9">
        <f t="shared" si="1"/>
        <v>579.6</v>
      </c>
      <c r="K49" s="22"/>
      <c r="L49" s="19"/>
      <c r="M49" s="20"/>
      <c r="N49" s="21"/>
      <c r="O49" s="9">
        <f t="shared" si="2"/>
        <v>0</v>
      </c>
      <c r="P49" s="9">
        <f t="shared" si="3"/>
        <v>579.6</v>
      </c>
    </row>
    <row r="50" spans="2:16" x14ac:dyDescent="0.2">
      <c r="B50" s="7" t="s">
        <v>133</v>
      </c>
      <c r="C50" s="7" t="s">
        <v>24</v>
      </c>
      <c r="D50" s="7">
        <v>2</v>
      </c>
      <c r="E50" s="7">
        <v>72</v>
      </c>
      <c r="F50" s="8">
        <v>0.15</v>
      </c>
      <c r="G50" s="9">
        <f t="shared" si="0"/>
        <v>165.6</v>
      </c>
      <c r="H50" s="7">
        <v>400</v>
      </c>
      <c r="I50" s="8">
        <v>1</v>
      </c>
      <c r="J50" s="9">
        <f t="shared" si="1"/>
        <v>66.239999999999995</v>
      </c>
      <c r="K50" s="22"/>
      <c r="L50" s="19"/>
      <c r="M50" s="20"/>
      <c r="N50" s="21"/>
      <c r="O50" s="9">
        <f t="shared" si="2"/>
        <v>0</v>
      </c>
      <c r="P50" s="9">
        <f t="shared" si="3"/>
        <v>66.239999999999995</v>
      </c>
    </row>
    <row r="51" spans="2:16" x14ac:dyDescent="0.2">
      <c r="B51" s="7" t="s">
        <v>134</v>
      </c>
      <c r="C51" s="7" t="s">
        <v>24</v>
      </c>
      <c r="D51" s="7">
        <v>1</v>
      </c>
      <c r="E51" s="7">
        <v>72</v>
      </c>
      <c r="F51" s="8">
        <v>0.15</v>
      </c>
      <c r="G51" s="9">
        <f t="shared" si="0"/>
        <v>82.8</v>
      </c>
      <c r="H51" s="7">
        <v>400</v>
      </c>
      <c r="I51" s="8">
        <v>1</v>
      </c>
      <c r="J51" s="9">
        <f t="shared" si="1"/>
        <v>33.119999999999997</v>
      </c>
      <c r="K51" s="22"/>
      <c r="L51" s="19"/>
      <c r="M51" s="20"/>
      <c r="N51" s="21"/>
      <c r="O51" s="9">
        <f t="shared" si="2"/>
        <v>0</v>
      </c>
      <c r="P51" s="9">
        <f t="shared" si="3"/>
        <v>33.119999999999997</v>
      </c>
    </row>
    <row r="52" spans="2:16" x14ac:dyDescent="0.25">
      <c r="B52" s="7" t="s">
        <v>135</v>
      </c>
      <c r="C52" s="7" t="s">
        <v>21</v>
      </c>
      <c r="D52" s="7">
        <v>1</v>
      </c>
      <c r="E52" s="7">
        <v>60</v>
      </c>
      <c r="F52" s="8">
        <v>0</v>
      </c>
      <c r="G52" s="9">
        <f t="shared" si="0"/>
        <v>60</v>
      </c>
      <c r="H52" s="7">
        <v>600</v>
      </c>
      <c r="I52" s="8">
        <v>1</v>
      </c>
      <c r="J52" s="9">
        <f t="shared" si="1"/>
        <v>36</v>
      </c>
      <c r="K52" s="19"/>
      <c r="L52" s="19"/>
      <c r="M52" s="20"/>
      <c r="N52" s="21"/>
      <c r="O52" s="9">
        <f t="shared" si="2"/>
        <v>0</v>
      </c>
      <c r="P52" s="9">
        <f t="shared" si="3"/>
        <v>36</v>
      </c>
    </row>
    <row r="53" spans="2:16" x14ac:dyDescent="0.2">
      <c r="B53" s="7" t="s">
        <v>135</v>
      </c>
      <c r="C53" s="7" t="s">
        <v>24</v>
      </c>
      <c r="D53" s="7">
        <v>1</v>
      </c>
      <c r="E53" s="7">
        <v>72</v>
      </c>
      <c r="F53" s="8">
        <v>0.15</v>
      </c>
      <c r="G53" s="9">
        <f t="shared" si="0"/>
        <v>82.8</v>
      </c>
      <c r="H53" s="7">
        <v>600</v>
      </c>
      <c r="I53" s="8">
        <v>1</v>
      </c>
      <c r="J53" s="9">
        <f t="shared" si="1"/>
        <v>49.68</v>
      </c>
      <c r="K53" s="22"/>
      <c r="L53" s="19"/>
      <c r="M53" s="20"/>
      <c r="N53" s="21"/>
      <c r="O53" s="9">
        <f t="shared" si="2"/>
        <v>0</v>
      </c>
      <c r="P53" s="9">
        <f t="shared" si="3"/>
        <v>49.68</v>
      </c>
    </row>
    <row r="54" spans="2:16" x14ac:dyDescent="0.2">
      <c r="B54" s="7" t="s">
        <v>136</v>
      </c>
      <c r="C54" s="7" t="s">
        <v>24</v>
      </c>
      <c r="D54" s="7">
        <v>9</v>
      </c>
      <c r="E54" s="7">
        <v>72</v>
      </c>
      <c r="F54" s="8">
        <v>0.15</v>
      </c>
      <c r="G54" s="9">
        <f t="shared" si="0"/>
        <v>745.19999999999993</v>
      </c>
      <c r="H54" s="7">
        <v>1000</v>
      </c>
      <c r="I54" s="8">
        <v>1</v>
      </c>
      <c r="J54" s="9">
        <f t="shared" si="1"/>
        <v>745.19999999999993</v>
      </c>
      <c r="K54" s="22"/>
      <c r="L54" s="19"/>
      <c r="M54" s="20"/>
      <c r="N54" s="21"/>
      <c r="O54" s="9">
        <f t="shared" si="2"/>
        <v>0</v>
      </c>
      <c r="P54" s="9">
        <f t="shared" si="3"/>
        <v>745.19999999999993</v>
      </c>
    </row>
    <row r="55" spans="2:16" x14ac:dyDescent="0.2">
      <c r="B55" s="7" t="s">
        <v>137</v>
      </c>
      <c r="C55" s="7" t="s">
        <v>24</v>
      </c>
      <c r="D55" s="7">
        <v>3</v>
      </c>
      <c r="E55" s="7">
        <v>72</v>
      </c>
      <c r="F55" s="8">
        <v>0.15</v>
      </c>
      <c r="G55" s="9">
        <f t="shared" si="0"/>
        <v>248.39999999999998</v>
      </c>
      <c r="H55" s="7">
        <v>1000</v>
      </c>
      <c r="I55" s="8">
        <v>1</v>
      </c>
      <c r="J55" s="9">
        <f t="shared" si="1"/>
        <v>248.39999999999998</v>
      </c>
      <c r="K55" s="22"/>
      <c r="L55" s="19"/>
      <c r="M55" s="20"/>
      <c r="N55" s="21"/>
      <c r="O55" s="9">
        <f t="shared" si="2"/>
        <v>0</v>
      </c>
      <c r="P55" s="9">
        <f t="shared" si="3"/>
        <v>248.39999999999998</v>
      </c>
    </row>
    <row r="56" spans="2:16" x14ac:dyDescent="0.2">
      <c r="B56" s="7" t="s">
        <v>138</v>
      </c>
      <c r="C56" s="7" t="s">
        <v>143</v>
      </c>
      <c r="D56" s="7">
        <v>2</v>
      </c>
      <c r="E56" s="7">
        <v>72</v>
      </c>
      <c r="F56" s="8">
        <v>0</v>
      </c>
      <c r="G56" s="9">
        <f t="shared" si="0"/>
        <v>144</v>
      </c>
      <c r="H56" s="7">
        <v>500</v>
      </c>
      <c r="I56" s="8">
        <v>1</v>
      </c>
      <c r="J56" s="9">
        <f t="shared" si="1"/>
        <v>72</v>
      </c>
      <c r="K56" s="22"/>
      <c r="L56" s="19"/>
      <c r="M56" s="20"/>
      <c r="N56" s="21"/>
      <c r="O56" s="9">
        <f t="shared" si="2"/>
        <v>0</v>
      </c>
      <c r="P56" s="9">
        <f t="shared" si="3"/>
        <v>72</v>
      </c>
    </row>
    <row r="57" spans="2:16" x14ac:dyDescent="0.2">
      <c r="B57" s="7" t="s">
        <v>139</v>
      </c>
      <c r="C57" s="7" t="s">
        <v>24</v>
      </c>
      <c r="D57" s="7">
        <v>20</v>
      </c>
      <c r="E57" s="7">
        <v>72</v>
      </c>
      <c r="F57" s="8">
        <v>0.15</v>
      </c>
      <c r="G57" s="9">
        <f t="shared" si="0"/>
        <v>1656</v>
      </c>
      <c r="H57" s="7">
        <v>1200</v>
      </c>
      <c r="I57" s="8">
        <v>1</v>
      </c>
      <c r="J57" s="9">
        <f t="shared" si="1"/>
        <v>1987.2</v>
      </c>
      <c r="K57" s="22"/>
      <c r="L57" s="19"/>
      <c r="M57" s="20"/>
      <c r="N57" s="21"/>
      <c r="O57" s="9">
        <f t="shared" si="2"/>
        <v>0</v>
      </c>
      <c r="P57" s="9">
        <f t="shared" si="3"/>
        <v>1987.2</v>
      </c>
    </row>
    <row r="58" spans="2:16" x14ac:dyDescent="0.25">
      <c r="B58" s="7" t="s">
        <v>140</v>
      </c>
      <c r="C58" s="7" t="s">
        <v>21</v>
      </c>
      <c r="D58" s="7">
        <v>1</v>
      </c>
      <c r="E58" s="7">
        <v>60</v>
      </c>
      <c r="F58" s="8">
        <v>0</v>
      </c>
      <c r="G58" s="9">
        <f t="shared" si="0"/>
        <v>60</v>
      </c>
      <c r="H58" s="7">
        <v>600</v>
      </c>
      <c r="I58" s="8">
        <v>1</v>
      </c>
      <c r="J58" s="9">
        <f t="shared" si="1"/>
        <v>36</v>
      </c>
      <c r="K58" s="19"/>
      <c r="L58" s="19"/>
      <c r="M58" s="20"/>
      <c r="N58" s="21"/>
      <c r="O58" s="9">
        <f t="shared" si="2"/>
        <v>0</v>
      </c>
      <c r="P58" s="9">
        <f t="shared" si="3"/>
        <v>36</v>
      </c>
    </row>
    <row r="59" spans="2:16" x14ac:dyDescent="0.2">
      <c r="B59" s="7" t="s">
        <v>141</v>
      </c>
      <c r="C59" s="7" t="s">
        <v>24</v>
      </c>
      <c r="D59" s="7">
        <v>2</v>
      </c>
      <c r="E59" s="7">
        <v>72</v>
      </c>
      <c r="F59" s="8">
        <v>0.15</v>
      </c>
      <c r="G59" s="9">
        <f t="shared" si="0"/>
        <v>165.6</v>
      </c>
      <c r="H59" s="7">
        <v>400</v>
      </c>
      <c r="I59" s="8">
        <v>1</v>
      </c>
      <c r="J59" s="9">
        <f t="shared" si="1"/>
        <v>66.239999999999995</v>
      </c>
      <c r="K59" s="22"/>
      <c r="L59" s="19"/>
      <c r="M59" s="20"/>
      <c r="N59" s="21"/>
      <c r="O59" s="9">
        <f t="shared" si="2"/>
        <v>0</v>
      </c>
      <c r="P59" s="9">
        <f t="shared" si="3"/>
        <v>66.239999999999995</v>
      </c>
    </row>
    <row r="60" spans="2:16" x14ac:dyDescent="0.25">
      <c r="B60" s="11" t="s">
        <v>142</v>
      </c>
      <c r="C60" s="12"/>
      <c r="D60" s="12"/>
      <c r="E60" s="12"/>
      <c r="F60" s="12"/>
      <c r="G60" s="12"/>
      <c r="H60" s="12"/>
      <c r="I60" s="12"/>
      <c r="J60" s="13"/>
      <c r="K60" s="12"/>
      <c r="L60" s="12"/>
      <c r="M60" s="12"/>
      <c r="N60" s="12"/>
      <c r="O60" s="12"/>
      <c r="P60" s="13"/>
    </row>
    <row r="61" spans="2:16" x14ac:dyDescent="0.2">
      <c r="B61" s="7" t="s">
        <v>144</v>
      </c>
      <c r="C61" s="7" t="s">
        <v>24</v>
      </c>
      <c r="D61" s="7">
        <v>12</v>
      </c>
      <c r="E61" s="7">
        <v>72</v>
      </c>
      <c r="F61" s="8">
        <v>0.15</v>
      </c>
      <c r="G61" s="9">
        <f t="shared" si="0"/>
        <v>993.59999999999991</v>
      </c>
      <c r="H61" s="7">
        <v>600</v>
      </c>
      <c r="I61" s="8">
        <v>1</v>
      </c>
      <c r="J61" s="9">
        <f t="shared" si="1"/>
        <v>596.16</v>
      </c>
      <c r="K61" s="22"/>
      <c r="L61" s="19"/>
      <c r="M61" s="20"/>
      <c r="N61" s="21"/>
      <c r="O61" s="9">
        <f t="shared" si="2"/>
        <v>0</v>
      </c>
      <c r="P61" s="9">
        <f t="shared" si="3"/>
        <v>596.16</v>
      </c>
    </row>
    <row r="62" spans="2:16" x14ac:dyDescent="0.2">
      <c r="B62" s="7" t="s">
        <v>145</v>
      </c>
      <c r="C62" s="7" t="s">
        <v>26</v>
      </c>
      <c r="D62" s="7">
        <v>1</v>
      </c>
      <c r="E62" s="7">
        <v>144</v>
      </c>
      <c r="F62" s="8">
        <v>0.15</v>
      </c>
      <c r="G62" s="9">
        <f t="shared" si="0"/>
        <v>165.6</v>
      </c>
      <c r="H62" s="7">
        <v>600</v>
      </c>
      <c r="I62" s="8">
        <v>1</v>
      </c>
      <c r="J62" s="9">
        <f t="shared" si="1"/>
        <v>99.36</v>
      </c>
      <c r="K62" s="22"/>
      <c r="L62" s="19"/>
      <c r="M62" s="20"/>
      <c r="N62" s="21"/>
      <c r="O62" s="9">
        <f t="shared" si="2"/>
        <v>0</v>
      </c>
      <c r="P62" s="9">
        <f t="shared" si="3"/>
        <v>99.36</v>
      </c>
    </row>
    <row r="63" spans="2:16" x14ac:dyDescent="0.2">
      <c r="B63" s="7" t="s">
        <v>146</v>
      </c>
      <c r="C63" s="7" t="s">
        <v>24</v>
      </c>
      <c r="D63" s="7">
        <v>1</v>
      </c>
      <c r="E63" s="7">
        <v>72</v>
      </c>
      <c r="F63" s="8">
        <v>0.15</v>
      </c>
      <c r="G63" s="9">
        <f t="shared" si="0"/>
        <v>82.8</v>
      </c>
      <c r="H63" s="7">
        <v>600</v>
      </c>
      <c r="I63" s="8">
        <v>1</v>
      </c>
      <c r="J63" s="9">
        <f t="shared" si="1"/>
        <v>49.68</v>
      </c>
      <c r="K63" s="22"/>
      <c r="L63" s="19"/>
      <c r="M63" s="20"/>
      <c r="N63" s="21"/>
      <c r="O63" s="9">
        <f t="shared" si="2"/>
        <v>0</v>
      </c>
      <c r="P63" s="9">
        <f t="shared" si="3"/>
        <v>49.68</v>
      </c>
    </row>
    <row r="64" spans="2:16" x14ac:dyDescent="0.2">
      <c r="B64" s="7" t="s">
        <v>147</v>
      </c>
      <c r="C64" s="7" t="s">
        <v>26</v>
      </c>
      <c r="D64" s="7">
        <v>1</v>
      </c>
      <c r="E64" s="7">
        <v>144</v>
      </c>
      <c r="F64" s="8">
        <v>0.15</v>
      </c>
      <c r="G64" s="9">
        <f t="shared" si="0"/>
        <v>165.6</v>
      </c>
      <c r="H64" s="7">
        <v>600</v>
      </c>
      <c r="I64" s="8">
        <v>1</v>
      </c>
      <c r="J64" s="9">
        <f t="shared" si="1"/>
        <v>99.36</v>
      </c>
      <c r="K64" s="22"/>
      <c r="L64" s="19"/>
      <c r="M64" s="20"/>
      <c r="N64" s="21"/>
      <c r="O64" s="9">
        <f t="shared" si="2"/>
        <v>0</v>
      </c>
      <c r="P64" s="9">
        <f t="shared" si="3"/>
        <v>99.36</v>
      </c>
    </row>
    <row r="65" spans="2:16" x14ac:dyDescent="0.2">
      <c r="B65" s="7" t="s">
        <v>148</v>
      </c>
      <c r="C65" s="7" t="s">
        <v>24</v>
      </c>
      <c r="D65" s="7">
        <v>1</v>
      </c>
      <c r="E65" s="7">
        <v>72</v>
      </c>
      <c r="F65" s="8">
        <v>0.15</v>
      </c>
      <c r="G65" s="9">
        <f t="shared" si="0"/>
        <v>82.8</v>
      </c>
      <c r="H65" s="7">
        <v>500</v>
      </c>
      <c r="I65" s="8">
        <v>1</v>
      </c>
      <c r="J65" s="9">
        <f t="shared" si="1"/>
        <v>41.4</v>
      </c>
      <c r="K65" s="22"/>
      <c r="L65" s="19"/>
      <c r="M65" s="20"/>
      <c r="N65" s="21"/>
      <c r="O65" s="9">
        <f t="shared" si="2"/>
        <v>0</v>
      </c>
      <c r="P65" s="9">
        <f t="shared" si="3"/>
        <v>41.4</v>
      </c>
    </row>
    <row r="66" spans="2:16" x14ac:dyDescent="0.2">
      <c r="B66" s="7" t="s">
        <v>149</v>
      </c>
      <c r="C66" s="7" t="s">
        <v>26</v>
      </c>
      <c r="D66" s="7">
        <v>1</v>
      </c>
      <c r="E66" s="7">
        <v>144</v>
      </c>
      <c r="F66" s="8">
        <v>0.15</v>
      </c>
      <c r="G66" s="9">
        <f t="shared" si="0"/>
        <v>165.6</v>
      </c>
      <c r="H66" s="7">
        <v>600</v>
      </c>
      <c r="I66" s="8">
        <v>1</v>
      </c>
      <c r="J66" s="9">
        <f t="shared" si="1"/>
        <v>99.36</v>
      </c>
      <c r="K66" s="22"/>
      <c r="L66" s="19"/>
      <c r="M66" s="20"/>
      <c r="N66" s="21"/>
      <c r="O66" s="9">
        <f t="shared" si="2"/>
        <v>0</v>
      </c>
      <c r="P66" s="9">
        <f t="shared" si="3"/>
        <v>99.36</v>
      </c>
    </row>
    <row r="67" spans="2:16" x14ac:dyDescent="0.2">
      <c r="B67" s="7" t="s">
        <v>149</v>
      </c>
      <c r="C67" s="7" t="s">
        <v>24</v>
      </c>
      <c r="D67" s="7">
        <v>4</v>
      </c>
      <c r="E67" s="7">
        <v>72</v>
      </c>
      <c r="F67" s="8">
        <v>0.15</v>
      </c>
      <c r="G67" s="9">
        <f t="shared" si="0"/>
        <v>331.2</v>
      </c>
      <c r="H67" s="7">
        <v>600</v>
      </c>
      <c r="I67" s="8">
        <v>1</v>
      </c>
      <c r="J67" s="9">
        <f t="shared" si="1"/>
        <v>198.72</v>
      </c>
      <c r="K67" s="22"/>
      <c r="L67" s="19"/>
      <c r="M67" s="20"/>
      <c r="N67" s="21"/>
      <c r="O67" s="9">
        <f t="shared" si="2"/>
        <v>0</v>
      </c>
      <c r="P67" s="9">
        <f t="shared" si="3"/>
        <v>198.72</v>
      </c>
    </row>
    <row r="68" spans="2:16" x14ac:dyDescent="0.2">
      <c r="B68" s="7" t="s">
        <v>149</v>
      </c>
      <c r="C68" s="7" t="s">
        <v>152</v>
      </c>
      <c r="D68" s="7">
        <v>1</v>
      </c>
      <c r="E68" s="7">
        <v>120</v>
      </c>
      <c r="F68" s="8">
        <v>0.15</v>
      </c>
      <c r="G68" s="9">
        <f t="shared" si="0"/>
        <v>138</v>
      </c>
      <c r="H68" s="7">
        <v>600</v>
      </c>
      <c r="I68" s="8">
        <v>1</v>
      </c>
      <c r="J68" s="9">
        <f t="shared" si="1"/>
        <v>82.8</v>
      </c>
      <c r="K68" s="22"/>
      <c r="L68" s="19"/>
      <c r="M68" s="20"/>
      <c r="N68" s="21"/>
      <c r="O68" s="9">
        <f t="shared" si="2"/>
        <v>0</v>
      </c>
      <c r="P68" s="9">
        <f t="shared" si="3"/>
        <v>82.8</v>
      </c>
    </row>
    <row r="69" spans="2:16" x14ac:dyDescent="0.25">
      <c r="B69" s="7" t="s">
        <v>150</v>
      </c>
      <c r="C69" s="7" t="s">
        <v>21</v>
      </c>
      <c r="D69" s="7">
        <v>6</v>
      </c>
      <c r="E69" s="7">
        <v>60</v>
      </c>
      <c r="F69" s="8">
        <v>0</v>
      </c>
      <c r="G69" s="9">
        <f t="shared" si="0"/>
        <v>360</v>
      </c>
      <c r="H69" s="7">
        <v>500</v>
      </c>
      <c r="I69" s="8">
        <v>1</v>
      </c>
      <c r="J69" s="9">
        <f t="shared" si="1"/>
        <v>180</v>
      </c>
      <c r="K69" s="19"/>
      <c r="L69" s="19"/>
      <c r="M69" s="20"/>
      <c r="N69" s="21"/>
      <c r="O69" s="9">
        <f t="shared" si="2"/>
        <v>0</v>
      </c>
      <c r="P69" s="9">
        <f t="shared" si="3"/>
        <v>180</v>
      </c>
    </row>
    <row r="70" spans="2:16" x14ac:dyDescent="0.2">
      <c r="B70" s="7" t="s">
        <v>151</v>
      </c>
      <c r="C70" s="7" t="s">
        <v>24</v>
      </c>
      <c r="D70" s="7">
        <v>1</v>
      </c>
      <c r="E70" s="7">
        <v>72</v>
      </c>
      <c r="F70" s="8">
        <v>0.15</v>
      </c>
      <c r="G70" s="9">
        <f t="shared" si="0"/>
        <v>82.8</v>
      </c>
      <c r="H70" s="7">
        <v>600</v>
      </c>
      <c r="I70" s="8">
        <v>1</v>
      </c>
      <c r="J70" s="9">
        <f t="shared" si="1"/>
        <v>49.68</v>
      </c>
      <c r="K70" s="22"/>
      <c r="L70" s="19"/>
      <c r="M70" s="20"/>
      <c r="N70" s="21"/>
      <c r="O70" s="9">
        <f t="shared" si="2"/>
        <v>0</v>
      </c>
      <c r="P70" s="9">
        <f t="shared" si="3"/>
        <v>49.68</v>
      </c>
    </row>
    <row r="71" spans="2:16" x14ac:dyDescent="0.25">
      <c r="B71" s="11" t="s">
        <v>153</v>
      </c>
      <c r="C71" s="12"/>
      <c r="D71" s="12"/>
      <c r="E71" s="12"/>
      <c r="F71" s="12"/>
      <c r="G71" s="12"/>
      <c r="H71" s="12"/>
      <c r="I71" s="12"/>
      <c r="J71" s="13"/>
      <c r="K71" s="12"/>
      <c r="L71" s="12"/>
      <c r="M71" s="12"/>
      <c r="N71" s="12"/>
      <c r="O71" s="12"/>
      <c r="P71" s="13"/>
    </row>
    <row r="72" spans="2:16" x14ac:dyDescent="0.2">
      <c r="B72" s="7" t="s">
        <v>154</v>
      </c>
      <c r="C72" s="7" t="s">
        <v>24</v>
      </c>
      <c r="D72" s="7">
        <v>9</v>
      </c>
      <c r="E72" s="7">
        <v>72</v>
      </c>
      <c r="F72" s="8">
        <v>0.15</v>
      </c>
      <c r="G72" s="9">
        <f t="shared" si="0"/>
        <v>745.19999999999993</v>
      </c>
      <c r="H72" s="7">
        <v>1000</v>
      </c>
      <c r="I72" s="8">
        <v>1</v>
      </c>
      <c r="J72" s="9">
        <f t="shared" ref="J72:J134" si="6">(G72*H72*I72)/1000</f>
        <v>745.19999999999993</v>
      </c>
      <c r="K72" s="22"/>
      <c r="L72" s="19"/>
      <c r="M72" s="20"/>
      <c r="N72" s="21"/>
      <c r="O72" s="9">
        <f t="shared" ref="O72:O134" si="7">(N72*H72*I72)/1000</f>
        <v>0</v>
      </c>
      <c r="P72" s="9">
        <f t="shared" ref="P72:P134" si="8">J72-O72</f>
        <v>745.19999999999993</v>
      </c>
    </row>
    <row r="73" spans="2:16" x14ac:dyDescent="0.2">
      <c r="B73" s="7" t="s">
        <v>155</v>
      </c>
      <c r="C73" s="7" t="s">
        <v>24</v>
      </c>
      <c r="D73" s="7">
        <v>6</v>
      </c>
      <c r="E73" s="7">
        <v>72</v>
      </c>
      <c r="F73" s="8">
        <v>0.15</v>
      </c>
      <c r="G73" s="9">
        <f t="shared" ref="G73:G136" si="9">IF(F73=0%,D73*E73,D73*(E73*(1+F73)))</f>
        <v>496.79999999999995</v>
      </c>
      <c r="H73" s="7">
        <v>1000</v>
      </c>
      <c r="I73" s="8">
        <v>1</v>
      </c>
      <c r="J73" s="9">
        <f t="shared" si="6"/>
        <v>496.79999999999995</v>
      </c>
      <c r="K73" s="22"/>
      <c r="L73" s="19"/>
      <c r="M73" s="20"/>
      <c r="N73" s="21"/>
      <c r="O73" s="9">
        <f t="shared" si="7"/>
        <v>0</v>
      </c>
      <c r="P73" s="9">
        <f t="shared" si="8"/>
        <v>496.79999999999995</v>
      </c>
    </row>
    <row r="74" spans="2:16" x14ac:dyDescent="0.2">
      <c r="B74" s="7" t="s">
        <v>156</v>
      </c>
      <c r="C74" s="7" t="s">
        <v>24</v>
      </c>
      <c r="D74" s="7">
        <v>6</v>
      </c>
      <c r="E74" s="7">
        <v>72</v>
      </c>
      <c r="F74" s="8">
        <v>0.15</v>
      </c>
      <c r="G74" s="9">
        <f t="shared" si="9"/>
        <v>496.79999999999995</v>
      </c>
      <c r="H74" s="7">
        <v>1000</v>
      </c>
      <c r="I74" s="8">
        <v>1</v>
      </c>
      <c r="J74" s="9">
        <f t="shared" si="6"/>
        <v>496.79999999999995</v>
      </c>
      <c r="K74" s="22"/>
      <c r="L74" s="19"/>
      <c r="M74" s="20"/>
      <c r="N74" s="21"/>
      <c r="O74" s="9">
        <f t="shared" si="7"/>
        <v>0</v>
      </c>
      <c r="P74" s="9">
        <f t="shared" si="8"/>
        <v>496.79999999999995</v>
      </c>
    </row>
    <row r="75" spans="2:16" x14ac:dyDescent="0.2">
      <c r="B75" s="7" t="s">
        <v>157</v>
      </c>
      <c r="C75" s="7" t="s">
        <v>24</v>
      </c>
      <c r="D75" s="7">
        <v>5</v>
      </c>
      <c r="E75" s="7">
        <v>72</v>
      </c>
      <c r="F75" s="8">
        <v>0.15</v>
      </c>
      <c r="G75" s="9">
        <f t="shared" si="9"/>
        <v>414</v>
      </c>
      <c r="H75" s="7">
        <v>1000</v>
      </c>
      <c r="I75" s="8">
        <v>1</v>
      </c>
      <c r="J75" s="9">
        <f t="shared" si="6"/>
        <v>414</v>
      </c>
      <c r="K75" s="22"/>
      <c r="L75" s="19"/>
      <c r="M75" s="20"/>
      <c r="N75" s="21"/>
      <c r="O75" s="9">
        <f t="shared" si="7"/>
        <v>0</v>
      </c>
      <c r="P75" s="9">
        <f t="shared" si="8"/>
        <v>414</v>
      </c>
    </row>
    <row r="76" spans="2:16" x14ac:dyDescent="0.2">
      <c r="B76" s="7" t="s">
        <v>158</v>
      </c>
      <c r="C76" s="7" t="s">
        <v>24</v>
      </c>
      <c r="D76" s="7">
        <v>2</v>
      </c>
      <c r="E76" s="7">
        <v>72</v>
      </c>
      <c r="F76" s="8">
        <v>0.15</v>
      </c>
      <c r="G76" s="9">
        <f t="shared" si="9"/>
        <v>165.6</v>
      </c>
      <c r="H76" s="7">
        <v>500</v>
      </c>
      <c r="I76" s="8">
        <v>1</v>
      </c>
      <c r="J76" s="9">
        <f t="shared" si="6"/>
        <v>82.8</v>
      </c>
      <c r="K76" s="22"/>
      <c r="L76" s="19"/>
      <c r="M76" s="20"/>
      <c r="N76" s="21"/>
      <c r="O76" s="9">
        <f t="shared" si="7"/>
        <v>0</v>
      </c>
      <c r="P76" s="9">
        <f t="shared" si="8"/>
        <v>82.8</v>
      </c>
    </row>
    <row r="77" spans="2:16" x14ac:dyDescent="0.2">
      <c r="B77" s="7" t="s">
        <v>159</v>
      </c>
      <c r="C77" s="7" t="s">
        <v>24</v>
      </c>
      <c r="D77" s="7">
        <v>22</v>
      </c>
      <c r="E77" s="7">
        <v>72</v>
      </c>
      <c r="F77" s="8">
        <v>0.15</v>
      </c>
      <c r="G77" s="9">
        <f t="shared" si="9"/>
        <v>1821.6</v>
      </c>
      <c r="H77" s="7">
        <v>600</v>
      </c>
      <c r="I77" s="8">
        <v>1</v>
      </c>
      <c r="J77" s="9">
        <f t="shared" si="6"/>
        <v>1092.96</v>
      </c>
      <c r="K77" s="22"/>
      <c r="L77" s="19"/>
      <c r="M77" s="20"/>
      <c r="N77" s="21"/>
      <c r="O77" s="9">
        <f t="shared" si="7"/>
        <v>0</v>
      </c>
      <c r="P77" s="9">
        <f t="shared" si="8"/>
        <v>1092.96</v>
      </c>
    </row>
    <row r="78" spans="2:16" x14ac:dyDescent="0.25">
      <c r="B78" s="7" t="s">
        <v>159</v>
      </c>
      <c r="C78" s="7" t="s">
        <v>172</v>
      </c>
      <c r="D78" s="7">
        <v>3</v>
      </c>
      <c r="E78" s="7">
        <v>60</v>
      </c>
      <c r="F78" s="8">
        <v>0</v>
      </c>
      <c r="G78" s="9">
        <f t="shared" si="9"/>
        <v>180</v>
      </c>
      <c r="H78" s="7">
        <v>600</v>
      </c>
      <c r="I78" s="8">
        <v>1</v>
      </c>
      <c r="J78" s="9">
        <f t="shared" si="6"/>
        <v>108</v>
      </c>
      <c r="K78" s="19"/>
      <c r="L78" s="19"/>
      <c r="M78" s="20"/>
      <c r="N78" s="21"/>
      <c r="O78" s="9">
        <f t="shared" si="7"/>
        <v>0</v>
      </c>
      <c r="P78" s="9">
        <f t="shared" si="8"/>
        <v>108</v>
      </c>
    </row>
    <row r="79" spans="2:16" x14ac:dyDescent="0.2">
      <c r="B79" s="7" t="s">
        <v>160</v>
      </c>
      <c r="C79" s="7" t="s">
        <v>24</v>
      </c>
      <c r="D79" s="7">
        <v>3</v>
      </c>
      <c r="E79" s="7">
        <v>72</v>
      </c>
      <c r="F79" s="8">
        <v>0.15</v>
      </c>
      <c r="G79" s="9">
        <f t="shared" si="9"/>
        <v>248.39999999999998</v>
      </c>
      <c r="H79" s="7">
        <v>500</v>
      </c>
      <c r="I79" s="8">
        <v>1</v>
      </c>
      <c r="J79" s="9">
        <f t="shared" si="6"/>
        <v>124.19999999999999</v>
      </c>
      <c r="K79" s="22"/>
      <c r="L79" s="19"/>
      <c r="M79" s="20"/>
      <c r="N79" s="21"/>
      <c r="O79" s="9">
        <f t="shared" si="7"/>
        <v>0</v>
      </c>
      <c r="P79" s="9">
        <f t="shared" si="8"/>
        <v>124.19999999999999</v>
      </c>
    </row>
    <row r="80" spans="2:16" x14ac:dyDescent="0.25">
      <c r="B80" s="7" t="s">
        <v>160</v>
      </c>
      <c r="C80" s="7" t="s">
        <v>21</v>
      </c>
      <c r="D80" s="7">
        <v>1</v>
      </c>
      <c r="E80" s="7">
        <v>60</v>
      </c>
      <c r="F80" s="8">
        <v>0</v>
      </c>
      <c r="G80" s="9">
        <f t="shared" si="9"/>
        <v>60</v>
      </c>
      <c r="H80" s="7">
        <v>500</v>
      </c>
      <c r="I80" s="8">
        <v>1</v>
      </c>
      <c r="J80" s="9">
        <f t="shared" si="6"/>
        <v>30</v>
      </c>
      <c r="K80" s="19"/>
      <c r="L80" s="19"/>
      <c r="M80" s="20"/>
      <c r="N80" s="21"/>
      <c r="O80" s="9">
        <f t="shared" si="7"/>
        <v>0</v>
      </c>
      <c r="P80" s="9">
        <f t="shared" si="8"/>
        <v>30</v>
      </c>
    </row>
    <row r="81" spans="2:16" x14ac:dyDescent="0.2">
      <c r="B81" s="7" t="s">
        <v>161</v>
      </c>
      <c r="C81" s="7" t="s">
        <v>24</v>
      </c>
      <c r="D81" s="7">
        <v>1</v>
      </c>
      <c r="E81" s="7">
        <v>72</v>
      </c>
      <c r="F81" s="8">
        <v>0.15</v>
      </c>
      <c r="G81" s="9">
        <f t="shared" si="9"/>
        <v>82.8</v>
      </c>
      <c r="H81" s="7">
        <v>600</v>
      </c>
      <c r="I81" s="8">
        <v>1</v>
      </c>
      <c r="J81" s="9">
        <f t="shared" si="6"/>
        <v>49.68</v>
      </c>
      <c r="K81" s="22"/>
      <c r="L81" s="19"/>
      <c r="M81" s="20"/>
      <c r="N81" s="21"/>
      <c r="O81" s="9">
        <f t="shared" si="7"/>
        <v>0</v>
      </c>
      <c r="P81" s="9">
        <f t="shared" si="8"/>
        <v>49.68</v>
      </c>
    </row>
    <row r="82" spans="2:16" x14ac:dyDescent="0.25">
      <c r="B82" s="7" t="s">
        <v>162</v>
      </c>
      <c r="C82" s="7" t="s">
        <v>21</v>
      </c>
      <c r="D82" s="7">
        <v>1</v>
      </c>
      <c r="E82" s="7">
        <v>60</v>
      </c>
      <c r="F82" s="8">
        <v>0</v>
      </c>
      <c r="G82" s="9">
        <f t="shared" si="9"/>
        <v>60</v>
      </c>
      <c r="H82" s="7">
        <v>500</v>
      </c>
      <c r="I82" s="8">
        <v>1</v>
      </c>
      <c r="J82" s="9">
        <f t="shared" si="6"/>
        <v>30</v>
      </c>
      <c r="K82" s="19"/>
      <c r="L82" s="19"/>
      <c r="M82" s="20"/>
      <c r="N82" s="21"/>
      <c r="O82" s="9">
        <f t="shared" si="7"/>
        <v>0</v>
      </c>
      <c r="P82" s="9">
        <f t="shared" si="8"/>
        <v>30</v>
      </c>
    </row>
    <row r="83" spans="2:16" x14ac:dyDescent="0.2">
      <c r="B83" s="7" t="s">
        <v>163</v>
      </c>
      <c r="C83" s="7" t="s">
        <v>24</v>
      </c>
      <c r="D83" s="7">
        <v>4</v>
      </c>
      <c r="E83" s="7">
        <v>72</v>
      </c>
      <c r="F83" s="8">
        <v>0.15</v>
      </c>
      <c r="G83" s="9">
        <f t="shared" si="9"/>
        <v>331.2</v>
      </c>
      <c r="H83" s="7">
        <v>600</v>
      </c>
      <c r="I83" s="8">
        <v>1</v>
      </c>
      <c r="J83" s="9">
        <f t="shared" si="6"/>
        <v>198.72</v>
      </c>
      <c r="K83" s="22"/>
      <c r="L83" s="19"/>
      <c r="M83" s="20"/>
      <c r="N83" s="21"/>
      <c r="O83" s="9">
        <f t="shared" si="7"/>
        <v>0</v>
      </c>
      <c r="P83" s="9">
        <f t="shared" si="8"/>
        <v>198.72</v>
      </c>
    </row>
    <row r="84" spans="2:16" x14ac:dyDescent="0.2">
      <c r="B84" s="7" t="s">
        <v>164</v>
      </c>
      <c r="C84" s="7" t="s">
        <v>131</v>
      </c>
      <c r="D84" s="7">
        <v>2</v>
      </c>
      <c r="E84" s="7">
        <v>708</v>
      </c>
      <c r="F84" s="8">
        <v>0.15</v>
      </c>
      <c r="G84" s="9">
        <f t="shared" si="9"/>
        <v>1628.3999999999999</v>
      </c>
      <c r="H84" s="7">
        <v>1200</v>
      </c>
      <c r="I84" s="8">
        <v>1</v>
      </c>
      <c r="J84" s="9">
        <f t="shared" si="6"/>
        <v>1954.0799999999997</v>
      </c>
      <c r="K84" s="22"/>
      <c r="L84" s="19"/>
      <c r="M84" s="20"/>
      <c r="N84" s="21"/>
      <c r="O84" s="9">
        <f t="shared" si="7"/>
        <v>0</v>
      </c>
      <c r="P84" s="9">
        <f t="shared" si="8"/>
        <v>1954.0799999999997</v>
      </c>
    </row>
    <row r="85" spans="2:16" x14ac:dyDescent="0.25">
      <c r="B85" s="25" t="s">
        <v>164</v>
      </c>
      <c r="C85" s="25" t="s">
        <v>165</v>
      </c>
      <c r="D85" s="25"/>
      <c r="E85" s="28" t="s">
        <v>30</v>
      </c>
      <c r="F85" s="26">
        <v>0.2</v>
      </c>
      <c r="G85" s="29" t="s">
        <v>30</v>
      </c>
      <c r="H85" s="25">
        <v>1200</v>
      </c>
      <c r="I85" s="26">
        <v>1</v>
      </c>
      <c r="J85" s="29"/>
      <c r="K85" s="36"/>
      <c r="L85" s="36"/>
      <c r="M85" s="37"/>
      <c r="N85" s="38"/>
      <c r="O85" s="38"/>
      <c r="P85" s="38">
        <f t="shared" si="8"/>
        <v>0</v>
      </c>
    </row>
    <row r="86" spans="2:16" x14ac:dyDescent="0.25">
      <c r="B86" s="25" t="s">
        <v>164</v>
      </c>
      <c r="C86" s="25" t="s">
        <v>166</v>
      </c>
      <c r="D86" s="25"/>
      <c r="E86" s="28" t="s">
        <v>30</v>
      </c>
      <c r="F86" s="30" t="s">
        <v>30</v>
      </c>
      <c r="G86" s="29" t="s">
        <v>30</v>
      </c>
      <c r="H86" s="25">
        <v>1200</v>
      </c>
      <c r="I86" s="26">
        <v>1</v>
      </c>
      <c r="J86" s="29"/>
      <c r="K86" s="36"/>
      <c r="L86" s="36"/>
      <c r="M86" s="37"/>
      <c r="N86" s="38"/>
      <c r="O86" s="38"/>
      <c r="P86" s="38">
        <f t="shared" si="8"/>
        <v>0</v>
      </c>
    </row>
    <row r="87" spans="2:16" x14ac:dyDescent="0.25">
      <c r="B87" s="7" t="s">
        <v>167</v>
      </c>
      <c r="C87" s="7" t="s">
        <v>171</v>
      </c>
      <c r="D87" s="7">
        <v>2</v>
      </c>
      <c r="E87" s="7">
        <v>200</v>
      </c>
      <c r="F87" s="8">
        <v>0</v>
      </c>
      <c r="G87" s="9">
        <f t="shared" si="9"/>
        <v>400</v>
      </c>
      <c r="H87" s="7">
        <v>150</v>
      </c>
      <c r="I87" s="8">
        <v>1</v>
      </c>
      <c r="J87" s="9">
        <f t="shared" si="6"/>
        <v>60</v>
      </c>
      <c r="K87" s="19"/>
      <c r="L87" s="19"/>
      <c r="M87" s="20"/>
      <c r="N87" s="21"/>
      <c r="O87" s="9">
        <f t="shared" si="7"/>
        <v>0</v>
      </c>
      <c r="P87" s="9">
        <f t="shared" si="8"/>
        <v>60</v>
      </c>
    </row>
    <row r="88" spans="2:16" x14ac:dyDescent="0.2">
      <c r="B88" s="7" t="s">
        <v>168</v>
      </c>
      <c r="C88" s="7" t="s">
        <v>24</v>
      </c>
      <c r="D88" s="7">
        <v>5</v>
      </c>
      <c r="E88" s="7">
        <v>72</v>
      </c>
      <c r="F88" s="8">
        <v>0.15</v>
      </c>
      <c r="G88" s="9">
        <f t="shared" si="9"/>
        <v>414</v>
      </c>
      <c r="H88" s="7">
        <v>1000</v>
      </c>
      <c r="I88" s="8">
        <v>1</v>
      </c>
      <c r="J88" s="9">
        <f t="shared" si="6"/>
        <v>414</v>
      </c>
      <c r="K88" s="22"/>
      <c r="L88" s="19"/>
      <c r="M88" s="20"/>
      <c r="N88" s="21"/>
      <c r="O88" s="9">
        <f t="shared" si="7"/>
        <v>0</v>
      </c>
      <c r="P88" s="9">
        <f t="shared" si="8"/>
        <v>414</v>
      </c>
    </row>
    <row r="89" spans="2:16" x14ac:dyDescent="0.25">
      <c r="B89" s="7" t="s">
        <v>169</v>
      </c>
      <c r="C89" s="7" t="s">
        <v>172</v>
      </c>
      <c r="D89" s="7">
        <v>2</v>
      </c>
      <c r="E89" s="7">
        <v>60</v>
      </c>
      <c r="F89" s="8">
        <v>0</v>
      </c>
      <c r="G89" s="9">
        <f t="shared" si="9"/>
        <v>120</v>
      </c>
      <c r="H89" s="7">
        <v>400</v>
      </c>
      <c r="I89" s="8">
        <v>1</v>
      </c>
      <c r="J89" s="9">
        <f t="shared" si="6"/>
        <v>48</v>
      </c>
      <c r="K89" s="19"/>
      <c r="L89" s="19"/>
      <c r="M89" s="20"/>
      <c r="N89" s="21"/>
      <c r="O89" s="9">
        <f t="shared" si="7"/>
        <v>0</v>
      </c>
      <c r="P89" s="9">
        <f t="shared" si="8"/>
        <v>48</v>
      </c>
    </row>
    <row r="90" spans="2:16" x14ac:dyDescent="0.2">
      <c r="B90" s="7" t="s">
        <v>169</v>
      </c>
      <c r="C90" s="7" t="s">
        <v>24</v>
      </c>
      <c r="D90" s="7">
        <v>3</v>
      </c>
      <c r="E90" s="7">
        <v>72</v>
      </c>
      <c r="F90" s="8">
        <v>0.15</v>
      </c>
      <c r="G90" s="9">
        <f t="shared" si="9"/>
        <v>248.39999999999998</v>
      </c>
      <c r="H90" s="7">
        <v>400</v>
      </c>
      <c r="I90" s="8">
        <v>1</v>
      </c>
      <c r="J90" s="9">
        <f t="shared" si="6"/>
        <v>99.359999999999985</v>
      </c>
      <c r="K90" s="22"/>
      <c r="L90" s="19"/>
      <c r="M90" s="20"/>
      <c r="N90" s="21"/>
      <c r="O90" s="9">
        <f t="shared" si="7"/>
        <v>0</v>
      </c>
      <c r="P90" s="9">
        <f t="shared" si="8"/>
        <v>99.359999999999985</v>
      </c>
    </row>
    <row r="91" spans="2:16" x14ac:dyDescent="0.2">
      <c r="B91" s="7" t="s">
        <v>170</v>
      </c>
      <c r="C91" s="7" t="s">
        <v>24</v>
      </c>
      <c r="D91" s="7">
        <v>3</v>
      </c>
      <c r="E91" s="7">
        <v>72</v>
      </c>
      <c r="F91" s="8">
        <v>0.15</v>
      </c>
      <c r="G91" s="9">
        <f t="shared" si="9"/>
        <v>248.39999999999998</v>
      </c>
      <c r="H91" s="7">
        <v>400</v>
      </c>
      <c r="I91" s="8">
        <v>1</v>
      </c>
      <c r="J91" s="9">
        <f t="shared" si="6"/>
        <v>99.359999999999985</v>
      </c>
      <c r="K91" s="22"/>
      <c r="L91" s="19"/>
      <c r="M91" s="20"/>
      <c r="N91" s="21"/>
      <c r="O91" s="9">
        <f t="shared" si="7"/>
        <v>0</v>
      </c>
      <c r="P91" s="9">
        <f t="shared" si="8"/>
        <v>99.359999999999985</v>
      </c>
    </row>
    <row r="92" spans="2:16" x14ac:dyDescent="0.25">
      <c r="B92" s="11" t="s">
        <v>173</v>
      </c>
      <c r="C92" s="12"/>
      <c r="D92" s="12"/>
      <c r="E92" s="12"/>
      <c r="F92" s="12"/>
      <c r="G92" s="12"/>
      <c r="H92" s="12"/>
      <c r="I92" s="12"/>
      <c r="J92" s="13"/>
      <c r="K92" s="12"/>
      <c r="L92" s="12"/>
      <c r="M92" s="12"/>
      <c r="N92" s="12"/>
      <c r="O92" s="12"/>
      <c r="P92" s="13"/>
    </row>
    <row r="93" spans="2:16" x14ac:dyDescent="0.2">
      <c r="B93" s="7" t="s">
        <v>174</v>
      </c>
      <c r="C93" s="7" t="s">
        <v>24</v>
      </c>
      <c r="D93" s="7">
        <v>9</v>
      </c>
      <c r="E93" s="7">
        <v>72</v>
      </c>
      <c r="F93" s="8">
        <v>0.15</v>
      </c>
      <c r="G93" s="9">
        <f t="shared" si="9"/>
        <v>745.19999999999993</v>
      </c>
      <c r="H93" s="7">
        <v>1000</v>
      </c>
      <c r="I93" s="8">
        <v>1</v>
      </c>
      <c r="J93" s="9">
        <f t="shared" si="6"/>
        <v>745.19999999999993</v>
      </c>
      <c r="K93" s="22"/>
      <c r="L93" s="19"/>
      <c r="M93" s="20"/>
      <c r="N93" s="21"/>
      <c r="O93" s="9">
        <f t="shared" si="7"/>
        <v>0</v>
      </c>
      <c r="P93" s="9">
        <f t="shared" si="8"/>
        <v>745.19999999999993</v>
      </c>
    </row>
    <row r="94" spans="2:16" x14ac:dyDescent="0.2">
      <c r="B94" s="7" t="s">
        <v>175</v>
      </c>
      <c r="C94" s="7" t="s">
        <v>24</v>
      </c>
      <c r="D94" s="7">
        <v>9</v>
      </c>
      <c r="E94" s="7">
        <v>72</v>
      </c>
      <c r="F94" s="8">
        <v>0.15</v>
      </c>
      <c r="G94" s="9">
        <f t="shared" si="9"/>
        <v>745.19999999999993</v>
      </c>
      <c r="H94" s="7">
        <v>1000</v>
      </c>
      <c r="I94" s="8">
        <v>1</v>
      </c>
      <c r="J94" s="9">
        <f t="shared" si="6"/>
        <v>745.19999999999993</v>
      </c>
      <c r="K94" s="22"/>
      <c r="L94" s="19"/>
      <c r="M94" s="20"/>
      <c r="N94" s="21"/>
      <c r="O94" s="9">
        <f t="shared" si="7"/>
        <v>0</v>
      </c>
      <c r="P94" s="9">
        <f t="shared" si="8"/>
        <v>745.19999999999993</v>
      </c>
    </row>
    <row r="95" spans="2:16" x14ac:dyDescent="0.2">
      <c r="B95" s="7" t="s">
        <v>176</v>
      </c>
      <c r="C95" s="7" t="s">
        <v>24</v>
      </c>
      <c r="D95" s="7">
        <v>6</v>
      </c>
      <c r="E95" s="7">
        <v>72</v>
      </c>
      <c r="F95" s="8">
        <v>0.15</v>
      </c>
      <c r="G95" s="9">
        <f t="shared" si="9"/>
        <v>496.79999999999995</v>
      </c>
      <c r="H95" s="7">
        <v>1000</v>
      </c>
      <c r="I95" s="8">
        <v>1</v>
      </c>
      <c r="J95" s="9">
        <f t="shared" si="6"/>
        <v>496.79999999999995</v>
      </c>
      <c r="K95" s="22"/>
      <c r="L95" s="19"/>
      <c r="M95" s="20"/>
      <c r="N95" s="21"/>
      <c r="O95" s="9">
        <f t="shared" si="7"/>
        <v>0</v>
      </c>
      <c r="P95" s="9">
        <f t="shared" si="8"/>
        <v>496.79999999999995</v>
      </c>
    </row>
    <row r="96" spans="2:16" x14ac:dyDescent="0.2">
      <c r="B96" s="7" t="s">
        <v>177</v>
      </c>
      <c r="C96" s="7" t="s">
        <v>24</v>
      </c>
      <c r="D96" s="7">
        <v>7</v>
      </c>
      <c r="E96" s="7">
        <v>72</v>
      </c>
      <c r="F96" s="8">
        <v>0.15</v>
      </c>
      <c r="G96" s="9">
        <f t="shared" si="9"/>
        <v>579.6</v>
      </c>
      <c r="H96" s="7">
        <v>1000</v>
      </c>
      <c r="I96" s="8">
        <v>1</v>
      </c>
      <c r="J96" s="9">
        <f t="shared" si="6"/>
        <v>579.6</v>
      </c>
      <c r="K96" s="22"/>
      <c r="L96" s="19"/>
      <c r="M96" s="20"/>
      <c r="N96" s="21"/>
      <c r="O96" s="9">
        <f t="shared" si="7"/>
        <v>0</v>
      </c>
      <c r="P96" s="9">
        <f t="shared" si="8"/>
        <v>579.6</v>
      </c>
    </row>
    <row r="97" spans="2:16" x14ac:dyDescent="0.2">
      <c r="B97" s="7" t="s">
        <v>178</v>
      </c>
      <c r="C97" s="7" t="s">
        <v>24</v>
      </c>
      <c r="D97" s="7">
        <v>2</v>
      </c>
      <c r="E97" s="7">
        <v>72</v>
      </c>
      <c r="F97" s="8">
        <v>0.15</v>
      </c>
      <c r="G97" s="9">
        <f t="shared" si="9"/>
        <v>165.6</v>
      </c>
      <c r="H97" s="7">
        <v>600</v>
      </c>
      <c r="I97" s="8">
        <v>1</v>
      </c>
      <c r="J97" s="9">
        <f t="shared" si="6"/>
        <v>99.36</v>
      </c>
      <c r="K97" s="22"/>
      <c r="L97" s="19"/>
      <c r="M97" s="20"/>
      <c r="N97" s="21"/>
      <c r="O97" s="9">
        <f t="shared" si="7"/>
        <v>0</v>
      </c>
      <c r="P97" s="9">
        <f t="shared" si="8"/>
        <v>99.36</v>
      </c>
    </row>
    <row r="98" spans="2:16" x14ac:dyDescent="0.2">
      <c r="B98" s="7" t="s">
        <v>179</v>
      </c>
      <c r="C98" s="7" t="s">
        <v>24</v>
      </c>
      <c r="D98" s="7">
        <v>9</v>
      </c>
      <c r="E98" s="7">
        <v>72</v>
      </c>
      <c r="F98" s="8">
        <v>0.15</v>
      </c>
      <c r="G98" s="9">
        <f t="shared" si="9"/>
        <v>745.19999999999993</v>
      </c>
      <c r="H98" s="7">
        <v>1000</v>
      </c>
      <c r="I98" s="8">
        <v>1</v>
      </c>
      <c r="J98" s="9">
        <f t="shared" si="6"/>
        <v>745.19999999999993</v>
      </c>
      <c r="K98" s="22"/>
      <c r="L98" s="19"/>
      <c r="M98" s="20"/>
      <c r="N98" s="21"/>
      <c r="O98" s="9">
        <f t="shared" si="7"/>
        <v>0</v>
      </c>
      <c r="P98" s="9">
        <f t="shared" si="8"/>
        <v>745.19999999999993</v>
      </c>
    </row>
    <row r="99" spans="2:16" x14ac:dyDescent="0.2">
      <c r="B99" s="7" t="s">
        <v>180</v>
      </c>
      <c r="C99" s="7" t="s">
        <v>24</v>
      </c>
      <c r="D99" s="7">
        <v>9</v>
      </c>
      <c r="E99" s="7">
        <v>72</v>
      </c>
      <c r="F99" s="8">
        <v>0.15</v>
      </c>
      <c r="G99" s="9">
        <f t="shared" si="9"/>
        <v>745.19999999999993</v>
      </c>
      <c r="H99" s="7">
        <v>1000</v>
      </c>
      <c r="I99" s="8">
        <v>1</v>
      </c>
      <c r="J99" s="9">
        <f t="shared" si="6"/>
        <v>745.19999999999993</v>
      </c>
      <c r="K99" s="22"/>
      <c r="L99" s="19"/>
      <c r="M99" s="20"/>
      <c r="N99" s="21"/>
      <c r="O99" s="9">
        <f t="shared" si="7"/>
        <v>0</v>
      </c>
      <c r="P99" s="9">
        <f t="shared" si="8"/>
        <v>745.19999999999993</v>
      </c>
    </row>
    <row r="100" spans="2:16" x14ac:dyDescent="0.2">
      <c r="B100" s="7" t="s">
        <v>181</v>
      </c>
      <c r="C100" s="7" t="s">
        <v>24</v>
      </c>
      <c r="D100" s="7">
        <v>6</v>
      </c>
      <c r="E100" s="7">
        <v>72</v>
      </c>
      <c r="F100" s="8">
        <v>0.15</v>
      </c>
      <c r="G100" s="9">
        <f t="shared" si="9"/>
        <v>496.79999999999995</v>
      </c>
      <c r="H100" s="7">
        <v>1000</v>
      </c>
      <c r="I100" s="8">
        <v>1</v>
      </c>
      <c r="J100" s="9">
        <f t="shared" si="6"/>
        <v>496.79999999999995</v>
      </c>
      <c r="K100" s="22"/>
      <c r="L100" s="19"/>
      <c r="M100" s="20"/>
      <c r="N100" s="21"/>
      <c r="O100" s="9">
        <f t="shared" si="7"/>
        <v>0</v>
      </c>
      <c r="P100" s="9">
        <f t="shared" si="8"/>
        <v>496.79999999999995</v>
      </c>
    </row>
    <row r="101" spans="2:16" x14ac:dyDescent="0.2">
      <c r="B101" s="7" t="s">
        <v>182</v>
      </c>
      <c r="C101" s="7" t="s">
        <v>24</v>
      </c>
      <c r="D101" s="7">
        <v>9</v>
      </c>
      <c r="E101" s="7">
        <v>72</v>
      </c>
      <c r="F101" s="8">
        <v>0.15</v>
      </c>
      <c r="G101" s="9">
        <f t="shared" si="9"/>
        <v>745.19999999999993</v>
      </c>
      <c r="H101" s="7">
        <v>1000</v>
      </c>
      <c r="I101" s="8">
        <v>1</v>
      </c>
      <c r="J101" s="9">
        <f t="shared" si="6"/>
        <v>745.19999999999993</v>
      </c>
      <c r="K101" s="22"/>
      <c r="L101" s="19"/>
      <c r="M101" s="20"/>
      <c r="N101" s="21"/>
      <c r="O101" s="9">
        <f t="shared" si="7"/>
        <v>0</v>
      </c>
      <c r="P101" s="9">
        <f t="shared" si="8"/>
        <v>745.19999999999993</v>
      </c>
    </row>
    <row r="102" spans="2:16" x14ac:dyDescent="0.2">
      <c r="B102" s="7" t="s">
        <v>183</v>
      </c>
      <c r="C102" s="7" t="s">
        <v>24</v>
      </c>
      <c r="D102" s="7">
        <v>1</v>
      </c>
      <c r="E102" s="7">
        <v>72</v>
      </c>
      <c r="F102" s="8">
        <v>0.15</v>
      </c>
      <c r="G102" s="9">
        <f t="shared" si="9"/>
        <v>82.8</v>
      </c>
      <c r="H102" s="7">
        <v>600</v>
      </c>
      <c r="I102" s="8">
        <v>1</v>
      </c>
      <c r="J102" s="9">
        <f t="shared" si="6"/>
        <v>49.68</v>
      </c>
      <c r="K102" s="22"/>
      <c r="L102" s="19"/>
      <c r="M102" s="20"/>
      <c r="N102" s="21"/>
      <c r="O102" s="9">
        <f t="shared" si="7"/>
        <v>0</v>
      </c>
      <c r="P102" s="9">
        <f t="shared" si="8"/>
        <v>49.68</v>
      </c>
    </row>
    <row r="103" spans="2:16" x14ac:dyDescent="0.25">
      <c r="B103" s="7" t="s">
        <v>183</v>
      </c>
      <c r="C103" s="7" t="s">
        <v>25</v>
      </c>
      <c r="D103" s="7">
        <v>1</v>
      </c>
      <c r="E103" s="7">
        <v>72</v>
      </c>
      <c r="F103" s="8">
        <v>0</v>
      </c>
      <c r="G103" s="9">
        <f t="shared" si="9"/>
        <v>72</v>
      </c>
      <c r="H103" s="7">
        <v>600</v>
      </c>
      <c r="I103" s="8">
        <v>1</v>
      </c>
      <c r="J103" s="9">
        <f t="shared" si="6"/>
        <v>43.2</v>
      </c>
      <c r="K103" s="19"/>
      <c r="L103" s="19"/>
      <c r="M103" s="20"/>
      <c r="N103" s="21"/>
      <c r="O103" s="9">
        <f t="shared" si="7"/>
        <v>0</v>
      </c>
      <c r="P103" s="9">
        <f t="shared" si="8"/>
        <v>43.2</v>
      </c>
    </row>
    <row r="104" spans="2:16" x14ac:dyDescent="0.2">
      <c r="B104" s="7" t="s">
        <v>184</v>
      </c>
      <c r="C104" s="7" t="s">
        <v>24</v>
      </c>
      <c r="D104" s="7">
        <v>1</v>
      </c>
      <c r="E104" s="7">
        <v>72</v>
      </c>
      <c r="F104" s="8">
        <v>0.15</v>
      </c>
      <c r="G104" s="9">
        <f t="shared" si="9"/>
        <v>82.8</v>
      </c>
      <c r="H104" s="7">
        <v>600</v>
      </c>
      <c r="I104" s="8">
        <v>1</v>
      </c>
      <c r="J104" s="9">
        <f t="shared" si="6"/>
        <v>49.68</v>
      </c>
      <c r="K104" s="22"/>
      <c r="L104" s="19"/>
      <c r="M104" s="20"/>
      <c r="N104" s="21"/>
      <c r="O104" s="9">
        <f t="shared" si="7"/>
        <v>0</v>
      </c>
      <c r="P104" s="9">
        <f t="shared" si="8"/>
        <v>49.68</v>
      </c>
    </row>
    <row r="105" spans="2:16" x14ac:dyDescent="0.2">
      <c r="B105" s="7" t="s">
        <v>185</v>
      </c>
      <c r="C105" s="7" t="s">
        <v>24</v>
      </c>
      <c r="D105" s="7">
        <v>2</v>
      </c>
      <c r="E105" s="7">
        <v>72</v>
      </c>
      <c r="F105" s="8">
        <v>0.15</v>
      </c>
      <c r="G105" s="9">
        <f t="shared" si="9"/>
        <v>165.6</v>
      </c>
      <c r="H105" s="7">
        <v>600</v>
      </c>
      <c r="I105" s="8">
        <v>1</v>
      </c>
      <c r="J105" s="9">
        <f t="shared" si="6"/>
        <v>99.36</v>
      </c>
      <c r="K105" s="22"/>
      <c r="L105" s="19"/>
      <c r="M105" s="20"/>
      <c r="N105" s="21"/>
      <c r="O105" s="9">
        <f t="shared" si="7"/>
        <v>0</v>
      </c>
      <c r="P105" s="9">
        <f t="shared" si="8"/>
        <v>99.36</v>
      </c>
    </row>
    <row r="106" spans="2:16" x14ac:dyDescent="0.2">
      <c r="B106" s="7" t="s">
        <v>186</v>
      </c>
      <c r="C106" s="7" t="s">
        <v>24</v>
      </c>
      <c r="D106" s="7">
        <v>8</v>
      </c>
      <c r="E106" s="7">
        <v>72</v>
      </c>
      <c r="F106" s="8">
        <v>0.15</v>
      </c>
      <c r="G106" s="9">
        <f t="shared" si="9"/>
        <v>662.4</v>
      </c>
      <c r="H106" s="7">
        <v>1000</v>
      </c>
      <c r="I106" s="8">
        <v>1</v>
      </c>
      <c r="J106" s="9">
        <f t="shared" si="6"/>
        <v>662.4</v>
      </c>
      <c r="K106" s="22"/>
      <c r="L106" s="19"/>
      <c r="M106" s="20"/>
      <c r="N106" s="21"/>
      <c r="O106" s="9">
        <f t="shared" si="7"/>
        <v>0</v>
      </c>
      <c r="P106" s="9">
        <f t="shared" si="8"/>
        <v>662.4</v>
      </c>
    </row>
    <row r="107" spans="2:16" x14ac:dyDescent="0.25">
      <c r="B107" s="11" t="s">
        <v>187</v>
      </c>
      <c r="C107" s="12"/>
      <c r="D107" s="12"/>
      <c r="E107" s="12"/>
      <c r="F107" s="12"/>
      <c r="G107" s="12"/>
      <c r="H107" s="12"/>
      <c r="I107" s="12"/>
      <c r="J107" s="13"/>
      <c r="K107" s="12"/>
      <c r="L107" s="12"/>
      <c r="M107" s="12"/>
      <c r="N107" s="12"/>
      <c r="O107" s="12"/>
      <c r="P107" s="13"/>
    </row>
    <row r="108" spans="2:16" x14ac:dyDescent="0.2">
      <c r="B108" s="7" t="s">
        <v>188</v>
      </c>
      <c r="C108" s="7" t="s">
        <v>24</v>
      </c>
      <c r="D108" s="7">
        <v>7</v>
      </c>
      <c r="E108" s="7">
        <v>72</v>
      </c>
      <c r="F108" s="8">
        <v>0.15</v>
      </c>
      <c r="G108" s="9">
        <f t="shared" si="9"/>
        <v>579.6</v>
      </c>
      <c r="H108" s="7">
        <v>1000</v>
      </c>
      <c r="I108" s="8">
        <v>1</v>
      </c>
      <c r="J108" s="9">
        <f t="shared" si="6"/>
        <v>579.6</v>
      </c>
      <c r="K108" s="22"/>
      <c r="L108" s="19"/>
      <c r="M108" s="20"/>
      <c r="N108" s="21"/>
      <c r="O108" s="9">
        <f t="shared" si="7"/>
        <v>0</v>
      </c>
      <c r="P108" s="9">
        <f t="shared" si="8"/>
        <v>579.6</v>
      </c>
    </row>
    <row r="109" spans="2:16" x14ac:dyDescent="0.25">
      <c r="B109" s="7" t="s">
        <v>189</v>
      </c>
      <c r="C109" s="7" t="s">
        <v>172</v>
      </c>
      <c r="D109" s="7">
        <v>1</v>
      </c>
      <c r="E109" s="7">
        <v>60</v>
      </c>
      <c r="F109" s="8">
        <v>0</v>
      </c>
      <c r="G109" s="9">
        <f t="shared" si="9"/>
        <v>60</v>
      </c>
      <c r="H109" s="7">
        <v>600</v>
      </c>
      <c r="I109" s="8">
        <v>1</v>
      </c>
      <c r="J109" s="9">
        <f t="shared" si="6"/>
        <v>36</v>
      </c>
      <c r="K109" s="19"/>
      <c r="L109" s="19"/>
      <c r="M109" s="20"/>
      <c r="N109" s="21"/>
      <c r="O109" s="9">
        <f t="shared" si="7"/>
        <v>0</v>
      </c>
      <c r="P109" s="9">
        <f t="shared" si="8"/>
        <v>36</v>
      </c>
    </row>
    <row r="110" spans="2:16" x14ac:dyDescent="0.2">
      <c r="B110" s="7" t="s">
        <v>190</v>
      </c>
      <c r="C110" s="7" t="s">
        <v>24</v>
      </c>
      <c r="D110" s="7">
        <v>7</v>
      </c>
      <c r="E110" s="7">
        <v>72</v>
      </c>
      <c r="F110" s="8">
        <v>0.15</v>
      </c>
      <c r="G110" s="9">
        <f t="shared" si="9"/>
        <v>579.6</v>
      </c>
      <c r="H110" s="7">
        <v>1000</v>
      </c>
      <c r="I110" s="8">
        <v>1</v>
      </c>
      <c r="J110" s="9">
        <f t="shared" si="6"/>
        <v>579.6</v>
      </c>
      <c r="K110" s="22"/>
      <c r="L110" s="19"/>
      <c r="M110" s="20"/>
      <c r="N110" s="21"/>
      <c r="O110" s="9">
        <f t="shared" si="7"/>
        <v>0</v>
      </c>
      <c r="P110" s="9">
        <f t="shared" si="8"/>
        <v>579.6</v>
      </c>
    </row>
    <row r="111" spans="2:16" x14ac:dyDescent="0.2">
      <c r="B111" s="7" t="s">
        <v>191</v>
      </c>
      <c r="C111" s="7" t="s">
        <v>24</v>
      </c>
      <c r="D111" s="7">
        <v>7</v>
      </c>
      <c r="E111" s="7">
        <v>72</v>
      </c>
      <c r="F111" s="8">
        <v>0.15</v>
      </c>
      <c r="G111" s="9">
        <f t="shared" si="9"/>
        <v>579.6</v>
      </c>
      <c r="H111" s="7">
        <v>1000</v>
      </c>
      <c r="I111" s="8">
        <v>1</v>
      </c>
      <c r="J111" s="9">
        <f t="shared" si="6"/>
        <v>579.6</v>
      </c>
      <c r="K111" s="22"/>
      <c r="L111" s="19"/>
      <c r="M111" s="20"/>
      <c r="N111" s="21"/>
      <c r="O111" s="9">
        <f t="shared" si="7"/>
        <v>0</v>
      </c>
      <c r="P111" s="9">
        <f t="shared" si="8"/>
        <v>579.6</v>
      </c>
    </row>
    <row r="112" spans="2:16" x14ac:dyDescent="0.2">
      <c r="B112" s="7" t="s">
        <v>192</v>
      </c>
      <c r="C112" s="7" t="s">
        <v>24</v>
      </c>
      <c r="D112" s="7">
        <v>11</v>
      </c>
      <c r="E112" s="7">
        <v>72</v>
      </c>
      <c r="F112" s="8">
        <v>0.15</v>
      </c>
      <c r="G112" s="9">
        <f t="shared" si="9"/>
        <v>910.8</v>
      </c>
      <c r="H112" s="7">
        <v>1000</v>
      </c>
      <c r="I112" s="8">
        <v>1</v>
      </c>
      <c r="J112" s="9">
        <f t="shared" si="6"/>
        <v>910.8</v>
      </c>
      <c r="K112" s="22"/>
      <c r="L112" s="19"/>
      <c r="M112" s="20"/>
      <c r="N112" s="21"/>
      <c r="O112" s="9">
        <f t="shared" si="7"/>
        <v>0</v>
      </c>
      <c r="P112" s="9">
        <f t="shared" si="8"/>
        <v>910.8</v>
      </c>
    </row>
    <row r="113" spans="2:16" x14ac:dyDescent="0.2">
      <c r="B113" s="7" t="s">
        <v>193</v>
      </c>
      <c r="C113" s="7" t="s">
        <v>24</v>
      </c>
      <c r="D113" s="7">
        <v>2</v>
      </c>
      <c r="E113" s="7">
        <v>72</v>
      </c>
      <c r="F113" s="8">
        <v>0.15</v>
      </c>
      <c r="G113" s="9">
        <f t="shared" si="9"/>
        <v>165.6</v>
      </c>
      <c r="H113" s="7">
        <v>600</v>
      </c>
      <c r="I113" s="8">
        <v>1</v>
      </c>
      <c r="J113" s="9">
        <f t="shared" si="6"/>
        <v>99.36</v>
      </c>
      <c r="K113" s="22"/>
      <c r="L113" s="19"/>
      <c r="M113" s="20"/>
      <c r="N113" s="21"/>
      <c r="O113" s="9">
        <f t="shared" si="7"/>
        <v>0</v>
      </c>
      <c r="P113" s="9">
        <f t="shared" si="8"/>
        <v>99.36</v>
      </c>
    </row>
    <row r="114" spans="2:16" x14ac:dyDescent="0.2">
      <c r="B114" s="7" t="s">
        <v>194</v>
      </c>
      <c r="C114" s="7" t="s">
        <v>24</v>
      </c>
      <c r="D114" s="7">
        <v>11</v>
      </c>
      <c r="E114" s="7">
        <v>72</v>
      </c>
      <c r="F114" s="8">
        <v>0.15</v>
      </c>
      <c r="G114" s="9">
        <f t="shared" si="9"/>
        <v>910.8</v>
      </c>
      <c r="H114" s="7">
        <v>1000</v>
      </c>
      <c r="I114" s="8">
        <v>1</v>
      </c>
      <c r="J114" s="9">
        <f t="shared" si="6"/>
        <v>910.8</v>
      </c>
      <c r="K114" s="22"/>
      <c r="L114" s="19"/>
      <c r="M114" s="20"/>
      <c r="N114" s="21"/>
      <c r="O114" s="9">
        <f t="shared" si="7"/>
        <v>0</v>
      </c>
      <c r="P114" s="9">
        <f t="shared" si="8"/>
        <v>910.8</v>
      </c>
    </row>
    <row r="115" spans="2:16" x14ac:dyDescent="0.25">
      <c r="B115" s="7" t="s">
        <v>195</v>
      </c>
      <c r="C115" s="7" t="s">
        <v>172</v>
      </c>
      <c r="D115" s="7">
        <v>1</v>
      </c>
      <c r="E115" s="7">
        <v>60</v>
      </c>
      <c r="F115" s="8">
        <v>0</v>
      </c>
      <c r="G115" s="9">
        <f t="shared" si="9"/>
        <v>60</v>
      </c>
      <c r="H115" s="7">
        <v>600</v>
      </c>
      <c r="I115" s="8">
        <v>1</v>
      </c>
      <c r="J115" s="9">
        <f t="shared" si="6"/>
        <v>36</v>
      </c>
      <c r="K115" s="19"/>
      <c r="L115" s="19"/>
      <c r="M115" s="20"/>
      <c r="N115" s="21"/>
      <c r="O115" s="9">
        <f t="shared" si="7"/>
        <v>0</v>
      </c>
      <c r="P115" s="9">
        <f t="shared" si="8"/>
        <v>36</v>
      </c>
    </row>
    <row r="116" spans="2:16" x14ac:dyDescent="0.2">
      <c r="B116" s="7" t="s">
        <v>196</v>
      </c>
      <c r="C116" s="7" t="s">
        <v>24</v>
      </c>
      <c r="D116" s="7">
        <v>2</v>
      </c>
      <c r="E116" s="7">
        <v>72</v>
      </c>
      <c r="F116" s="8">
        <v>0.15</v>
      </c>
      <c r="G116" s="9">
        <f t="shared" si="9"/>
        <v>165.6</v>
      </c>
      <c r="H116" s="7">
        <v>600</v>
      </c>
      <c r="I116" s="8">
        <v>1</v>
      </c>
      <c r="J116" s="9">
        <f t="shared" si="6"/>
        <v>99.36</v>
      </c>
      <c r="K116" s="22"/>
      <c r="L116" s="19"/>
      <c r="M116" s="20"/>
      <c r="N116" s="21"/>
      <c r="O116" s="9">
        <f t="shared" si="7"/>
        <v>0</v>
      </c>
      <c r="P116" s="9">
        <f t="shared" si="8"/>
        <v>99.36</v>
      </c>
    </row>
    <row r="117" spans="2:16" x14ac:dyDescent="0.25">
      <c r="B117" s="7" t="s">
        <v>197</v>
      </c>
      <c r="C117" s="7" t="s">
        <v>26</v>
      </c>
      <c r="D117" s="7">
        <v>9</v>
      </c>
      <c r="E117" s="7">
        <v>144</v>
      </c>
      <c r="F117" s="8">
        <v>0.15</v>
      </c>
      <c r="G117" s="9">
        <f t="shared" si="9"/>
        <v>1490.3999999999999</v>
      </c>
      <c r="H117" s="7">
        <v>1000</v>
      </c>
      <c r="I117" s="8">
        <v>1</v>
      </c>
      <c r="J117" s="9">
        <f t="shared" si="6"/>
        <v>1490.3999999999999</v>
      </c>
      <c r="K117" s="19"/>
      <c r="L117" s="19"/>
      <c r="M117" s="20"/>
      <c r="N117" s="21"/>
      <c r="O117" s="9">
        <f t="shared" si="7"/>
        <v>0</v>
      </c>
      <c r="P117" s="9">
        <f t="shared" si="8"/>
        <v>1490.3999999999999</v>
      </c>
    </row>
    <row r="118" spans="2:16" x14ac:dyDescent="0.2">
      <c r="B118" s="7" t="s">
        <v>198</v>
      </c>
      <c r="C118" s="7" t="s">
        <v>24</v>
      </c>
      <c r="D118" s="7">
        <v>9</v>
      </c>
      <c r="E118" s="7">
        <v>72</v>
      </c>
      <c r="F118" s="8">
        <v>0.15</v>
      </c>
      <c r="G118" s="9">
        <f t="shared" si="9"/>
        <v>745.19999999999993</v>
      </c>
      <c r="H118" s="7">
        <v>1000</v>
      </c>
      <c r="I118" s="8">
        <v>1</v>
      </c>
      <c r="J118" s="9">
        <f t="shared" si="6"/>
        <v>745.19999999999993</v>
      </c>
      <c r="K118" s="22"/>
      <c r="L118" s="19"/>
      <c r="M118" s="20"/>
      <c r="N118" s="21"/>
      <c r="O118" s="9">
        <f t="shared" si="7"/>
        <v>0</v>
      </c>
      <c r="P118" s="9">
        <f t="shared" si="8"/>
        <v>745.19999999999993</v>
      </c>
    </row>
    <row r="119" spans="2:16" x14ac:dyDescent="0.2">
      <c r="B119" s="7" t="s">
        <v>199</v>
      </c>
      <c r="C119" s="7" t="s">
        <v>24</v>
      </c>
      <c r="D119" s="7">
        <v>9</v>
      </c>
      <c r="E119" s="7">
        <v>72</v>
      </c>
      <c r="F119" s="8">
        <v>0.15</v>
      </c>
      <c r="G119" s="9">
        <f t="shared" si="9"/>
        <v>745.19999999999993</v>
      </c>
      <c r="H119" s="7">
        <v>1000</v>
      </c>
      <c r="I119" s="8">
        <v>1</v>
      </c>
      <c r="J119" s="9">
        <f t="shared" si="6"/>
        <v>745.19999999999993</v>
      </c>
      <c r="K119" s="22"/>
      <c r="L119" s="19"/>
      <c r="M119" s="20"/>
      <c r="N119" s="21"/>
      <c r="O119" s="9">
        <f t="shared" si="7"/>
        <v>0</v>
      </c>
      <c r="P119" s="9">
        <f t="shared" si="8"/>
        <v>745.19999999999993</v>
      </c>
    </row>
    <row r="120" spans="2:16" x14ac:dyDescent="0.2">
      <c r="B120" s="7" t="s">
        <v>200</v>
      </c>
      <c r="C120" s="7" t="s">
        <v>26</v>
      </c>
      <c r="D120" s="7">
        <v>9</v>
      </c>
      <c r="E120" s="7">
        <v>144</v>
      </c>
      <c r="F120" s="8">
        <v>0.15</v>
      </c>
      <c r="G120" s="9">
        <f t="shared" si="9"/>
        <v>1490.3999999999999</v>
      </c>
      <c r="H120" s="7">
        <v>1000</v>
      </c>
      <c r="I120" s="8">
        <v>1</v>
      </c>
      <c r="J120" s="9">
        <f t="shared" si="6"/>
        <v>1490.3999999999999</v>
      </c>
      <c r="K120" s="22"/>
      <c r="L120" s="19"/>
      <c r="M120" s="20"/>
      <c r="N120" s="21"/>
      <c r="O120" s="9">
        <f t="shared" si="7"/>
        <v>0</v>
      </c>
      <c r="P120" s="9">
        <f t="shared" si="8"/>
        <v>1490.3999999999999</v>
      </c>
    </row>
    <row r="121" spans="2:16" x14ac:dyDescent="0.2">
      <c r="B121" s="7" t="s">
        <v>201</v>
      </c>
      <c r="C121" s="7" t="s">
        <v>26</v>
      </c>
      <c r="D121" s="7">
        <v>9</v>
      </c>
      <c r="E121" s="7">
        <v>144</v>
      </c>
      <c r="F121" s="8">
        <v>0.15</v>
      </c>
      <c r="G121" s="9">
        <f t="shared" si="9"/>
        <v>1490.3999999999999</v>
      </c>
      <c r="H121" s="7">
        <v>1000</v>
      </c>
      <c r="I121" s="8">
        <v>1</v>
      </c>
      <c r="J121" s="9">
        <f t="shared" si="6"/>
        <v>1490.3999999999999</v>
      </c>
      <c r="K121" s="22"/>
      <c r="L121" s="19"/>
      <c r="M121" s="20"/>
      <c r="N121" s="21"/>
      <c r="O121" s="9">
        <f t="shared" si="7"/>
        <v>0</v>
      </c>
      <c r="P121" s="9">
        <f t="shared" si="8"/>
        <v>1490.3999999999999</v>
      </c>
    </row>
    <row r="122" spans="2:16" x14ac:dyDescent="0.2">
      <c r="B122" s="7" t="s">
        <v>202</v>
      </c>
      <c r="C122" s="7" t="s">
        <v>24</v>
      </c>
      <c r="D122" s="7">
        <v>9</v>
      </c>
      <c r="E122" s="7">
        <v>72</v>
      </c>
      <c r="F122" s="8">
        <v>0.15</v>
      </c>
      <c r="G122" s="9">
        <f t="shared" si="9"/>
        <v>745.19999999999993</v>
      </c>
      <c r="H122" s="7">
        <v>1000</v>
      </c>
      <c r="I122" s="8">
        <v>1</v>
      </c>
      <c r="J122" s="9">
        <f t="shared" si="6"/>
        <v>745.19999999999993</v>
      </c>
      <c r="K122" s="22"/>
      <c r="L122" s="19"/>
      <c r="M122" s="20"/>
      <c r="N122" s="21"/>
      <c r="O122" s="9">
        <f t="shared" si="7"/>
        <v>0</v>
      </c>
      <c r="P122" s="9">
        <f t="shared" si="8"/>
        <v>745.19999999999993</v>
      </c>
    </row>
    <row r="123" spans="2:16" x14ac:dyDescent="0.2">
      <c r="B123" s="7" t="s">
        <v>203</v>
      </c>
      <c r="C123" s="7" t="s">
        <v>24</v>
      </c>
      <c r="D123" s="7">
        <v>6</v>
      </c>
      <c r="E123" s="7">
        <v>72</v>
      </c>
      <c r="F123" s="8">
        <v>0.15</v>
      </c>
      <c r="G123" s="9">
        <f t="shared" si="9"/>
        <v>496.79999999999995</v>
      </c>
      <c r="H123" s="7">
        <v>1000</v>
      </c>
      <c r="I123" s="8">
        <v>1</v>
      </c>
      <c r="J123" s="9">
        <f t="shared" si="6"/>
        <v>496.79999999999995</v>
      </c>
      <c r="K123" s="22"/>
      <c r="L123" s="19"/>
      <c r="M123" s="20"/>
      <c r="N123" s="21"/>
      <c r="O123" s="9">
        <f t="shared" si="7"/>
        <v>0</v>
      </c>
      <c r="P123" s="9">
        <f t="shared" si="8"/>
        <v>496.79999999999995</v>
      </c>
    </row>
    <row r="124" spans="2:16" x14ac:dyDescent="0.25">
      <c r="B124" s="7" t="s">
        <v>204</v>
      </c>
      <c r="C124" s="7" t="s">
        <v>222</v>
      </c>
      <c r="D124" s="7">
        <v>1</v>
      </c>
      <c r="E124" s="7">
        <v>60</v>
      </c>
      <c r="F124" s="8">
        <v>0</v>
      </c>
      <c r="G124" s="9">
        <f t="shared" si="9"/>
        <v>60</v>
      </c>
      <c r="H124" s="7">
        <v>500</v>
      </c>
      <c r="I124" s="8">
        <v>1</v>
      </c>
      <c r="J124" s="9">
        <f t="shared" si="6"/>
        <v>30</v>
      </c>
      <c r="K124" s="19"/>
      <c r="L124" s="19"/>
      <c r="M124" s="20"/>
      <c r="N124" s="21"/>
      <c r="O124" s="9">
        <f t="shared" si="7"/>
        <v>0</v>
      </c>
      <c r="P124" s="9">
        <f t="shared" si="8"/>
        <v>30</v>
      </c>
    </row>
    <row r="125" spans="2:16" x14ac:dyDescent="0.2">
      <c r="B125" s="7" t="s">
        <v>205</v>
      </c>
      <c r="C125" s="7" t="s">
        <v>24</v>
      </c>
      <c r="D125" s="7">
        <v>8</v>
      </c>
      <c r="E125" s="7">
        <v>72</v>
      </c>
      <c r="F125" s="8">
        <v>0.15</v>
      </c>
      <c r="G125" s="9">
        <f t="shared" si="9"/>
        <v>662.4</v>
      </c>
      <c r="H125" s="7">
        <v>600</v>
      </c>
      <c r="I125" s="8">
        <v>1</v>
      </c>
      <c r="J125" s="9">
        <f t="shared" si="6"/>
        <v>397.44</v>
      </c>
      <c r="K125" s="22"/>
      <c r="L125" s="19"/>
      <c r="M125" s="20"/>
      <c r="N125" s="21"/>
      <c r="O125" s="9">
        <f t="shared" si="7"/>
        <v>0</v>
      </c>
      <c r="P125" s="9">
        <f t="shared" si="8"/>
        <v>397.44</v>
      </c>
    </row>
    <row r="126" spans="2:16" x14ac:dyDescent="0.2">
      <c r="B126" s="7" t="s">
        <v>206</v>
      </c>
      <c r="C126" s="7" t="s">
        <v>24</v>
      </c>
      <c r="D126" s="7">
        <v>6</v>
      </c>
      <c r="E126" s="7">
        <v>72</v>
      </c>
      <c r="F126" s="8">
        <v>0.15</v>
      </c>
      <c r="G126" s="9">
        <f t="shared" si="9"/>
        <v>496.79999999999995</v>
      </c>
      <c r="H126" s="7">
        <v>1000</v>
      </c>
      <c r="I126" s="8">
        <v>1</v>
      </c>
      <c r="J126" s="9">
        <f t="shared" si="6"/>
        <v>496.79999999999995</v>
      </c>
      <c r="K126" s="22"/>
      <c r="L126" s="19"/>
      <c r="M126" s="20"/>
      <c r="N126" s="21"/>
      <c r="O126" s="9">
        <f t="shared" si="7"/>
        <v>0</v>
      </c>
      <c r="P126" s="9">
        <f t="shared" si="8"/>
        <v>496.79999999999995</v>
      </c>
    </row>
    <row r="127" spans="2:16" x14ac:dyDescent="0.2">
      <c r="B127" s="7" t="s">
        <v>207</v>
      </c>
      <c r="C127" s="7" t="s">
        <v>24</v>
      </c>
      <c r="D127" s="7">
        <v>2</v>
      </c>
      <c r="E127" s="7">
        <v>72</v>
      </c>
      <c r="F127" s="8">
        <v>0.15</v>
      </c>
      <c r="G127" s="31">
        <f t="shared" si="9"/>
        <v>165.6</v>
      </c>
      <c r="H127" s="7">
        <v>600</v>
      </c>
      <c r="I127" s="8">
        <v>1</v>
      </c>
      <c r="J127" s="9">
        <f t="shared" si="6"/>
        <v>99.36</v>
      </c>
      <c r="K127" s="22"/>
      <c r="L127" s="19"/>
      <c r="M127" s="20"/>
      <c r="N127" s="21"/>
      <c r="O127" s="9">
        <f t="shared" si="7"/>
        <v>0</v>
      </c>
      <c r="P127" s="9">
        <f t="shared" si="8"/>
        <v>99.36</v>
      </c>
    </row>
    <row r="128" spans="2:16" x14ac:dyDescent="0.2">
      <c r="B128" s="7" t="s">
        <v>208</v>
      </c>
      <c r="C128" s="7" t="s">
        <v>24</v>
      </c>
      <c r="D128" s="7">
        <v>2</v>
      </c>
      <c r="E128" s="7">
        <v>72</v>
      </c>
      <c r="F128" s="8">
        <v>0.15</v>
      </c>
      <c r="G128" s="31">
        <f t="shared" si="9"/>
        <v>165.6</v>
      </c>
      <c r="H128" s="7">
        <v>600</v>
      </c>
      <c r="I128" s="8">
        <v>1</v>
      </c>
      <c r="J128" s="9">
        <f t="shared" si="6"/>
        <v>99.36</v>
      </c>
      <c r="K128" s="22"/>
      <c r="L128" s="19"/>
      <c r="M128" s="20"/>
      <c r="N128" s="21"/>
      <c r="O128" s="9">
        <f t="shared" si="7"/>
        <v>0</v>
      </c>
      <c r="P128" s="9">
        <f t="shared" si="8"/>
        <v>99.36</v>
      </c>
    </row>
    <row r="129" spans="2:16" x14ac:dyDescent="0.2">
      <c r="B129" s="7" t="s">
        <v>209</v>
      </c>
      <c r="C129" s="7" t="s">
        <v>24</v>
      </c>
      <c r="D129" s="7">
        <v>3</v>
      </c>
      <c r="E129" s="32">
        <v>72</v>
      </c>
      <c r="F129" s="8">
        <v>0.15</v>
      </c>
      <c r="G129" s="31">
        <f t="shared" si="9"/>
        <v>248.39999999999998</v>
      </c>
      <c r="H129" s="7">
        <v>1000</v>
      </c>
      <c r="I129" s="8">
        <v>1</v>
      </c>
      <c r="J129" s="9">
        <f t="shared" si="6"/>
        <v>248.39999999999998</v>
      </c>
      <c r="K129" s="22"/>
      <c r="L129" s="19"/>
      <c r="M129" s="20"/>
      <c r="N129" s="21"/>
      <c r="O129" s="9">
        <f t="shared" si="7"/>
        <v>0</v>
      </c>
      <c r="P129" s="9">
        <f t="shared" si="8"/>
        <v>248.39999999999998</v>
      </c>
    </row>
    <row r="130" spans="2:16" x14ac:dyDescent="0.2">
      <c r="B130" s="7" t="s">
        <v>210</v>
      </c>
      <c r="C130" s="7" t="s">
        <v>24</v>
      </c>
      <c r="D130" s="7">
        <v>6</v>
      </c>
      <c r="E130" s="32">
        <v>72</v>
      </c>
      <c r="F130" s="8">
        <v>0.15</v>
      </c>
      <c r="G130" s="31">
        <f t="shared" si="9"/>
        <v>496.79999999999995</v>
      </c>
      <c r="H130" s="7">
        <v>1000</v>
      </c>
      <c r="I130" s="8">
        <v>1</v>
      </c>
      <c r="J130" s="9">
        <f t="shared" si="6"/>
        <v>496.79999999999995</v>
      </c>
      <c r="K130" s="22"/>
      <c r="L130" s="19"/>
      <c r="M130" s="20"/>
      <c r="N130" s="21"/>
      <c r="O130" s="9">
        <f t="shared" si="7"/>
        <v>0</v>
      </c>
      <c r="P130" s="9">
        <f t="shared" si="8"/>
        <v>496.79999999999995</v>
      </c>
    </row>
    <row r="131" spans="2:16" x14ac:dyDescent="0.2">
      <c r="B131" s="7" t="s">
        <v>211</v>
      </c>
      <c r="C131" s="7" t="s">
        <v>24</v>
      </c>
      <c r="D131" s="7">
        <v>5</v>
      </c>
      <c r="E131" s="32">
        <v>72</v>
      </c>
      <c r="F131" s="8">
        <v>0.15</v>
      </c>
      <c r="G131" s="31">
        <f t="shared" si="9"/>
        <v>414</v>
      </c>
      <c r="H131" s="7">
        <v>1000</v>
      </c>
      <c r="I131" s="8">
        <v>1</v>
      </c>
      <c r="J131" s="9">
        <f t="shared" si="6"/>
        <v>414</v>
      </c>
      <c r="K131" s="22"/>
      <c r="L131" s="19"/>
      <c r="M131" s="20"/>
      <c r="N131" s="21"/>
      <c r="O131" s="9">
        <f t="shared" si="7"/>
        <v>0</v>
      </c>
      <c r="P131" s="9">
        <f t="shared" si="8"/>
        <v>414</v>
      </c>
    </row>
    <row r="132" spans="2:16" x14ac:dyDescent="0.2">
      <c r="B132" s="7" t="s">
        <v>212</v>
      </c>
      <c r="C132" s="7" t="s">
        <v>24</v>
      </c>
      <c r="D132" s="7">
        <v>2</v>
      </c>
      <c r="E132" s="32">
        <v>72</v>
      </c>
      <c r="F132" s="8">
        <v>0.15</v>
      </c>
      <c r="G132" s="31">
        <f t="shared" si="9"/>
        <v>165.6</v>
      </c>
      <c r="H132" s="7">
        <v>600</v>
      </c>
      <c r="I132" s="8">
        <v>1</v>
      </c>
      <c r="J132" s="9">
        <f t="shared" si="6"/>
        <v>99.36</v>
      </c>
      <c r="K132" s="22"/>
      <c r="L132" s="19"/>
      <c r="M132" s="20"/>
      <c r="N132" s="21"/>
      <c r="O132" s="9">
        <f t="shared" si="7"/>
        <v>0</v>
      </c>
      <c r="P132" s="9">
        <f t="shared" si="8"/>
        <v>99.36</v>
      </c>
    </row>
    <row r="133" spans="2:16" x14ac:dyDescent="0.25">
      <c r="B133" s="7" t="s">
        <v>212</v>
      </c>
      <c r="C133" s="7" t="s">
        <v>222</v>
      </c>
      <c r="D133" s="7">
        <v>1</v>
      </c>
      <c r="E133" s="32" t="s">
        <v>30</v>
      </c>
      <c r="F133" s="8">
        <v>0</v>
      </c>
      <c r="G133" s="31" t="s">
        <v>30</v>
      </c>
      <c r="H133" s="7">
        <v>600</v>
      </c>
      <c r="I133" s="8">
        <v>1</v>
      </c>
      <c r="J133" s="9" t="s">
        <v>30</v>
      </c>
      <c r="K133" s="19"/>
      <c r="L133" s="19"/>
      <c r="M133" s="20"/>
      <c r="N133" s="21"/>
      <c r="O133" s="9">
        <f t="shared" si="7"/>
        <v>0</v>
      </c>
      <c r="P133" s="9"/>
    </row>
    <row r="134" spans="2:16" x14ac:dyDescent="0.2">
      <c r="B134" s="7" t="s">
        <v>213</v>
      </c>
      <c r="C134" s="7" t="s">
        <v>24</v>
      </c>
      <c r="D134" s="7">
        <v>5</v>
      </c>
      <c r="E134" s="32">
        <v>72</v>
      </c>
      <c r="F134" s="8">
        <v>0.15</v>
      </c>
      <c r="G134" s="31">
        <f t="shared" si="9"/>
        <v>414</v>
      </c>
      <c r="H134" s="7">
        <v>1000</v>
      </c>
      <c r="I134" s="8">
        <v>1</v>
      </c>
      <c r="J134" s="9">
        <f t="shared" si="6"/>
        <v>414</v>
      </c>
      <c r="K134" s="22"/>
      <c r="L134" s="19"/>
      <c r="M134" s="20"/>
      <c r="N134" s="21"/>
      <c r="O134" s="9">
        <f t="shared" si="7"/>
        <v>0</v>
      </c>
      <c r="P134" s="9">
        <f t="shared" si="8"/>
        <v>414</v>
      </c>
    </row>
    <row r="135" spans="2:16" x14ac:dyDescent="0.25">
      <c r="B135" s="7" t="s">
        <v>213</v>
      </c>
      <c r="C135" s="7" t="s">
        <v>222</v>
      </c>
      <c r="D135" s="7">
        <v>1</v>
      </c>
      <c r="E135" s="32" t="s">
        <v>30</v>
      </c>
      <c r="F135" s="8">
        <v>0</v>
      </c>
      <c r="G135" s="31" t="s">
        <v>30</v>
      </c>
      <c r="H135" s="7">
        <v>1000</v>
      </c>
      <c r="I135" s="8">
        <v>1</v>
      </c>
      <c r="J135" s="9" t="s">
        <v>30</v>
      </c>
      <c r="K135" s="19"/>
      <c r="L135" s="19"/>
      <c r="M135" s="20"/>
      <c r="N135" s="21"/>
      <c r="O135" s="9">
        <f t="shared" ref="O135:O198" si="10">(N135*H135*I135)/1000</f>
        <v>0</v>
      </c>
      <c r="P135" s="9"/>
    </row>
    <row r="136" spans="2:16" x14ac:dyDescent="0.2">
      <c r="B136" s="7" t="s">
        <v>214</v>
      </c>
      <c r="C136" s="7" t="s">
        <v>26</v>
      </c>
      <c r="D136" s="7">
        <v>5</v>
      </c>
      <c r="E136" s="32">
        <v>144</v>
      </c>
      <c r="F136" s="8">
        <v>0.15</v>
      </c>
      <c r="G136" s="31">
        <f t="shared" si="9"/>
        <v>828</v>
      </c>
      <c r="H136" s="7">
        <v>1000</v>
      </c>
      <c r="I136" s="8">
        <v>1</v>
      </c>
      <c r="J136" s="9">
        <f t="shared" ref="J136:J198" si="11">(G136*H136*I136)/1000</f>
        <v>828</v>
      </c>
      <c r="K136" s="22"/>
      <c r="L136" s="19"/>
      <c r="M136" s="20"/>
      <c r="N136" s="21"/>
      <c r="O136" s="9">
        <f t="shared" si="10"/>
        <v>0</v>
      </c>
      <c r="P136" s="9">
        <f t="shared" ref="P136:P198" si="12">J136-O136</f>
        <v>828</v>
      </c>
    </row>
    <row r="137" spans="2:16" x14ac:dyDescent="0.2">
      <c r="B137" s="7" t="s">
        <v>215</v>
      </c>
      <c r="C137" s="7" t="s">
        <v>26</v>
      </c>
      <c r="D137" s="7">
        <v>1</v>
      </c>
      <c r="E137" s="32">
        <v>144</v>
      </c>
      <c r="F137" s="8">
        <v>0.15</v>
      </c>
      <c r="G137" s="31">
        <f t="shared" ref="G137:G144" si="13">IF(F137=0%,D137*E137,D137*(E137*(1+F137)))</f>
        <v>165.6</v>
      </c>
      <c r="H137" s="7">
        <v>600</v>
      </c>
      <c r="I137" s="8">
        <v>1</v>
      </c>
      <c r="J137" s="9">
        <f t="shared" si="11"/>
        <v>99.36</v>
      </c>
      <c r="K137" s="22"/>
      <c r="L137" s="19"/>
      <c r="M137" s="20"/>
      <c r="N137" s="21"/>
      <c r="O137" s="9">
        <f t="shared" si="10"/>
        <v>0</v>
      </c>
      <c r="P137" s="9">
        <f t="shared" si="12"/>
        <v>99.36</v>
      </c>
    </row>
    <row r="138" spans="2:16" x14ac:dyDescent="0.25">
      <c r="B138" s="7" t="s">
        <v>216</v>
      </c>
      <c r="C138" s="7" t="s">
        <v>222</v>
      </c>
      <c r="D138" s="7">
        <v>1</v>
      </c>
      <c r="E138" s="32" t="s">
        <v>30</v>
      </c>
      <c r="F138" s="8">
        <v>0</v>
      </c>
      <c r="G138" s="31" t="s">
        <v>30</v>
      </c>
      <c r="H138" s="7">
        <v>500</v>
      </c>
      <c r="I138" s="8">
        <v>1</v>
      </c>
      <c r="J138" s="9" t="s">
        <v>30</v>
      </c>
      <c r="K138" s="35"/>
      <c r="L138" s="35"/>
      <c r="M138" s="20"/>
      <c r="N138" s="21"/>
      <c r="O138" s="9"/>
      <c r="P138" s="9"/>
    </row>
    <row r="139" spans="2:16" x14ac:dyDescent="0.25">
      <c r="B139" s="7" t="s">
        <v>217</v>
      </c>
      <c r="C139" s="7" t="s">
        <v>172</v>
      </c>
      <c r="D139" s="7">
        <v>1</v>
      </c>
      <c r="E139" s="32">
        <v>60</v>
      </c>
      <c r="F139" s="8">
        <v>0</v>
      </c>
      <c r="G139" s="31">
        <f t="shared" si="13"/>
        <v>60</v>
      </c>
      <c r="H139" s="7">
        <v>500</v>
      </c>
      <c r="I139" s="8">
        <v>1</v>
      </c>
      <c r="J139" s="9">
        <f t="shared" si="11"/>
        <v>30</v>
      </c>
      <c r="K139" s="19"/>
      <c r="L139" s="19"/>
      <c r="M139" s="20"/>
      <c r="N139" s="21"/>
      <c r="O139" s="9">
        <f t="shared" si="10"/>
        <v>0</v>
      </c>
      <c r="P139" s="9">
        <f t="shared" si="12"/>
        <v>30</v>
      </c>
    </row>
    <row r="140" spans="2:16" x14ac:dyDescent="0.25">
      <c r="B140" s="7" t="s">
        <v>218</v>
      </c>
      <c r="C140" s="7" t="s">
        <v>172</v>
      </c>
      <c r="D140" s="7">
        <v>1</v>
      </c>
      <c r="E140" s="7">
        <v>60</v>
      </c>
      <c r="F140" s="8">
        <v>0</v>
      </c>
      <c r="G140" s="31">
        <f t="shared" si="13"/>
        <v>60</v>
      </c>
      <c r="H140" s="7">
        <v>150</v>
      </c>
      <c r="I140" s="8">
        <v>1</v>
      </c>
      <c r="J140" s="9">
        <f t="shared" si="11"/>
        <v>9</v>
      </c>
      <c r="K140" s="19"/>
      <c r="L140" s="19"/>
      <c r="M140" s="20"/>
      <c r="N140" s="21"/>
      <c r="O140" s="9">
        <f t="shared" si="10"/>
        <v>0</v>
      </c>
      <c r="P140" s="9">
        <f t="shared" si="12"/>
        <v>9</v>
      </c>
    </row>
    <row r="141" spans="2:16" x14ac:dyDescent="0.25">
      <c r="B141" s="7" t="s">
        <v>219</v>
      </c>
      <c r="C141" s="7" t="s">
        <v>172</v>
      </c>
      <c r="D141" s="7">
        <v>1</v>
      </c>
      <c r="E141" s="7">
        <v>60</v>
      </c>
      <c r="F141" s="8">
        <v>0</v>
      </c>
      <c r="G141" s="9">
        <f t="shared" si="13"/>
        <v>60</v>
      </c>
      <c r="H141" s="7">
        <v>600</v>
      </c>
      <c r="I141" s="8">
        <v>1</v>
      </c>
      <c r="J141" s="9">
        <f t="shared" si="11"/>
        <v>36</v>
      </c>
      <c r="K141" s="19"/>
      <c r="L141" s="19"/>
      <c r="M141" s="20"/>
      <c r="N141" s="21"/>
      <c r="O141" s="9">
        <f t="shared" si="10"/>
        <v>0</v>
      </c>
      <c r="P141" s="9">
        <f t="shared" si="12"/>
        <v>36</v>
      </c>
    </row>
    <row r="142" spans="2:16" x14ac:dyDescent="0.2">
      <c r="B142" s="7" t="s">
        <v>220</v>
      </c>
      <c r="C142" s="7" t="s">
        <v>24</v>
      </c>
      <c r="D142" s="7">
        <v>5</v>
      </c>
      <c r="E142" s="7">
        <v>72</v>
      </c>
      <c r="F142" s="8">
        <v>0.15</v>
      </c>
      <c r="G142" s="9">
        <f t="shared" si="13"/>
        <v>414</v>
      </c>
      <c r="H142" s="7">
        <v>1000</v>
      </c>
      <c r="I142" s="8">
        <v>1</v>
      </c>
      <c r="J142" s="9">
        <f t="shared" si="11"/>
        <v>414</v>
      </c>
      <c r="K142" s="22"/>
      <c r="L142" s="19"/>
      <c r="M142" s="20"/>
      <c r="N142" s="21"/>
      <c r="O142" s="9">
        <f t="shared" si="10"/>
        <v>0</v>
      </c>
      <c r="P142" s="9">
        <f t="shared" si="12"/>
        <v>414</v>
      </c>
    </row>
    <row r="143" spans="2:16" x14ac:dyDescent="0.25">
      <c r="B143" s="7" t="s">
        <v>221</v>
      </c>
      <c r="C143" s="7" t="s">
        <v>172</v>
      </c>
      <c r="D143" s="7">
        <v>2</v>
      </c>
      <c r="E143" s="7">
        <v>60</v>
      </c>
      <c r="F143" s="8">
        <v>0</v>
      </c>
      <c r="G143" s="9">
        <f t="shared" si="13"/>
        <v>120</v>
      </c>
      <c r="H143" s="7">
        <v>1000</v>
      </c>
      <c r="I143" s="8">
        <v>1</v>
      </c>
      <c r="J143" s="9">
        <f t="shared" si="11"/>
        <v>120</v>
      </c>
      <c r="K143" s="19"/>
      <c r="L143" s="19"/>
      <c r="M143" s="20"/>
      <c r="N143" s="21"/>
      <c r="O143" s="9">
        <f t="shared" si="10"/>
        <v>0</v>
      </c>
      <c r="P143" s="9">
        <f t="shared" si="12"/>
        <v>120</v>
      </c>
    </row>
    <row r="144" spans="2:16" x14ac:dyDescent="0.2">
      <c r="B144" s="7" t="s">
        <v>221</v>
      </c>
      <c r="C144" s="7" t="s">
        <v>24</v>
      </c>
      <c r="D144" s="7">
        <v>25</v>
      </c>
      <c r="E144" s="7">
        <v>72</v>
      </c>
      <c r="F144" s="8">
        <v>0.15</v>
      </c>
      <c r="G144" s="9">
        <f t="shared" si="13"/>
        <v>2070</v>
      </c>
      <c r="H144" s="7">
        <v>1000</v>
      </c>
      <c r="I144" s="8">
        <v>1</v>
      </c>
      <c r="J144" s="9">
        <f t="shared" si="11"/>
        <v>2070</v>
      </c>
      <c r="K144" s="22"/>
      <c r="L144" s="19"/>
      <c r="M144" s="20"/>
      <c r="N144" s="21"/>
      <c r="O144" s="9">
        <f t="shared" si="10"/>
        <v>0</v>
      </c>
      <c r="P144" s="9">
        <f t="shared" si="12"/>
        <v>2070</v>
      </c>
    </row>
    <row r="145" spans="2:16" x14ac:dyDescent="0.25">
      <c r="B145" s="11" t="s">
        <v>223</v>
      </c>
      <c r="C145" s="12"/>
      <c r="D145" s="12"/>
      <c r="E145" s="12"/>
      <c r="F145" s="12"/>
      <c r="G145" s="12"/>
      <c r="H145" s="12"/>
      <c r="I145" s="12"/>
      <c r="J145" s="13"/>
      <c r="K145" s="12"/>
      <c r="L145" s="12"/>
      <c r="M145" s="12"/>
      <c r="N145" s="12"/>
      <c r="O145" s="12"/>
      <c r="P145" s="13"/>
    </row>
    <row r="146" spans="2:16" x14ac:dyDescent="0.2">
      <c r="B146" s="7" t="s">
        <v>224</v>
      </c>
      <c r="C146" s="7" t="s">
        <v>24</v>
      </c>
      <c r="D146" s="7">
        <v>10</v>
      </c>
      <c r="E146" s="7">
        <v>72</v>
      </c>
      <c r="F146" s="8">
        <v>0.15</v>
      </c>
      <c r="G146" s="9">
        <f t="shared" ref="G146:G207" si="14">IF(F146=0%,D146*E146,D146*(E146*(1+F146)))</f>
        <v>828</v>
      </c>
      <c r="H146" s="7">
        <v>600</v>
      </c>
      <c r="I146" s="8">
        <v>1</v>
      </c>
      <c r="J146" s="9">
        <f t="shared" si="11"/>
        <v>496.8</v>
      </c>
      <c r="K146" s="22"/>
      <c r="L146" s="19"/>
      <c r="M146" s="20"/>
      <c r="N146" s="21"/>
      <c r="O146" s="9">
        <f t="shared" si="10"/>
        <v>0</v>
      </c>
      <c r="P146" s="9">
        <f t="shared" si="12"/>
        <v>496.8</v>
      </c>
    </row>
    <row r="147" spans="2:16" x14ac:dyDescent="0.2">
      <c r="B147" s="7" t="s">
        <v>225</v>
      </c>
      <c r="C147" s="7" t="s">
        <v>26</v>
      </c>
      <c r="D147" s="7">
        <v>18</v>
      </c>
      <c r="E147" s="7">
        <v>144</v>
      </c>
      <c r="F147" s="8">
        <v>0.15</v>
      </c>
      <c r="G147" s="9">
        <f t="shared" si="14"/>
        <v>2980.7999999999997</v>
      </c>
      <c r="H147" s="7">
        <v>1000</v>
      </c>
      <c r="I147" s="8">
        <v>1</v>
      </c>
      <c r="J147" s="9">
        <f t="shared" si="11"/>
        <v>2980.7999999999997</v>
      </c>
      <c r="K147" s="22"/>
      <c r="L147" s="19"/>
      <c r="M147" s="20"/>
      <c r="N147" s="21"/>
      <c r="O147" s="9">
        <f t="shared" si="10"/>
        <v>0</v>
      </c>
      <c r="P147" s="9">
        <f t="shared" si="12"/>
        <v>2980.7999999999997</v>
      </c>
    </row>
    <row r="148" spans="2:16" x14ac:dyDescent="0.2">
      <c r="B148" s="7" t="s">
        <v>225</v>
      </c>
      <c r="C148" s="7" t="s">
        <v>24</v>
      </c>
      <c r="D148" s="7">
        <v>1</v>
      </c>
      <c r="E148" s="7">
        <v>72</v>
      </c>
      <c r="F148" s="8">
        <v>0.15</v>
      </c>
      <c r="G148" s="9">
        <f t="shared" si="14"/>
        <v>82.8</v>
      </c>
      <c r="H148" s="7">
        <v>1000</v>
      </c>
      <c r="I148" s="8">
        <v>1</v>
      </c>
      <c r="J148" s="9">
        <f t="shared" si="11"/>
        <v>82.8</v>
      </c>
      <c r="K148" s="22"/>
      <c r="L148" s="19"/>
      <c r="M148" s="20"/>
      <c r="N148" s="21"/>
      <c r="O148" s="9">
        <f t="shared" si="10"/>
        <v>0</v>
      </c>
      <c r="P148" s="9">
        <f t="shared" si="12"/>
        <v>82.8</v>
      </c>
    </row>
    <row r="149" spans="2:16" x14ac:dyDescent="0.25">
      <c r="B149" s="7" t="s">
        <v>226</v>
      </c>
      <c r="C149" s="7" t="s">
        <v>244</v>
      </c>
      <c r="D149" s="7"/>
      <c r="E149" s="7">
        <v>160</v>
      </c>
      <c r="F149" s="8"/>
      <c r="G149" s="9">
        <f t="shared" si="14"/>
        <v>0</v>
      </c>
      <c r="H149" s="7">
        <v>600</v>
      </c>
      <c r="I149" s="8">
        <v>1</v>
      </c>
      <c r="J149" s="9">
        <f t="shared" si="11"/>
        <v>0</v>
      </c>
      <c r="K149" s="35"/>
      <c r="L149" s="35"/>
      <c r="M149" s="20"/>
      <c r="N149" s="21"/>
      <c r="O149" s="9"/>
      <c r="P149" s="9">
        <f t="shared" si="12"/>
        <v>0</v>
      </c>
    </row>
    <row r="150" spans="2:16" x14ac:dyDescent="0.25">
      <c r="B150" s="7" t="s">
        <v>226</v>
      </c>
      <c r="C150" s="7" t="s">
        <v>245</v>
      </c>
      <c r="D150" s="7"/>
      <c r="E150" s="7">
        <v>80</v>
      </c>
      <c r="F150" s="8"/>
      <c r="G150" s="9">
        <f t="shared" si="14"/>
        <v>0</v>
      </c>
      <c r="H150" s="7">
        <v>600</v>
      </c>
      <c r="I150" s="8">
        <v>1</v>
      </c>
      <c r="J150" s="9">
        <f t="shared" si="11"/>
        <v>0</v>
      </c>
      <c r="K150" s="35"/>
      <c r="L150" s="35"/>
      <c r="M150" s="20"/>
      <c r="N150" s="21"/>
      <c r="O150" s="9"/>
      <c r="P150" s="9">
        <f t="shared" si="12"/>
        <v>0</v>
      </c>
    </row>
    <row r="151" spans="2:16" x14ac:dyDescent="0.2">
      <c r="B151" s="7" t="s">
        <v>227</v>
      </c>
      <c r="C151" s="7" t="s">
        <v>246</v>
      </c>
      <c r="D151" s="7">
        <v>5</v>
      </c>
      <c r="E151" s="7">
        <v>18</v>
      </c>
      <c r="F151" s="8">
        <v>0</v>
      </c>
      <c r="G151" s="9">
        <f t="shared" si="14"/>
        <v>90</v>
      </c>
      <c r="H151" s="7">
        <v>600</v>
      </c>
      <c r="I151" s="8">
        <v>1</v>
      </c>
      <c r="J151" s="9">
        <f t="shared" si="11"/>
        <v>54</v>
      </c>
      <c r="K151" s="22"/>
      <c r="L151" s="19"/>
      <c r="M151" s="20"/>
      <c r="N151" s="21"/>
      <c r="O151" s="9">
        <f t="shared" si="10"/>
        <v>0</v>
      </c>
      <c r="P151" s="9">
        <f t="shared" si="12"/>
        <v>54</v>
      </c>
    </row>
    <row r="152" spans="2:16" x14ac:dyDescent="0.2">
      <c r="B152" s="7" t="s">
        <v>228</v>
      </c>
      <c r="C152" s="7" t="s">
        <v>24</v>
      </c>
      <c r="D152" s="7">
        <v>2</v>
      </c>
      <c r="E152" s="7">
        <v>72</v>
      </c>
      <c r="F152" s="8">
        <v>0.15</v>
      </c>
      <c r="G152" s="9">
        <f t="shared" si="14"/>
        <v>165.6</v>
      </c>
      <c r="H152" s="7">
        <v>600</v>
      </c>
      <c r="I152" s="8">
        <v>1</v>
      </c>
      <c r="J152" s="9">
        <f t="shared" si="11"/>
        <v>99.36</v>
      </c>
      <c r="K152" s="22"/>
      <c r="L152" s="19"/>
      <c r="M152" s="20"/>
      <c r="N152" s="21"/>
      <c r="O152" s="9">
        <f t="shared" si="10"/>
        <v>0</v>
      </c>
      <c r="P152" s="9">
        <f t="shared" si="12"/>
        <v>99.36</v>
      </c>
    </row>
    <row r="153" spans="2:16" x14ac:dyDescent="0.2">
      <c r="B153" s="7" t="s">
        <v>229</v>
      </c>
      <c r="C153" s="7" t="s">
        <v>24</v>
      </c>
      <c r="D153" s="7">
        <v>1</v>
      </c>
      <c r="E153" s="7">
        <v>72</v>
      </c>
      <c r="F153" s="8">
        <v>0.15</v>
      </c>
      <c r="G153" s="9">
        <f t="shared" si="14"/>
        <v>82.8</v>
      </c>
      <c r="H153" s="7">
        <v>500</v>
      </c>
      <c r="I153" s="8">
        <v>1</v>
      </c>
      <c r="J153" s="9">
        <f t="shared" si="11"/>
        <v>41.4</v>
      </c>
      <c r="K153" s="22"/>
      <c r="L153" s="19"/>
      <c r="M153" s="20"/>
      <c r="N153" s="21"/>
      <c r="O153" s="9">
        <f t="shared" si="10"/>
        <v>0</v>
      </c>
      <c r="P153" s="9">
        <f t="shared" si="12"/>
        <v>41.4</v>
      </c>
    </row>
    <row r="154" spans="2:16" x14ac:dyDescent="0.2">
      <c r="B154" s="7" t="s">
        <v>230</v>
      </c>
      <c r="C154" s="7" t="s">
        <v>24</v>
      </c>
      <c r="D154" s="7">
        <v>3</v>
      </c>
      <c r="E154" s="7">
        <v>72</v>
      </c>
      <c r="F154" s="8">
        <v>0.15</v>
      </c>
      <c r="G154" s="9">
        <f t="shared" si="14"/>
        <v>248.39999999999998</v>
      </c>
      <c r="H154" s="7">
        <v>500</v>
      </c>
      <c r="I154" s="8">
        <v>1</v>
      </c>
      <c r="J154" s="9">
        <f t="shared" si="11"/>
        <v>124.19999999999999</v>
      </c>
      <c r="K154" s="22"/>
      <c r="L154" s="19"/>
      <c r="M154" s="20"/>
      <c r="N154" s="21"/>
      <c r="O154" s="9">
        <f t="shared" si="10"/>
        <v>0</v>
      </c>
      <c r="P154" s="9">
        <f t="shared" si="12"/>
        <v>124.19999999999999</v>
      </c>
    </row>
    <row r="155" spans="2:16" x14ac:dyDescent="0.2">
      <c r="B155" s="7" t="s">
        <v>231</v>
      </c>
      <c r="C155" s="7" t="s">
        <v>24</v>
      </c>
      <c r="D155" s="7">
        <v>3</v>
      </c>
      <c r="E155" s="7">
        <v>72</v>
      </c>
      <c r="F155" s="8">
        <v>0.15</v>
      </c>
      <c r="G155" s="9">
        <f t="shared" si="14"/>
        <v>248.39999999999998</v>
      </c>
      <c r="H155" s="7">
        <v>500</v>
      </c>
      <c r="I155" s="8">
        <v>1</v>
      </c>
      <c r="J155" s="9">
        <f t="shared" si="11"/>
        <v>124.19999999999999</v>
      </c>
      <c r="K155" s="22"/>
      <c r="L155" s="19"/>
      <c r="M155" s="20"/>
      <c r="N155" s="21"/>
      <c r="O155" s="9">
        <f t="shared" si="10"/>
        <v>0</v>
      </c>
      <c r="P155" s="9">
        <f t="shared" si="12"/>
        <v>124.19999999999999</v>
      </c>
    </row>
    <row r="156" spans="2:16" x14ac:dyDescent="0.25">
      <c r="B156" s="7" t="s">
        <v>232</v>
      </c>
      <c r="C156" s="7" t="s">
        <v>172</v>
      </c>
      <c r="D156" s="7">
        <v>1</v>
      </c>
      <c r="E156" s="7">
        <v>60</v>
      </c>
      <c r="F156" s="8">
        <v>0</v>
      </c>
      <c r="G156" s="9">
        <f t="shared" si="14"/>
        <v>60</v>
      </c>
      <c r="H156" s="7">
        <v>150</v>
      </c>
      <c r="I156" s="8">
        <v>1</v>
      </c>
      <c r="J156" s="9">
        <f t="shared" si="11"/>
        <v>9</v>
      </c>
      <c r="K156" s="19"/>
      <c r="L156" s="19"/>
      <c r="M156" s="20"/>
      <c r="N156" s="21"/>
      <c r="O156" s="9">
        <f t="shared" si="10"/>
        <v>0</v>
      </c>
      <c r="P156" s="9">
        <f t="shared" si="12"/>
        <v>9</v>
      </c>
    </row>
    <row r="157" spans="2:16" x14ac:dyDescent="0.2">
      <c r="B157" s="7" t="s">
        <v>233</v>
      </c>
      <c r="C157" s="7" t="s">
        <v>24</v>
      </c>
      <c r="D157" s="7">
        <v>2</v>
      </c>
      <c r="E157" s="7">
        <v>72</v>
      </c>
      <c r="F157" s="8">
        <v>0.15</v>
      </c>
      <c r="G157" s="9">
        <f t="shared" si="14"/>
        <v>165.6</v>
      </c>
      <c r="H157" s="7">
        <v>600</v>
      </c>
      <c r="I157" s="8">
        <v>1</v>
      </c>
      <c r="J157" s="9">
        <f t="shared" si="11"/>
        <v>99.36</v>
      </c>
      <c r="K157" s="22"/>
      <c r="L157" s="19"/>
      <c r="M157" s="20"/>
      <c r="N157" s="21"/>
      <c r="O157" s="9">
        <f t="shared" si="10"/>
        <v>0</v>
      </c>
      <c r="P157" s="9">
        <f t="shared" si="12"/>
        <v>99.36</v>
      </c>
    </row>
    <row r="158" spans="2:16" x14ac:dyDescent="0.2">
      <c r="B158" s="7" t="s">
        <v>234</v>
      </c>
      <c r="C158" s="7" t="s">
        <v>24</v>
      </c>
      <c r="D158" s="7">
        <v>2</v>
      </c>
      <c r="E158" s="7">
        <v>72</v>
      </c>
      <c r="F158" s="8">
        <v>0.15</v>
      </c>
      <c r="G158" s="9">
        <f t="shared" si="14"/>
        <v>165.6</v>
      </c>
      <c r="H158" s="7">
        <v>600</v>
      </c>
      <c r="I158" s="8">
        <v>1</v>
      </c>
      <c r="J158" s="9">
        <f t="shared" si="11"/>
        <v>99.36</v>
      </c>
      <c r="K158" s="22"/>
      <c r="L158" s="19"/>
      <c r="M158" s="20"/>
      <c r="N158" s="21"/>
      <c r="O158" s="9">
        <f t="shared" si="10"/>
        <v>0</v>
      </c>
      <c r="P158" s="9">
        <f t="shared" si="12"/>
        <v>99.36</v>
      </c>
    </row>
    <row r="159" spans="2:16" x14ac:dyDescent="0.2">
      <c r="B159" s="7" t="s">
        <v>235</v>
      </c>
      <c r="C159" s="7" t="s">
        <v>24</v>
      </c>
      <c r="D159" s="7">
        <v>1</v>
      </c>
      <c r="E159" s="7">
        <v>72</v>
      </c>
      <c r="F159" s="8">
        <v>0.15</v>
      </c>
      <c r="G159" s="9">
        <f t="shared" si="14"/>
        <v>82.8</v>
      </c>
      <c r="H159" s="7">
        <v>1000</v>
      </c>
      <c r="I159" s="8">
        <v>1</v>
      </c>
      <c r="J159" s="9">
        <f t="shared" si="11"/>
        <v>82.8</v>
      </c>
      <c r="K159" s="22"/>
      <c r="L159" s="19"/>
      <c r="M159" s="20"/>
      <c r="N159" s="21"/>
      <c r="O159" s="9">
        <f t="shared" si="10"/>
        <v>0</v>
      </c>
      <c r="P159" s="9">
        <f t="shared" si="12"/>
        <v>82.8</v>
      </c>
    </row>
    <row r="160" spans="2:16" x14ac:dyDescent="0.2">
      <c r="B160" s="7" t="s">
        <v>236</v>
      </c>
      <c r="C160" s="7" t="s">
        <v>24</v>
      </c>
      <c r="D160" s="7">
        <v>24</v>
      </c>
      <c r="E160" s="7">
        <v>72</v>
      </c>
      <c r="F160" s="8">
        <v>0.15</v>
      </c>
      <c r="G160" s="9">
        <f t="shared" si="14"/>
        <v>1987.1999999999998</v>
      </c>
      <c r="H160" s="7">
        <v>1000</v>
      </c>
      <c r="I160" s="8">
        <v>1</v>
      </c>
      <c r="J160" s="9">
        <f t="shared" si="11"/>
        <v>1987.1999999999998</v>
      </c>
      <c r="K160" s="22"/>
      <c r="L160" s="19"/>
      <c r="M160" s="20"/>
      <c r="N160" s="21"/>
      <c r="O160" s="9">
        <f t="shared" si="10"/>
        <v>0</v>
      </c>
      <c r="P160" s="9">
        <f t="shared" si="12"/>
        <v>1987.1999999999998</v>
      </c>
    </row>
    <row r="161" spans="2:16" x14ac:dyDescent="0.2">
      <c r="B161" s="7" t="s">
        <v>237</v>
      </c>
      <c r="C161" s="7" t="s">
        <v>24</v>
      </c>
      <c r="D161" s="7">
        <v>1</v>
      </c>
      <c r="E161" s="7">
        <v>72</v>
      </c>
      <c r="F161" s="8">
        <v>0.15</v>
      </c>
      <c r="G161" s="9">
        <f t="shared" si="14"/>
        <v>82.8</v>
      </c>
      <c r="H161" s="7">
        <v>600</v>
      </c>
      <c r="I161" s="8">
        <v>1</v>
      </c>
      <c r="J161" s="9">
        <f t="shared" si="11"/>
        <v>49.68</v>
      </c>
      <c r="K161" s="22"/>
      <c r="L161" s="19"/>
      <c r="M161" s="20"/>
      <c r="N161" s="21"/>
      <c r="O161" s="9">
        <f t="shared" si="10"/>
        <v>0</v>
      </c>
      <c r="P161" s="9">
        <f t="shared" si="12"/>
        <v>49.68</v>
      </c>
    </row>
    <row r="162" spans="2:16" x14ac:dyDescent="0.2">
      <c r="B162" s="7" t="s">
        <v>238</v>
      </c>
      <c r="C162" s="7" t="s">
        <v>24</v>
      </c>
      <c r="D162" s="7">
        <v>4</v>
      </c>
      <c r="E162" s="7">
        <v>72</v>
      </c>
      <c r="F162" s="8">
        <v>0.15</v>
      </c>
      <c r="G162" s="9">
        <f t="shared" si="14"/>
        <v>331.2</v>
      </c>
      <c r="H162" s="7">
        <v>1000</v>
      </c>
      <c r="I162" s="8">
        <v>1</v>
      </c>
      <c r="J162" s="9">
        <f t="shared" si="11"/>
        <v>331.2</v>
      </c>
      <c r="K162" s="22"/>
      <c r="L162" s="19"/>
      <c r="M162" s="20"/>
      <c r="N162" s="21"/>
      <c r="O162" s="9">
        <f t="shared" si="10"/>
        <v>0</v>
      </c>
      <c r="P162" s="9">
        <f t="shared" si="12"/>
        <v>331.2</v>
      </c>
    </row>
    <row r="163" spans="2:16" x14ac:dyDescent="0.25">
      <c r="B163" s="25" t="s">
        <v>239</v>
      </c>
      <c r="C163" s="25" t="s">
        <v>24</v>
      </c>
      <c r="D163" s="25"/>
      <c r="E163" s="25">
        <v>72</v>
      </c>
      <c r="F163" s="26">
        <v>0.15</v>
      </c>
      <c r="G163" s="27">
        <f t="shared" si="14"/>
        <v>0</v>
      </c>
      <c r="H163" s="25">
        <v>150</v>
      </c>
      <c r="I163" s="26">
        <v>1</v>
      </c>
      <c r="J163" s="27"/>
      <c r="K163" s="36"/>
      <c r="L163" s="36"/>
      <c r="M163" s="37"/>
      <c r="N163" s="38"/>
      <c r="O163" s="38"/>
      <c r="P163" s="38">
        <f t="shared" si="12"/>
        <v>0</v>
      </c>
    </row>
    <row r="164" spans="2:16" x14ac:dyDescent="0.2">
      <c r="B164" s="7" t="s">
        <v>240</v>
      </c>
      <c r="C164" s="7" t="s">
        <v>24</v>
      </c>
      <c r="D164" s="7">
        <v>4</v>
      </c>
      <c r="E164" s="7">
        <v>72</v>
      </c>
      <c r="F164" s="8">
        <v>0.15</v>
      </c>
      <c r="G164" s="9">
        <f t="shared" si="14"/>
        <v>331.2</v>
      </c>
      <c r="H164" s="7">
        <v>600</v>
      </c>
      <c r="I164" s="8">
        <v>1</v>
      </c>
      <c r="J164" s="9">
        <f t="shared" si="11"/>
        <v>198.72</v>
      </c>
      <c r="K164" s="22"/>
      <c r="L164" s="19"/>
      <c r="M164" s="20"/>
      <c r="N164" s="21"/>
      <c r="O164" s="9">
        <f t="shared" si="10"/>
        <v>0</v>
      </c>
      <c r="P164" s="9">
        <f t="shared" si="12"/>
        <v>198.72</v>
      </c>
    </row>
    <row r="165" spans="2:16" x14ac:dyDescent="0.25">
      <c r="B165" s="7" t="s">
        <v>241</v>
      </c>
      <c r="C165" s="7" t="s">
        <v>172</v>
      </c>
      <c r="D165" s="7">
        <v>1</v>
      </c>
      <c r="E165" s="7">
        <v>60</v>
      </c>
      <c r="F165" s="8">
        <v>0</v>
      </c>
      <c r="G165" s="9">
        <f t="shared" si="14"/>
        <v>60</v>
      </c>
      <c r="H165" s="7">
        <v>150</v>
      </c>
      <c r="I165" s="8">
        <v>1</v>
      </c>
      <c r="J165" s="9">
        <f t="shared" si="11"/>
        <v>9</v>
      </c>
      <c r="K165" s="19"/>
      <c r="L165" s="19"/>
      <c r="M165" s="20"/>
      <c r="N165" s="21"/>
      <c r="O165" s="9">
        <f t="shared" si="10"/>
        <v>0</v>
      </c>
      <c r="P165" s="9">
        <f t="shared" si="12"/>
        <v>9</v>
      </c>
    </row>
    <row r="166" spans="2:16" x14ac:dyDescent="0.25">
      <c r="B166" s="7" t="s">
        <v>242</v>
      </c>
      <c r="C166" s="7" t="s">
        <v>247</v>
      </c>
      <c r="D166" s="7">
        <v>1</v>
      </c>
      <c r="E166" s="7">
        <v>60</v>
      </c>
      <c r="F166" s="8">
        <v>0</v>
      </c>
      <c r="G166" s="9">
        <f t="shared" si="14"/>
        <v>60</v>
      </c>
      <c r="H166" s="7">
        <v>150</v>
      </c>
      <c r="I166" s="8">
        <v>1</v>
      </c>
      <c r="J166" s="9">
        <f t="shared" si="11"/>
        <v>9</v>
      </c>
      <c r="K166" s="19"/>
      <c r="L166" s="19"/>
      <c r="M166" s="20"/>
      <c r="N166" s="21"/>
      <c r="O166" s="9">
        <f t="shared" si="10"/>
        <v>0</v>
      </c>
      <c r="P166" s="9">
        <f t="shared" si="12"/>
        <v>9</v>
      </c>
    </row>
    <row r="167" spans="2:16" x14ac:dyDescent="0.25">
      <c r="B167" s="11" t="s">
        <v>243</v>
      </c>
      <c r="C167" s="12"/>
      <c r="D167" s="12"/>
      <c r="E167" s="12"/>
      <c r="F167" s="12"/>
      <c r="G167" s="12"/>
      <c r="H167" s="12"/>
      <c r="I167" s="12"/>
      <c r="J167" s="13"/>
      <c r="K167" s="12"/>
      <c r="L167" s="12"/>
      <c r="M167" s="12"/>
      <c r="N167" s="12"/>
      <c r="O167" s="12"/>
      <c r="P167" s="13"/>
    </row>
    <row r="168" spans="2:16" x14ac:dyDescent="0.25">
      <c r="B168" s="7" t="s">
        <v>248</v>
      </c>
      <c r="C168" s="7" t="s">
        <v>247</v>
      </c>
      <c r="D168" s="7">
        <v>1</v>
      </c>
      <c r="E168" s="7">
        <v>60</v>
      </c>
      <c r="F168" s="8">
        <v>0</v>
      </c>
      <c r="G168" s="9">
        <f t="shared" si="14"/>
        <v>60</v>
      </c>
      <c r="H168" s="7">
        <v>150</v>
      </c>
      <c r="I168" s="8">
        <v>1</v>
      </c>
      <c r="J168" s="9">
        <f t="shared" si="11"/>
        <v>9</v>
      </c>
      <c r="K168" s="19"/>
      <c r="L168" s="19"/>
      <c r="M168" s="20"/>
      <c r="N168" s="21"/>
      <c r="O168" s="9">
        <f t="shared" si="10"/>
        <v>0</v>
      </c>
      <c r="P168" s="9">
        <f t="shared" si="12"/>
        <v>9</v>
      </c>
    </row>
    <row r="169" spans="2:16" x14ac:dyDescent="0.25">
      <c r="B169" s="7" t="s">
        <v>249</v>
      </c>
      <c r="C169" s="7" t="s">
        <v>247</v>
      </c>
      <c r="D169" s="7">
        <v>2</v>
      </c>
      <c r="E169" s="7">
        <v>60</v>
      </c>
      <c r="F169" s="8">
        <v>0</v>
      </c>
      <c r="G169" s="9">
        <f t="shared" si="14"/>
        <v>120</v>
      </c>
      <c r="H169" s="7">
        <v>150</v>
      </c>
      <c r="I169" s="8">
        <v>1</v>
      </c>
      <c r="J169" s="9">
        <f t="shared" si="11"/>
        <v>18</v>
      </c>
      <c r="K169" s="19"/>
      <c r="L169" s="19"/>
      <c r="M169" s="20"/>
      <c r="N169" s="21"/>
      <c r="O169" s="9">
        <f t="shared" si="10"/>
        <v>0</v>
      </c>
      <c r="P169" s="9">
        <f t="shared" si="12"/>
        <v>18</v>
      </c>
    </row>
    <row r="170" spans="2:16" x14ac:dyDescent="0.25">
      <c r="B170" s="7" t="s">
        <v>250</v>
      </c>
      <c r="C170" s="7" t="s">
        <v>172</v>
      </c>
      <c r="D170" s="7">
        <v>2</v>
      </c>
      <c r="E170" s="7">
        <v>60</v>
      </c>
      <c r="F170" s="8">
        <v>0</v>
      </c>
      <c r="G170" s="9">
        <f t="shared" si="14"/>
        <v>120</v>
      </c>
      <c r="H170" s="7">
        <v>500</v>
      </c>
      <c r="I170" s="8">
        <v>1</v>
      </c>
      <c r="J170" s="9">
        <f t="shared" si="11"/>
        <v>60</v>
      </c>
      <c r="K170" s="19"/>
      <c r="L170" s="19"/>
      <c r="M170" s="20"/>
      <c r="N170" s="21"/>
      <c r="O170" s="9">
        <f t="shared" si="10"/>
        <v>0</v>
      </c>
      <c r="P170" s="9">
        <f t="shared" si="12"/>
        <v>60</v>
      </c>
    </row>
    <row r="171" spans="2:16" x14ac:dyDescent="0.2">
      <c r="B171" s="7" t="s">
        <v>251</v>
      </c>
      <c r="C171" s="7" t="s">
        <v>22</v>
      </c>
      <c r="D171" s="7">
        <v>6</v>
      </c>
      <c r="E171" s="7">
        <v>36</v>
      </c>
      <c r="F171" s="8">
        <v>0.15</v>
      </c>
      <c r="G171" s="9">
        <f t="shared" si="14"/>
        <v>248.39999999999998</v>
      </c>
      <c r="H171" s="7">
        <v>500</v>
      </c>
      <c r="I171" s="8">
        <v>1</v>
      </c>
      <c r="J171" s="9">
        <f t="shared" si="11"/>
        <v>124.19999999999999</v>
      </c>
      <c r="K171" s="22"/>
      <c r="L171" s="19"/>
      <c r="M171" s="20"/>
      <c r="N171" s="21"/>
      <c r="O171" s="9">
        <f t="shared" si="10"/>
        <v>0</v>
      </c>
      <c r="P171" s="9">
        <f t="shared" si="12"/>
        <v>124.19999999999999</v>
      </c>
    </row>
    <row r="172" spans="2:16" x14ac:dyDescent="0.2">
      <c r="B172" s="7" t="s">
        <v>252</v>
      </c>
      <c r="C172" s="7" t="s">
        <v>24</v>
      </c>
      <c r="D172" s="7">
        <v>3</v>
      </c>
      <c r="E172" s="7">
        <v>72</v>
      </c>
      <c r="F172" s="8">
        <v>0.15</v>
      </c>
      <c r="G172" s="9">
        <f t="shared" si="14"/>
        <v>248.39999999999998</v>
      </c>
      <c r="H172" s="7">
        <v>1600</v>
      </c>
      <c r="I172" s="8">
        <v>1</v>
      </c>
      <c r="J172" s="9">
        <f t="shared" si="11"/>
        <v>397.43999999999994</v>
      </c>
      <c r="K172" s="22"/>
      <c r="L172" s="19"/>
      <c r="M172" s="20"/>
      <c r="N172" s="21"/>
      <c r="O172" s="9">
        <f t="shared" si="10"/>
        <v>0</v>
      </c>
      <c r="P172" s="9">
        <f t="shared" si="12"/>
        <v>397.43999999999994</v>
      </c>
    </row>
    <row r="173" spans="2:16" x14ac:dyDescent="0.25">
      <c r="B173" s="25" t="s">
        <v>252</v>
      </c>
      <c r="C173" s="25" t="s">
        <v>23</v>
      </c>
      <c r="D173" s="25"/>
      <c r="E173" s="25"/>
      <c r="F173" s="26">
        <v>0</v>
      </c>
      <c r="G173" s="27">
        <f t="shared" si="14"/>
        <v>0</v>
      </c>
      <c r="H173" s="25"/>
      <c r="I173" s="26">
        <v>1</v>
      </c>
      <c r="J173" s="27"/>
      <c r="K173" s="36"/>
      <c r="L173" s="36"/>
      <c r="M173" s="37"/>
      <c r="N173" s="38"/>
      <c r="O173" s="38"/>
      <c r="P173" s="38">
        <f t="shared" si="12"/>
        <v>0</v>
      </c>
    </row>
    <row r="174" spans="2:16" x14ac:dyDescent="0.25">
      <c r="B174" s="25" t="s">
        <v>252</v>
      </c>
      <c r="C174" s="25" t="s">
        <v>260</v>
      </c>
      <c r="D174" s="25"/>
      <c r="E174" s="25">
        <v>11</v>
      </c>
      <c r="F174" s="26">
        <v>0</v>
      </c>
      <c r="G174" s="27">
        <f t="shared" si="14"/>
        <v>0</v>
      </c>
      <c r="H174" s="25"/>
      <c r="I174" s="26">
        <v>1</v>
      </c>
      <c r="J174" s="27"/>
      <c r="K174" s="36"/>
      <c r="L174" s="36"/>
      <c r="M174" s="37"/>
      <c r="N174" s="38"/>
      <c r="O174" s="38"/>
      <c r="P174" s="38">
        <f t="shared" si="12"/>
        <v>0</v>
      </c>
    </row>
    <row r="175" spans="2:16" x14ac:dyDescent="0.2">
      <c r="B175" s="7" t="s">
        <v>253</v>
      </c>
      <c r="C175" s="7" t="s">
        <v>262</v>
      </c>
      <c r="D175" s="7">
        <v>18</v>
      </c>
      <c r="E175" s="7">
        <v>116</v>
      </c>
      <c r="F175" s="8">
        <v>0.15</v>
      </c>
      <c r="G175" s="9">
        <f t="shared" si="14"/>
        <v>2401.1999999999998</v>
      </c>
      <c r="H175" s="7">
        <v>1600</v>
      </c>
      <c r="I175" s="8">
        <v>1</v>
      </c>
      <c r="J175" s="9">
        <f t="shared" si="11"/>
        <v>3841.9199999999996</v>
      </c>
      <c r="K175" s="22"/>
      <c r="L175" s="19"/>
      <c r="M175" s="20"/>
      <c r="N175" s="21"/>
      <c r="O175" s="9">
        <f t="shared" si="10"/>
        <v>0</v>
      </c>
      <c r="P175" s="9">
        <f t="shared" si="12"/>
        <v>3841.9199999999996</v>
      </c>
    </row>
    <row r="176" spans="2:16" x14ac:dyDescent="0.2">
      <c r="B176" s="7" t="s">
        <v>253</v>
      </c>
      <c r="C176" s="7" t="s">
        <v>22</v>
      </c>
      <c r="D176" s="7">
        <v>6</v>
      </c>
      <c r="E176" s="7">
        <v>36</v>
      </c>
      <c r="F176" s="8">
        <v>0.15</v>
      </c>
      <c r="G176" s="9">
        <f t="shared" si="14"/>
        <v>248.39999999999998</v>
      </c>
      <c r="H176" s="7">
        <v>1600</v>
      </c>
      <c r="I176" s="8">
        <v>1</v>
      </c>
      <c r="J176" s="9">
        <f t="shared" si="11"/>
        <v>397.43999999999994</v>
      </c>
      <c r="K176" s="22"/>
      <c r="L176" s="19"/>
      <c r="M176" s="20"/>
      <c r="N176" s="21"/>
      <c r="O176" s="9">
        <f t="shared" si="10"/>
        <v>0</v>
      </c>
      <c r="P176" s="9">
        <f t="shared" si="12"/>
        <v>397.43999999999994</v>
      </c>
    </row>
    <row r="177" spans="2:16" x14ac:dyDescent="0.25">
      <c r="B177" s="25" t="s">
        <v>253</v>
      </c>
      <c r="C177" s="25" t="s">
        <v>261</v>
      </c>
      <c r="D177" s="25">
        <v>1</v>
      </c>
      <c r="E177" s="25">
        <v>14</v>
      </c>
      <c r="F177" s="26">
        <v>0</v>
      </c>
      <c r="G177" s="27">
        <f t="shared" si="14"/>
        <v>14</v>
      </c>
      <c r="H177" s="25"/>
      <c r="I177" s="26">
        <v>1</v>
      </c>
      <c r="J177" s="27"/>
      <c r="K177" s="36"/>
      <c r="L177" s="36"/>
      <c r="M177" s="37"/>
      <c r="N177" s="38"/>
      <c r="O177" s="38"/>
      <c r="P177" s="38">
        <f t="shared" si="12"/>
        <v>0</v>
      </c>
    </row>
    <row r="178" spans="2:16" x14ac:dyDescent="0.25">
      <c r="B178" s="25" t="s">
        <v>254</v>
      </c>
      <c r="C178" s="25" t="s">
        <v>24</v>
      </c>
      <c r="D178" s="25">
        <v>4</v>
      </c>
      <c r="E178" s="25">
        <v>72</v>
      </c>
      <c r="F178" s="26">
        <v>0.15</v>
      </c>
      <c r="G178" s="27">
        <f t="shared" si="14"/>
        <v>331.2</v>
      </c>
      <c r="H178" s="25">
        <v>150</v>
      </c>
      <c r="I178" s="26">
        <v>1</v>
      </c>
      <c r="J178" s="27"/>
      <c r="K178" s="36"/>
      <c r="L178" s="36"/>
      <c r="M178" s="37"/>
      <c r="N178" s="38"/>
      <c r="O178" s="38"/>
      <c r="P178" s="38">
        <f t="shared" si="12"/>
        <v>0</v>
      </c>
    </row>
    <row r="179" spans="2:16" x14ac:dyDescent="0.25">
      <c r="B179" s="7" t="s">
        <v>255</v>
      </c>
      <c r="C179" s="7" t="s">
        <v>172</v>
      </c>
      <c r="D179" s="7">
        <v>3</v>
      </c>
      <c r="E179" s="7">
        <v>60</v>
      </c>
      <c r="F179" s="8">
        <v>0</v>
      </c>
      <c r="G179" s="9">
        <f t="shared" si="14"/>
        <v>180</v>
      </c>
      <c r="H179" s="7">
        <v>600</v>
      </c>
      <c r="I179" s="8">
        <v>1</v>
      </c>
      <c r="J179" s="9">
        <f t="shared" si="11"/>
        <v>108</v>
      </c>
      <c r="K179" s="19"/>
      <c r="L179" s="19"/>
      <c r="M179" s="20"/>
      <c r="N179" s="21"/>
      <c r="O179" s="9">
        <f t="shared" si="10"/>
        <v>0</v>
      </c>
      <c r="P179" s="9">
        <f t="shared" si="12"/>
        <v>108</v>
      </c>
    </row>
    <row r="180" spans="2:16" x14ac:dyDescent="0.25">
      <c r="B180" s="7" t="s">
        <v>256</v>
      </c>
      <c r="C180" s="7" t="s">
        <v>247</v>
      </c>
      <c r="D180" s="7">
        <v>1</v>
      </c>
      <c r="E180" s="7">
        <v>60</v>
      </c>
      <c r="F180" s="8">
        <v>0</v>
      </c>
      <c r="G180" s="9">
        <f t="shared" si="14"/>
        <v>60</v>
      </c>
      <c r="H180" s="7">
        <v>500</v>
      </c>
      <c r="I180" s="8">
        <v>1</v>
      </c>
      <c r="J180" s="9">
        <f t="shared" si="11"/>
        <v>30</v>
      </c>
      <c r="K180" s="19"/>
      <c r="L180" s="19"/>
      <c r="M180" s="20"/>
      <c r="N180" s="21"/>
      <c r="O180" s="9">
        <f t="shared" si="10"/>
        <v>0</v>
      </c>
      <c r="P180" s="9">
        <f t="shared" si="12"/>
        <v>30</v>
      </c>
    </row>
    <row r="181" spans="2:16" x14ac:dyDescent="0.25">
      <c r="B181" s="7" t="s">
        <v>257</v>
      </c>
      <c r="C181" s="7" t="s">
        <v>247</v>
      </c>
      <c r="D181" s="7">
        <v>1</v>
      </c>
      <c r="E181" s="7">
        <v>60</v>
      </c>
      <c r="F181" s="8">
        <v>0</v>
      </c>
      <c r="G181" s="9">
        <f t="shared" si="14"/>
        <v>60</v>
      </c>
      <c r="H181" s="7">
        <v>500</v>
      </c>
      <c r="I181" s="8">
        <v>1</v>
      </c>
      <c r="J181" s="9">
        <f t="shared" si="11"/>
        <v>30</v>
      </c>
      <c r="K181" s="19"/>
      <c r="L181" s="19"/>
      <c r="M181" s="20"/>
      <c r="N181" s="21"/>
      <c r="O181" s="9">
        <f t="shared" si="10"/>
        <v>0</v>
      </c>
      <c r="P181" s="9">
        <f t="shared" si="12"/>
        <v>30</v>
      </c>
    </row>
    <row r="182" spans="2:16" x14ac:dyDescent="0.2">
      <c r="B182" s="7" t="s">
        <v>258</v>
      </c>
      <c r="C182" s="7" t="s">
        <v>24</v>
      </c>
      <c r="D182" s="7">
        <v>1</v>
      </c>
      <c r="E182" s="7">
        <v>72</v>
      </c>
      <c r="F182" s="8">
        <v>0.15</v>
      </c>
      <c r="G182" s="9">
        <f t="shared" si="14"/>
        <v>82.8</v>
      </c>
      <c r="H182" s="7">
        <v>600</v>
      </c>
      <c r="I182" s="8">
        <v>1</v>
      </c>
      <c r="J182" s="9">
        <f t="shared" si="11"/>
        <v>49.68</v>
      </c>
      <c r="K182" s="22"/>
      <c r="L182" s="19"/>
      <c r="M182" s="20"/>
      <c r="N182" s="21"/>
      <c r="O182" s="9">
        <f t="shared" si="10"/>
        <v>0</v>
      </c>
      <c r="P182" s="9">
        <f t="shared" si="12"/>
        <v>49.68</v>
      </c>
    </row>
    <row r="183" spans="2:16" x14ac:dyDescent="0.2">
      <c r="B183" s="7" t="s">
        <v>259</v>
      </c>
      <c r="C183" s="7" t="s">
        <v>24</v>
      </c>
      <c r="D183" s="7">
        <v>3</v>
      </c>
      <c r="E183" s="7">
        <v>72</v>
      </c>
      <c r="F183" s="8">
        <v>0.15</v>
      </c>
      <c r="G183" s="9">
        <f t="shared" si="14"/>
        <v>248.39999999999998</v>
      </c>
      <c r="H183" s="7">
        <v>400</v>
      </c>
      <c r="I183" s="8">
        <v>1</v>
      </c>
      <c r="J183" s="9">
        <f t="shared" si="11"/>
        <v>99.359999999999985</v>
      </c>
      <c r="K183" s="22"/>
      <c r="L183" s="19"/>
      <c r="M183" s="20"/>
      <c r="N183" s="21"/>
      <c r="O183" s="9">
        <f t="shared" si="10"/>
        <v>0</v>
      </c>
      <c r="P183" s="9">
        <f t="shared" si="12"/>
        <v>99.359999999999985</v>
      </c>
    </row>
    <row r="184" spans="2:16" x14ac:dyDescent="0.25">
      <c r="B184" s="25" t="s">
        <v>263</v>
      </c>
      <c r="C184" s="25" t="s">
        <v>268</v>
      </c>
      <c r="D184" s="25"/>
      <c r="E184" s="25">
        <v>25</v>
      </c>
      <c r="F184" s="26">
        <v>0</v>
      </c>
      <c r="G184" s="27">
        <f t="shared" si="14"/>
        <v>0</v>
      </c>
      <c r="H184" s="25">
        <v>150</v>
      </c>
      <c r="I184" s="26">
        <v>1</v>
      </c>
      <c r="J184" s="27"/>
      <c r="K184" s="36"/>
      <c r="L184" s="36"/>
      <c r="M184" s="37"/>
      <c r="N184" s="38"/>
      <c r="O184" s="38"/>
      <c r="P184" s="38">
        <f t="shared" si="12"/>
        <v>0</v>
      </c>
    </row>
    <row r="185" spans="2:16" x14ac:dyDescent="0.25">
      <c r="B185" s="7" t="s">
        <v>264</v>
      </c>
      <c r="C185" s="7" t="s">
        <v>247</v>
      </c>
      <c r="D185" s="7">
        <v>2</v>
      </c>
      <c r="E185" s="7">
        <v>60</v>
      </c>
      <c r="F185" s="8">
        <v>0</v>
      </c>
      <c r="G185" s="9">
        <f t="shared" si="14"/>
        <v>120</v>
      </c>
      <c r="H185" s="7">
        <v>150</v>
      </c>
      <c r="I185" s="8">
        <v>1</v>
      </c>
      <c r="J185" s="9">
        <f t="shared" si="11"/>
        <v>18</v>
      </c>
      <c r="K185" s="19"/>
      <c r="L185" s="19"/>
      <c r="M185" s="20"/>
      <c r="N185" s="21"/>
      <c r="O185" s="9">
        <f t="shared" si="10"/>
        <v>0</v>
      </c>
      <c r="P185" s="9">
        <f t="shared" si="12"/>
        <v>18</v>
      </c>
    </row>
    <row r="186" spans="2:16" x14ac:dyDescent="0.25">
      <c r="B186" s="25" t="s">
        <v>264</v>
      </c>
      <c r="C186" s="25" t="s">
        <v>24</v>
      </c>
      <c r="D186" s="25"/>
      <c r="E186" s="25">
        <v>72</v>
      </c>
      <c r="F186" s="26">
        <v>0.15</v>
      </c>
      <c r="G186" s="27">
        <f t="shared" si="14"/>
        <v>0</v>
      </c>
      <c r="H186" s="25">
        <v>150</v>
      </c>
      <c r="I186" s="26">
        <v>1</v>
      </c>
      <c r="J186" s="27"/>
      <c r="K186" s="36"/>
      <c r="L186" s="36"/>
      <c r="M186" s="37"/>
      <c r="N186" s="38"/>
      <c r="O186" s="38"/>
      <c r="P186" s="38">
        <f t="shared" si="12"/>
        <v>0</v>
      </c>
    </row>
    <row r="187" spans="2:16" x14ac:dyDescent="0.25">
      <c r="B187" s="7" t="s">
        <v>265</v>
      </c>
      <c r="C187" s="7" t="s">
        <v>247</v>
      </c>
      <c r="D187" s="7">
        <v>6</v>
      </c>
      <c r="E187" s="7">
        <v>60</v>
      </c>
      <c r="F187" s="8">
        <v>0</v>
      </c>
      <c r="G187" s="9">
        <f t="shared" si="14"/>
        <v>360</v>
      </c>
      <c r="H187" s="7">
        <v>600</v>
      </c>
      <c r="I187" s="8">
        <v>1</v>
      </c>
      <c r="J187" s="9">
        <f t="shared" si="11"/>
        <v>216</v>
      </c>
      <c r="K187" s="19"/>
      <c r="L187" s="19"/>
      <c r="M187" s="20"/>
      <c r="N187" s="21"/>
      <c r="O187" s="9">
        <f t="shared" si="10"/>
        <v>0</v>
      </c>
      <c r="P187" s="9">
        <f t="shared" si="12"/>
        <v>216</v>
      </c>
    </row>
    <row r="188" spans="2:16" x14ac:dyDescent="0.25">
      <c r="B188" s="7" t="s">
        <v>266</v>
      </c>
      <c r="C188" s="7" t="s">
        <v>247</v>
      </c>
      <c r="D188" s="7">
        <v>2</v>
      </c>
      <c r="E188" s="7">
        <v>60</v>
      </c>
      <c r="F188" s="8">
        <v>0</v>
      </c>
      <c r="G188" s="9">
        <f t="shared" si="14"/>
        <v>120</v>
      </c>
      <c r="H188" s="7">
        <v>150</v>
      </c>
      <c r="I188" s="8">
        <v>1</v>
      </c>
      <c r="J188" s="9">
        <f t="shared" si="11"/>
        <v>18</v>
      </c>
      <c r="K188" s="19"/>
      <c r="L188" s="19"/>
      <c r="M188" s="20"/>
      <c r="N188" s="21"/>
      <c r="O188" s="9">
        <f t="shared" si="10"/>
        <v>0</v>
      </c>
      <c r="P188" s="9">
        <f t="shared" si="12"/>
        <v>18</v>
      </c>
    </row>
    <row r="189" spans="2:16" x14ac:dyDescent="0.25">
      <c r="B189" s="7" t="s">
        <v>267</v>
      </c>
      <c r="C189" s="7" t="s">
        <v>247</v>
      </c>
      <c r="D189" s="7">
        <v>3</v>
      </c>
      <c r="E189" s="7">
        <v>60</v>
      </c>
      <c r="F189" s="8">
        <v>0</v>
      </c>
      <c r="G189" s="9">
        <f t="shared" si="14"/>
        <v>180</v>
      </c>
      <c r="H189" s="7">
        <v>150</v>
      </c>
      <c r="I189" s="8">
        <v>1</v>
      </c>
      <c r="J189" s="9">
        <f t="shared" si="11"/>
        <v>27</v>
      </c>
      <c r="K189" s="19"/>
      <c r="L189" s="19"/>
      <c r="M189" s="20"/>
      <c r="N189" s="21"/>
      <c r="O189" s="9">
        <f t="shared" si="10"/>
        <v>0</v>
      </c>
      <c r="P189" s="9">
        <f t="shared" si="12"/>
        <v>27</v>
      </c>
    </row>
    <row r="190" spans="2:16" x14ac:dyDescent="0.25">
      <c r="B190" s="11" t="s">
        <v>98</v>
      </c>
      <c r="C190" s="12"/>
      <c r="D190" s="12"/>
      <c r="E190" s="12"/>
      <c r="F190" s="12"/>
      <c r="G190" s="12"/>
      <c r="H190" s="12"/>
      <c r="I190" s="12"/>
      <c r="J190" s="13"/>
      <c r="K190" s="12"/>
      <c r="L190" s="12"/>
      <c r="M190" s="12"/>
      <c r="N190" s="12"/>
      <c r="O190" s="12"/>
      <c r="P190" s="13"/>
    </row>
    <row r="191" spans="2:16" x14ac:dyDescent="0.25">
      <c r="B191" s="25" t="s">
        <v>269</v>
      </c>
      <c r="C191" s="25" t="s">
        <v>278</v>
      </c>
      <c r="D191" s="25"/>
      <c r="E191" s="25">
        <v>22</v>
      </c>
      <c r="F191" s="26">
        <v>0.15</v>
      </c>
      <c r="G191" s="27">
        <f t="shared" si="14"/>
        <v>0</v>
      </c>
      <c r="H191" s="25">
        <v>150</v>
      </c>
      <c r="I191" s="26">
        <v>1</v>
      </c>
      <c r="J191" s="27"/>
      <c r="K191" s="36"/>
      <c r="L191" s="36"/>
      <c r="M191" s="37"/>
      <c r="N191" s="38"/>
      <c r="O191" s="38"/>
      <c r="P191" s="38">
        <f t="shared" ref="P191" si="15">J191-O191</f>
        <v>0</v>
      </c>
    </row>
    <row r="192" spans="2:16" x14ac:dyDescent="0.2">
      <c r="B192" s="7" t="s">
        <v>270</v>
      </c>
      <c r="C192" s="7" t="s">
        <v>24</v>
      </c>
      <c r="D192" s="7">
        <v>2</v>
      </c>
      <c r="E192" s="7">
        <v>72</v>
      </c>
      <c r="F192" s="8">
        <v>0.15</v>
      </c>
      <c r="G192" s="9">
        <f t="shared" si="14"/>
        <v>165.6</v>
      </c>
      <c r="H192" s="7">
        <v>600</v>
      </c>
      <c r="I192" s="8">
        <v>1</v>
      </c>
      <c r="J192" s="9">
        <f t="shared" si="11"/>
        <v>99.36</v>
      </c>
      <c r="K192" s="22"/>
      <c r="L192" s="19"/>
      <c r="M192" s="20"/>
      <c r="N192" s="21"/>
      <c r="O192" s="9">
        <f t="shared" si="10"/>
        <v>0</v>
      </c>
      <c r="P192" s="9">
        <f t="shared" si="12"/>
        <v>99.36</v>
      </c>
    </row>
    <row r="193" spans="2:16" x14ac:dyDescent="0.25">
      <c r="B193" s="7" t="s">
        <v>270</v>
      </c>
      <c r="C193" s="7" t="s">
        <v>247</v>
      </c>
      <c r="D193" s="7">
        <v>1</v>
      </c>
      <c r="E193" s="7">
        <v>60</v>
      </c>
      <c r="F193" s="8">
        <v>0</v>
      </c>
      <c r="G193" s="9">
        <f t="shared" si="14"/>
        <v>60</v>
      </c>
      <c r="H193" s="7">
        <v>600</v>
      </c>
      <c r="I193" s="8">
        <v>1</v>
      </c>
      <c r="J193" s="9">
        <f t="shared" si="11"/>
        <v>36</v>
      </c>
      <c r="K193" s="19"/>
      <c r="L193" s="19"/>
      <c r="M193" s="20"/>
      <c r="N193" s="21"/>
      <c r="O193" s="9">
        <f t="shared" si="10"/>
        <v>0</v>
      </c>
      <c r="P193" s="9">
        <f t="shared" si="12"/>
        <v>36</v>
      </c>
    </row>
    <row r="194" spans="2:16" x14ac:dyDescent="0.2">
      <c r="B194" s="7" t="s">
        <v>271</v>
      </c>
      <c r="C194" s="7" t="s">
        <v>24</v>
      </c>
      <c r="D194" s="7">
        <v>2</v>
      </c>
      <c r="E194" s="7">
        <v>72</v>
      </c>
      <c r="F194" s="8">
        <v>0.15</v>
      </c>
      <c r="G194" s="9">
        <f t="shared" si="14"/>
        <v>165.6</v>
      </c>
      <c r="H194" s="7">
        <v>500</v>
      </c>
      <c r="I194" s="8">
        <v>1</v>
      </c>
      <c r="J194" s="9">
        <f t="shared" si="11"/>
        <v>82.8</v>
      </c>
      <c r="K194" s="22"/>
      <c r="L194" s="19"/>
      <c r="M194" s="20"/>
      <c r="N194" s="21"/>
      <c r="O194" s="9">
        <f t="shared" si="10"/>
        <v>0</v>
      </c>
      <c r="P194" s="9">
        <f t="shared" si="12"/>
        <v>82.8</v>
      </c>
    </row>
    <row r="195" spans="2:16" x14ac:dyDescent="0.25">
      <c r="B195" s="7" t="s">
        <v>271</v>
      </c>
      <c r="C195" s="7" t="s">
        <v>247</v>
      </c>
      <c r="D195" s="7">
        <v>2</v>
      </c>
      <c r="E195" s="7">
        <v>60</v>
      </c>
      <c r="F195" s="8">
        <v>0</v>
      </c>
      <c r="G195" s="9">
        <f t="shared" si="14"/>
        <v>120</v>
      </c>
      <c r="H195" s="7">
        <v>500</v>
      </c>
      <c r="I195" s="8">
        <v>1</v>
      </c>
      <c r="J195" s="9">
        <f t="shared" si="11"/>
        <v>60</v>
      </c>
      <c r="K195" s="19"/>
      <c r="L195" s="19"/>
      <c r="M195" s="20"/>
      <c r="N195" s="21"/>
      <c r="O195" s="9">
        <f t="shared" si="10"/>
        <v>0</v>
      </c>
      <c r="P195" s="9">
        <f t="shared" si="12"/>
        <v>60</v>
      </c>
    </row>
    <row r="196" spans="2:16" x14ac:dyDescent="0.2">
      <c r="B196" s="7" t="s">
        <v>272</v>
      </c>
      <c r="C196" s="7" t="s">
        <v>24</v>
      </c>
      <c r="D196" s="7">
        <v>20</v>
      </c>
      <c r="E196" s="7">
        <v>72</v>
      </c>
      <c r="F196" s="8">
        <v>0.15</v>
      </c>
      <c r="G196" s="9">
        <f t="shared" si="14"/>
        <v>1656</v>
      </c>
      <c r="H196" s="7">
        <v>400</v>
      </c>
      <c r="I196" s="8">
        <v>1</v>
      </c>
      <c r="J196" s="9">
        <f t="shared" si="11"/>
        <v>662.4</v>
      </c>
      <c r="K196" s="22"/>
      <c r="L196" s="19"/>
      <c r="M196" s="20"/>
      <c r="N196" s="21"/>
      <c r="O196" s="9">
        <f t="shared" si="10"/>
        <v>0</v>
      </c>
      <c r="P196" s="9">
        <f t="shared" si="12"/>
        <v>662.4</v>
      </c>
    </row>
    <row r="197" spans="2:16" x14ac:dyDescent="0.25">
      <c r="B197" s="25" t="s">
        <v>273</v>
      </c>
      <c r="C197" s="25" t="s">
        <v>279</v>
      </c>
      <c r="D197" s="25"/>
      <c r="E197" s="25">
        <v>11</v>
      </c>
      <c r="F197" s="26">
        <v>0.15</v>
      </c>
      <c r="G197" s="27">
        <f t="shared" si="14"/>
        <v>0</v>
      </c>
      <c r="H197" s="25">
        <v>150</v>
      </c>
      <c r="I197" s="26">
        <v>1</v>
      </c>
      <c r="J197" s="27"/>
      <c r="K197" s="36"/>
      <c r="L197" s="36"/>
      <c r="M197" s="37"/>
      <c r="N197" s="38"/>
      <c r="O197" s="38"/>
      <c r="P197" s="38">
        <f t="shared" si="12"/>
        <v>0</v>
      </c>
    </row>
    <row r="198" spans="2:16" x14ac:dyDescent="0.25">
      <c r="B198" s="7" t="s">
        <v>273</v>
      </c>
      <c r="C198" s="7" t="s">
        <v>247</v>
      </c>
      <c r="D198" s="7">
        <v>1</v>
      </c>
      <c r="E198" s="7">
        <v>60</v>
      </c>
      <c r="F198" s="8">
        <v>0</v>
      </c>
      <c r="G198" s="9">
        <f t="shared" si="14"/>
        <v>60</v>
      </c>
      <c r="H198" s="7">
        <v>150</v>
      </c>
      <c r="I198" s="8">
        <v>1</v>
      </c>
      <c r="J198" s="9">
        <f t="shared" si="11"/>
        <v>9</v>
      </c>
      <c r="K198" s="19"/>
      <c r="L198" s="19"/>
      <c r="M198" s="20"/>
      <c r="N198" s="21"/>
      <c r="O198" s="9">
        <f t="shared" si="10"/>
        <v>0</v>
      </c>
      <c r="P198" s="9">
        <f t="shared" si="12"/>
        <v>9</v>
      </c>
    </row>
    <row r="199" spans="2:16" x14ac:dyDescent="0.25">
      <c r="B199" s="7" t="s">
        <v>273</v>
      </c>
      <c r="C199" s="7" t="s">
        <v>280</v>
      </c>
      <c r="D199" s="7">
        <v>3</v>
      </c>
      <c r="E199" s="7">
        <v>100</v>
      </c>
      <c r="F199" s="8">
        <v>0</v>
      </c>
      <c r="G199" s="9">
        <f t="shared" si="14"/>
        <v>300</v>
      </c>
      <c r="H199" s="7">
        <v>150</v>
      </c>
      <c r="I199" s="8">
        <v>1</v>
      </c>
      <c r="J199" s="9">
        <f t="shared" ref="J199:J207" si="16">(G199*H199*I199)/1000</f>
        <v>45</v>
      </c>
      <c r="K199" s="19"/>
      <c r="L199" s="19"/>
      <c r="M199" s="20"/>
      <c r="N199" s="21"/>
      <c r="O199" s="9">
        <f t="shared" ref="O199:O207" si="17">(N199*H199*I199)/1000</f>
        <v>0</v>
      </c>
      <c r="P199" s="9">
        <f t="shared" ref="P199:P207" si="18">J199-O199</f>
        <v>45</v>
      </c>
    </row>
    <row r="200" spans="2:16" x14ac:dyDescent="0.2">
      <c r="B200" s="7" t="s">
        <v>274</v>
      </c>
      <c r="C200" s="7" t="s">
        <v>24</v>
      </c>
      <c r="D200" s="7">
        <v>5</v>
      </c>
      <c r="E200" s="7">
        <v>72</v>
      </c>
      <c r="F200" s="8">
        <v>0.15</v>
      </c>
      <c r="G200" s="9">
        <f t="shared" si="14"/>
        <v>414</v>
      </c>
      <c r="H200" s="7">
        <v>400</v>
      </c>
      <c r="I200" s="8">
        <v>1</v>
      </c>
      <c r="J200" s="9">
        <f t="shared" si="16"/>
        <v>165.6</v>
      </c>
      <c r="K200" s="22"/>
      <c r="L200" s="19"/>
      <c r="M200" s="20"/>
      <c r="N200" s="21"/>
      <c r="O200" s="9">
        <f t="shared" si="17"/>
        <v>0</v>
      </c>
      <c r="P200" s="9">
        <f t="shared" si="18"/>
        <v>165.6</v>
      </c>
    </row>
    <row r="201" spans="2:16" x14ac:dyDescent="0.2">
      <c r="B201" s="7" t="s">
        <v>275</v>
      </c>
      <c r="C201" s="7" t="s">
        <v>24</v>
      </c>
      <c r="D201" s="7">
        <v>5</v>
      </c>
      <c r="E201" s="7">
        <v>72</v>
      </c>
      <c r="F201" s="8">
        <v>0.15</v>
      </c>
      <c r="G201" s="9">
        <f t="shared" si="14"/>
        <v>414</v>
      </c>
      <c r="H201" s="7">
        <v>1200</v>
      </c>
      <c r="I201" s="8">
        <v>1</v>
      </c>
      <c r="J201" s="9">
        <f t="shared" si="16"/>
        <v>496.8</v>
      </c>
      <c r="K201" s="22"/>
      <c r="L201" s="19"/>
      <c r="M201" s="20"/>
      <c r="N201" s="21"/>
      <c r="O201" s="9">
        <f t="shared" si="17"/>
        <v>0</v>
      </c>
      <c r="P201" s="9">
        <f t="shared" si="18"/>
        <v>496.8</v>
      </c>
    </row>
    <row r="202" spans="2:16" x14ac:dyDescent="0.25">
      <c r="B202" s="7" t="s">
        <v>275</v>
      </c>
      <c r="C202" s="7" t="s">
        <v>247</v>
      </c>
      <c r="D202" s="7">
        <v>5</v>
      </c>
      <c r="E202" s="7">
        <v>60</v>
      </c>
      <c r="F202" s="8">
        <v>0</v>
      </c>
      <c r="G202" s="9">
        <f t="shared" si="14"/>
        <v>300</v>
      </c>
      <c r="H202" s="7">
        <v>1200</v>
      </c>
      <c r="I202" s="8">
        <v>1</v>
      </c>
      <c r="J202" s="9">
        <f t="shared" si="16"/>
        <v>360</v>
      </c>
      <c r="K202" s="19"/>
      <c r="L202" s="19"/>
      <c r="M202" s="20"/>
      <c r="N202" s="21"/>
      <c r="O202" s="9">
        <f t="shared" si="17"/>
        <v>0</v>
      </c>
      <c r="P202" s="9">
        <f t="shared" si="18"/>
        <v>360</v>
      </c>
    </row>
    <row r="203" spans="2:16" x14ac:dyDescent="0.25">
      <c r="B203" s="25" t="s">
        <v>275</v>
      </c>
      <c r="C203" s="25" t="s">
        <v>281</v>
      </c>
      <c r="D203" s="25"/>
      <c r="E203" s="25">
        <v>36</v>
      </c>
      <c r="F203" s="26">
        <v>0.15</v>
      </c>
      <c r="G203" s="27">
        <f t="shared" si="14"/>
        <v>0</v>
      </c>
      <c r="H203" s="25">
        <v>1200</v>
      </c>
      <c r="I203" s="26">
        <v>1</v>
      </c>
      <c r="J203" s="27"/>
      <c r="K203" s="36"/>
      <c r="L203" s="36"/>
      <c r="M203" s="37"/>
      <c r="N203" s="38"/>
      <c r="O203" s="38"/>
      <c r="P203" s="38">
        <f>J203-O203</f>
        <v>0</v>
      </c>
    </row>
    <row r="204" spans="2:16" x14ac:dyDescent="0.25">
      <c r="B204" s="25" t="s">
        <v>275</v>
      </c>
      <c r="C204" s="25" t="s">
        <v>282</v>
      </c>
      <c r="D204" s="25"/>
      <c r="E204" s="25">
        <v>18</v>
      </c>
      <c r="F204" s="26">
        <v>0.15</v>
      </c>
      <c r="G204" s="27">
        <f t="shared" si="14"/>
        <v>0</v>
      </c>
      <c r="H204" s="25">
        <v>1200</v>
      </c>
      <c r="I204" s="26">
        <v>1</v>
      </c>
      <c r="J204" s="27"/>
      <c r="K204" s="36"/>
      <c r="L204" s="36"/>
      <c r="M204" s="37"/>
      <c r="N204" s="38"/>
      <c r="O204" s="38"/>
      <c r="P204" s="38">
        <f t="shared" si="18"/>
        <v>0</v>
      </c>
    </row>
    <row r="205" spans="2:16" x14ac:dyDescent="0.25">
      <c r="B205" s="7" t="s">
        <v>276</v>
      </c>
      <c r="C205" s="7" t="s">
        <v>247</v>
      </c>
      <c r="D205" s="7">
        <v>2</v>
      </c>
      <c r="E205" s="7">
        <v>60</v>
      </c>
      <c r="F205" s="8">
        <v>0</v>
      </c>
      <c r="G205" s="9">
        <f t="shared" si="14"/>
        <v>120</v>
      </c>
      <c r="H205" s="7">
        <v>150</v>
      </c>
      <c r="I205" s="8">
        <v>1</v>
      </c>
      <c r="J205" s="9">
        <f t="shared" si="16"/>
        <v>18</v>
      </c>
      <c r="K205" s="19"/>
      <c r="L205" s="19"/>
      <c r="M205" s="20"/>
      <c r="N205" s="21"/>
      <c r="O205" s="9">
        <f t="shared" si="17"/>
        <v>0</v>
      </c>
      <c r="P205" s="9">
        <f t="shared" si="18"/>
        <v>18</v>
      </c>
    </row>
    <row r="206" spans="2:16" x14ac:dyDescent="0.2">
      <c r="B206" s="7" t="s">
        <v>276</v>
      </c>
      <c r="C206" s="7" t="s">
        <v>24</v>
      </c>
      <c r="D206" s="7">
        <v>1</v>
      </c>
      <c r="E206" s="7">
        <v>72</v>
      </c>
      <c r="F206" s="8">
        <v>0.15</v>
      </c>
      <c r="G206" s="9">
        <f t="shared" si="14"/>
        <v>82.8</v>
      </c>
      <c r="H206" s="7">
        <v>150</v>
      </c>
      <c r="I206" s="8">
        <v>1</v>
      </c>
      <c r="J206" s="9">
        <f t="shared" si="16"/>
        <v>12.42</v>
      </c>
      <c r="K206" s="22"/>
      <c r="L206" s="19"/>
      <c r="M206" s="20"/>
      <c r="N206" s="21"/>
      <c r="O206" s="9">
        <f t="shared" si="17"/>
        <v>0</v>
      </c>
      <c r="P206" s="9">
        <f t="shared" si="18"/>
        <v>12.42</v>
      </c>
    </row>
    <row r="207" spans="2:16" x14ac:dyDescent="0.2">
      <c r="B207" s="7" t="s">
        <v>277</v>
      </c>
      <c r="C207" s="7" t="s">
        <v>24</v>
      </c>
      <c r="D207" s="7">
        <v>1</v>
      </c>
      <c r="E207" s="7">
        <v>72</v>
      </c>
      <c r="F207" s="8">
        <v>0.15</v>
      </c>
      <c r="G207" s="9">
        <f t="shared" si="14"/>
        <v>82.8</v>
      </c>
      <c r="H207" s="7">
        <v>150</v>
      </c>
      <c r="I207" s="8">
        <v>1</v>
      </c>
      <c r="J207" s="9">
        <f t="shared" si="16"/>
        <v>12.42</v>
      </c>
      <c r="K207" s="22"/>
      <c r="L207" s="19"/>
      <c r="M207" s="20"/>
      <c r="N207" s="21"/>
      <c r="O207" s="9">
        <f t="shared" si="17"/>
        <v>0</v>
      </c>
      <c r="P207" s="9">
        <f t="shared" si="18"/>
        <v>12.42</v>
      </c>
    </row>
    <row r="208" spans="2:16" x14ac:dyDescent="0.25">
      <c r="D208" s="10">
        <f>SUM(D6:D207)</f>
        <v>816</v>
      </c>
      <c r="E208" s="33"/>
      <c r="F208" s="33"/>
      <c r="G208" s="10">
        <f>SUM(G6:G207)</f>
        <v>71012.400000000023</v>
      </c>
      <c r="H208" s="33"/>
      <c r="I208" s="33"/>
      <c r="J208" s="10">
        <f>SUM(J6:J207)</f>
        <v>61473.660000000025</v>
      </c>
      <c r="K208" s="33"/>
      <c r="L208" s="33"/>
      <c r="M208" s="33"/>
      <c r="N208" s="33"/>
      <c r="O208" s="10">
        <f>SUM(O6:O207)</f>
        <v>0</v>
      </c>
      <c r="P208" s="10">
        <f>SUM(P6:P207)</f>
        <v>61473.660000000025</v>
      </c>
    </row>
  </sheetData>
  <pageMargins left="0.7" right="0.7" top="0.78740157499999996" bottom="0.78740157499999996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376D6-97AA-4312-BE93-982EAA33D5B3}">
  <sheetPr codeName="List3"/>
  <dimension ref="B1:P43"/>
  <sheetViews>
    <sheetView showGridLines="0" topLeftCell="B10" workbookViewId="0">
      <selection activeCell="O6" sqref="O6"/>
    </sheetView>
  </sheetViews>
  <sheetFormatPr defaultColWidth="8.7109375" defaultRowHeight="12.75" x14ac:dyDescent="0.25"/>
  <cols>
    <col min="1" max="1" width="3.7109375" style="1" customWidth="1"/>
    <col min="2" max="2" width="31.28515625" style="1" bestFit="1" customWidth="1"/>
    <col min="3" max="3" width="14.7109375" style="1" customWidth="1"/>
    <col min="4" max="4" width="10" style="1" customWidth="1"/>
    <col min="5" max="6" width="9.85546875" style="1" customWidth="1"/>
    <col min="7" max="7" width="11.85546875" style="1" customWidth="1"/>
    <col min="8" max="8" width="11" style="1" customWidth="1"/>
    <col min="9" max="9" width="10.28515625" style="1" customWidth="1"/>
    <col min="10" max="10" width="13.5703125" style="1" customWidth="1"/>
    <col min="11" max="11" width="18.7109375" style="1" bestFit="1" customWidth="1"/>
    <col min="12" max="12" width="12.140625" style="1" bestFit="1" customWidth="1"/>
    <col min="13" max="13" width="6" style="1" bestFit="1" customWidth="1"/>
    <col min="14" max="14" width="7.7109375" style="1" bestFit="1" customWidth="1"/>
    <col min="15" max="15" width="12.7109375" style="1" customWidth="1"/>
    <col min="16" max="16" width="10.140625" style="1" customWidth="1"/>
    <col min="17" max="16384" width="8.7109375" style="1"/>
  </cols>
  <sheetData>
    <row r="1" spans="2:16" ht="25.5" x14ac:dyDescent="0.25">
      <c r="D1" s="2" t="s">
        <v>286</v>
      </c>
      <c r="E1" s="3"/>
      <c r="F1" s="3"/>
      <c r="G1" s="3"/>
      <c r="H1" s="3"/>
      <c r="I1" s="3"/>
      <c r="J1" s="4"/>
      <c r="K1" s="11" t="s">
        <v>291</v>
      </c>
      <c r="L1" s="12"/>
      <c r="M1" s="12"/>
      <c r="N1" s="12"/>
      <c r="O1" s="13"/>
      <c r="P1" s="5" t="s">
        <v>290</v>
      </c>
    </row>
    <row r="2" spans="2:16" ht="38.25" x14ac:dyDescent="0.25">
      <c r="B2" s="16" t="s">
        <v>0</v>
      </c>
      <c r="C2" s="16" t="s">
        <v>1</v>
      </c>
      <c r="D2" s="17" t="s">
        <v>2</v>
      </c>
      <c r="E2" s="17" t="s">
        <v>3</v>
      </c>
      <c r="F2" s="17" t="s">
        <v>4</v>
      </c>
      <c r="G2" s="17" t="s">
        <v>284</v>
      </c>
      <c r="H2" s="17" t="s">
        <v>5</v>
      </c>
      <c r="I2" s="17" t="s">
        <v>6</v>
      </c>
      <c r="J2" s="17" t="s">
        <v>287</v>
      </c>
      <c r="K2" s="18" t="s">
        <v>1</v>
      </c>
      <c r="L2" s="18" t="s">
        <v>3</v>
      </c>
      <c r="M2" s="18" t="s">
        <v>4</v>
      </c>
      <c r="N2" s="18" t="s">
        <v>284</v>
      </c>
      <c r="O2" s="17" t="s">
        <v>292</v>
      </c>
      <c r="P2" s="18" t="s">
        <v>289</v>
      </c>
    </row>
    <row r="3" spans="2:16" x14ac:dyDescent="0.25">
      <c r="B3" s="16"/>
      <c r="C3" s="16"/>
      <c r="D3" s="18" t="s">
        <v>7</v>
      </c>
      <c r="E3" s="18" t="s">
        <v>8</v>
      </c>
      <c r="F3" s="18" t="s">
        <v>9</v>
      </c>
      <c r="G3" s="18" t="s">
        <v>8</v>
      </c>
      <c r="H3" s="18" t="s">
        <v>10</v>
      </c>
      <c r="I3" s="18" t="s">
        <v>9</v>
      </c>
      <c r="J3" s="18" t="s">
        <v>285</v>
      </c>
      <c r="K3" s="18" t="s">
        <v>7</v>
      </c>
      <c r="L3" s="18" t="s">
        <v>8</v>
      </c>
      <c r="M3" s="18" t="s">
        <v>9</v>
      </c>
      <c r="N3" s="18" t="s">
        <v>8</v>
      </c>
      <c r="O3" s="18" t="s">
        <v>285</v>
      </c>
      <c r="P3" s="18" t="s">
        <v>285</v>
      </c>
    </row>
    <row r="4" spans="2:16" x14ac:dyDescent="0.25">
      <c r="B4" s="6" t="s">
        <v>57</v>
      </c>
      <c r="C4" s="6"/>
      <c r="D4" s="6"/>
      <c r="E4" s="6"/>
      <c r="F4" s="6"/>
      <c r="G4" s="6"/>
      <c r="H4" s="6"/>
      <c r="I4" s="6"/>
      <c r="J4" s="6"/>
      <c r="K4" s="14"/>
      <c r="L4" s="14"/>
      <c r="M4" s="14"/>
      <c r="N4" s="14"/>
      <c r="O4" s="14"/>
      <c r="P4" s="14"/>
    </row>
    <row r="5" spans="2:16" x14ac:dyDescent="0.25">
      <c r="B5" s="7" t="s">
        <v>70</v>
      </c>
      <c r="C5" s="7" t="s">
        <v>58</v>
      </c>
      <c r="D5" s="7">
        <v>1</v>
      </c>
      <c r="E5" s="7">
        <v>40</v>
      </c>
      <c r="F5" s="8">
        <v>0</v>
      </c>
      <c r="G5" s="9">
        <f>IF(F5=0%,D5*E5,D5*(E5*(1+F5)))</f>
        <v>40</v>
      </c>
      <c r="H5" s="7">
        <v>1600</v>
      </c>
      <c r="I5" s="8">
        <v>0.6</v>
      </c>
      <c r="J5" s="9">
        <f>(G5*H5*I5)/1000</f>
        <v>38.4</v>
      </c>
      <c r="K5" s="19"/>
      <c r="L5" s="19"/>
      <c r="M5" s="20"/>
      <c r="N5" s="21"/>
      <c r="O5" s="9">
        <f>(N5*H5*I5)/1000</f>
        <v>0</v>
      </c>
      <c r="P5" s="9">
        <f>J5-O5</f>
        <v>38.4</v>
      </c>
    </row>
    <row r="6" spans="2:16" x14ac:dyDescent="0.25">
      <c r="B6" s="7" t="s">
        <v>71</v>
      </c>
      <c r="C6" s="7" t="s">
        <v>58</v>
      </c>
      <c r="D6" s="7">
        <v>2</v>
      </c>
      <c r="E6" s="7">
        <v>40</v>
      </c>
      <c r="F6" s="8">
        <v>0</v>
      </c>
      <c r="G6" s="9">
        <f t="shared" ref="G6:G42" si="0">IF(F6=0%,D6*E6,D6*(E6*(1+F6)))</f>
        <v>80</v>
      </c>
      <c r="H6" s="7">
        <v>1600</v>
      </c>
      <c r="I6" s="8">
        <v>0.6</v>
      </c>
      <c r="J6" s="9">
        <f t="shared" ref="J6:J42" si="1">(G6*H6*I6)/1000</f>
        <v>76.8</v>
      </c>
      <c r="K6" s="19"/>
      <c r="L6" s="19"/>
      <c r="M6" s="20"/>
      <c r="N6" s="21"/>
      <c r="O6" s="9">
        <f>(N6*H6*I6)/1000</f>
        <v>0</v>
      </c>
      <c r="P6" s="9">
        <f>J6-O6</f>
        <v>76.8</v>
      </c>
    </row>
    <row r="7" spans="2:16" x14ac:dyDescent="0.2">
      <c r="B7" s="7" t="s">
        <v>72</v>
      </c>
      <c r="C7" s="7" t="s">
        <v>28</v>
      </c>
      <c r="D7" s="7">
        <v>1</v>
      </c>
      <c r="E7" s="7">
        <v>80</v>
      </c>
      <c r="F7" s="8">
        <v>0</v>
      </c>
      <c r="G7" s="9">
        <f t="shared" si="0"/>
        <v>80</v>
      </c>
      <c r="H7" s="7">
        <v>1600</v>
      </c>
      <c r="I7" s="8">
        <v>0.6</v>
      </c>
      <c r="J7" s="9">
        <f t="shared" si="1"/>
        <v>76.8</v>
      </c>
      <c r="K7" s="22"/>
      <c r="L7" s="19"/>
      <c r="M7" s="20"/>
      <c r="N7" s="21"/>
      <c r="O7" s="9">
        <f t="shared" ref="O7:O42" si="2">(N7*H7*I7)/1000</f>
        <v>0</v>
      </c>
      <c r="P7" s="9">
        <f t="shared" ref="P7:P42" si="3">J7-O7</f>
        <v>76.8</v>
      </c>
    </row>
    <row r="8" spans="2:16" x14ac:dyDescent="0.25">
      <c r="B8" s="7" t="s">
        <v>73</v>
      </c>
      <c r="C8" s="7" t="s">
        <v>58</v>
      </c>
      <c r="D8" s="7">
        <v>1</v>
      </c>
      <c r="E8" s="7">
        <v>40</v>
      </c>
      <c r="F8" s="8">
        <v>0</v>
      </c>
      <c r="G8" s="9">
        <f t="shared" si="0"/>
        <v>40</v>
      </c>
      <c r="H8" s="7">
        <v>1600</v>
      </c>
      <c r="I8" s="8">
        <v>0.6</v>
      </c>
      <c r="J8" s="9">
        <f t="shared" si="1"/>
        <v>38.4</v>
      </c>
      <c r="K8" s="19"/>
      <c r="L8" s="19"/>
      <c r="M8" s="20"/>
      <c r="N8" s="21"/>
      <c r="O8" s="9">
        <f t="shared" si="2"/>
        <v>0</v>
      </c>
      <c r="P8" s="9">
        <f t="shared" si="3"/>
        <v>38.4</v>
      </c>
    </row>
    <row r="9" spans="2:16" x14ac:dyDescent="0.25">
      <c r="B9" s="7" t="s">
        <v>74</v>
      </c>
      <c r="C9" s="7" t="s">
        <v>58</v>
      </c>
      <c r="D9" s="7">
        <v>3</v>
      </c>
      <c r="E9" s="7">
        <v>40</v>
      </c>
      <c r="F9" s="8">
        <v>0</v>
      </c>
      <c r="G9" s="9">
        <f t="shared" si="0"/>
        <v>120</v>
      </c>
      <c r="H9" s="7">
        <v>1600</v>
      </c>
      <c r="I9" s="8">
        <v>0.6</v>
      </c>
      <c r="J9" s="9">
        <f t="shared" si="1"/>
        <v>115.2</v>
      </c>
      <c r="K9" s="19"/>
      <c r="L9" s="19"/>
      <c r="M9" s="20"/>
      <c r="N9" s="21"/>
      <c r="O9" s="9">
        <f t="shared" si="2"/>
        <v>0</v>
      </c>
      <c r="P9" s="9">
        <f t="shared" si="3"/>
        <v>115.2</v>
      </c>
    </row>
    <row r="10" spans="2:16" x14ac:dyDescent="0.2">
      <c r="B10" s="7" t="s">
        <v>75</v>
      </c>
      <c r="C10" s="7" t="s">
        <v>28</v>
      </c>
      <c r="D10" s="7">
        <v>1</v>
      </c>
      <c r="E10" s="7">
        <v>80</v>
      </c>
      <c r="F10" s="8">
        <v>0</v>
      </c>
      <c r="G10" s="9">
        <f t="shared" si="0"/>
        <v>80</v>
      </c>
      <c r="H10" s="7">
        <v>1600</v>
      </c>
      <c r="I10" s="8">
        <v>0.6</v>
      </c>
      <c r="J10" s="9">
        <f t="shared" si="1"/>
        <v>76.8</v>
      </c>
      <c r="K10" s="22"/>
      <c r="L10" s="19"/>
      <c r="M10" s="20"/>
      <c r="N10" s="21"/>
      <c r="O10" s="9">
        <f t="shared" si="2"/>
        <v>0</v>
      </c>
      <c r="P10" s="9">
        <f t="shared" si="3"/>
        <v>76.8</v>
      </c>
    </row>
    <row r="11" spans="2:16" x14ac:dyDescent="0.2">
      <c r="B11" s="7" t="s">
        <v>76</v>
      </c>
      <c r="C11" s="7" t="s">
        <v>28</v>
      </c>
      <c r="D11" s="7">
        <v>1</v>
      </c>
      <c r="E11" s="7">
        <v>40</v>
      </c>
      <c r="F11" s="8">
        <v>0</v>
      </c>
      <c r="G11" s="9">
        <f t="shared" si="0"/>
        <v>40</v>
      </c>
      <c r="H11" s="7">
        <v>1600</v>
      </c>
      <c r="I11" s="8">
        <v>0.6</v>
      </c>
      <c r="J11" s="9">
        <f t="shared" si="1"/>
        <v>38.4</v>
      </c>
      <c r="K11" s="22"/>
      <c r="L11" s="19"/>
      <c r="M11" s="20"/>
      <c r="N11" s="21"/>
      <c r="O11" s="9">
        <f t="shared" si="2"/>
        <v>0</v>
      </c>
      <c r="P11" s="9">
        <f t="shared" si="3"/>
        <v>38.4</v>
      </c>
    </row>
    <row r="12" spans="2:16" x14ac:dyDescent="0.2">
      <c r="B12" s="7" t="s">
        <v>77</v>
      </c>
      <c r="C12" s="7" t="s">
        <v>28</v>
      </c>
      <c r="D12" s="7">
        <v>1</v>
      </c>
      <c r="E12" s="7">
        <v>80</v>
      </c>
      <c r="F12" s="8">
        <v>0</v>
      </c>
      <c r="G12" s="9">
        <f t="shared" si="0"/>
        <v>80</v>
      </c>
      <c r="H12" s="7">
        <v>1600</v>
      </c>
      <c r="I12" s="8">
        <v>0.6</v>
      </c>
      <c r="J12" s="9">
        <f t="shared" si="1"/>
        <v>76.8</v>
      </c>
      <c r="K12" s="22"/>
      <c r="L12" s="19"/>
      <c r="M12" s="20"/>
      <c r="N12" s="21"/>
      <c r="O12" s="9">
        <f t="shared" si="2"/>
        <v>0</v>
      </c>
      <c r="P12" s="9">
        <f t="shared" si="3"/>
        <v>76.8</v>
      </c>
    </row>
    <row r="13" spans="2:16" x14ac:dyDescent="0.25">
      <c r="B13" s="7"/>
      <c r="C13" s="7" t="s">
        <v>58</v>
      </c>
      <c r="D13" s="7">
        <v>2</v>
      </c>
      <c r="E13" s="7">
        <v>40</v>
      </c>
      <c r="F13" s="8">
        <v>0</v>
      </c>
      <c r="G13" s="9">
        <f t="shared" si="0"/>
        <v>80</v>
      </c>
      <c r="H13" s="7">
        <v>1600</v>
      </c>
      <c r="I13" s="8">
        <v>0.6</v>
      </c>
      <c r="J13" s="9">
        <f t="shared" si="1"/>
        <v>76.8</v>
      </c>
      <c r="K13" s="19"/>
      <c r="L13" s="19"/>
      <c r="M13" s="20"/>
      <c r="N13" s="21"/>
      <c r="O13" s="9">
        <f t="shared" si="2"/>
        <v>0</v>
      </c>
      <c r="P13" s="9">
        <f t="shared" si="3"/>
        <v>76.8</v>
      </c>
    </row>
    <row r="14" spans="2:16" x14ac:dyDescent="0.2">
      <c r="B14" s="7" t="s">
        <v>78</v>
      </c>
      <c r="C14" s="7" t="s">
        <v>28</v>
      </c>
      <c r="D14" s="7">
        <v>1</v>
      </c>
      <c r="E14" s="7">
        <v>80</v>
      </c>
      <c r="F14" s="8">
        <v>0</v>
      </c>
      <c r="G14" s="9">
        <f t="shared" si="0"/>
        <v>80</v>
      </c>
      <c r="H14" s="7">
        <v>1600</v>
      </c>
      <c r="I14" s="8">
        <v>0.6</v>
      </c>
      <c r="J14" s="9">
        <f t="shared" si="1"/>
        <v>76.8</v>
      </c>
      <c r="K14" s="22"/>
      <c r="L14" s="19"/>
      <c r="M14" s="20"/>
      <c r="N14" s="21"/>
      <c r="O14" s="9">
        <f t="shared" si="2"/>
        <v>0</v>
      </c>
      <c r="P14" s="9">
        <f t="shared" si="3"/>
        <v>76.8</v>
      </c>
    </row>
    <row r="15" spans="2:16" x14ac:dyDescent="0.2">
      <c r="B15" s="7" t="s">
        <v>79</v>
      </c>
      <c r="C15" s="7" t="s">
        <v>28</v>
      </c>
      <c r="D15" s="7">
        <v>1</v>
      </c>
      <c r="E15" s="7">
        <v>80</v>
      </c>
      <c r="F15" s="8">
        <v>0</v>
      </c>
      <c r="G15" s="9">
        <f t="shared" si="0"/>
        <v>80</v>
      </c>
      <c r="H15" s="7">
        <v>1600</v>
      </c>
      <c r="I15" s="8">
        <v>0.6</v>
      </c>
      <c r="J15" s="9">
        <f t="shared" si="1"/>
        <v>76.8</v>
      </c>
      <c r="K15" s="22"/>
      <c r="L15" s="19"/>
      <c r="M15" s="20"/>
      <c r="N15" s="21"/>
      <c r="O15" s="9">
        <f t="shared" si="2"/>
        <v>0</v>
      </c>
      <c r="P15" s="9">
        <f t="shared" si="3"/>
        <v>76.8</v>
      </c>
    </row>
    <row r="16" spans="2:16" x14ac:dyDescent="0.2">
      <c r="B16" s="7" t="s">
        <v>80</v>
      </c>
      <c r="C16" s="7" t="s">
        <v>28</v>
      </c>
      <c r="D16" s="7">
        <v>1</v>
      </c>
      <c r="E16" s="7">
        <v>80</v>
      </c>
      <c r="F16" s="8">
        <v>0</v>
      </c>
      <c r="G16" s="9">
        <f t="shared" si="0"/>
        <v>80</v>
      </c>
      <c r="H16" s="7">
        <v>1600</v>
      </c>
      <c r="I16" s="8">
        <v>0.6</v>
      </c>
      <c r="J16" s="9">
        <f t="shared" si="1"/>
        <v>76.8</v>
      </c>
      <c r="K16" s="22"/>
      <c r="L16" s="19"/>
      <c r="M16" s="20"/>
      <c r="N16" s="21"/>
      <c r="O16" s="9">
        <f t="shared" si="2"/>
        <v>0</v>
      </c>
      <c r="P16" s="9">
        <f t="shared" si="3"/>
        <v>76.8</v>
      </c>
    </row>
    <row r="17" spans="2:16" x14ac:dyDescent="0.2">
      <c r="B17" s="7" t="s">
        <v>81</v>
      </c>
      <c r="C17" s="7" t="s">
        <v>28</v>
      </c>
      <c r="D17" s="7">
        <v>2</v>
      </c>
      <c r="E17" s="7">
        <v>80</v>
      </c>
      <c r="F17" s="8">
        <v>0</v>
      </c>
      <c r="G17" s="9">
        <f t="shared" si="0"/>
        <v>160</v>
      </c>
      <c r="H17" s="7">
        <v>1600</v>
      </c>
      <c r="I17" s="8">
        <v>0.6</v>
      </c>
      <c r="J17" s="9">
        <f t="shared" si="1"/>
        <v>153.6</v>
      </c>
      <c r="K17" s="22"/>
      <c r="L17" s="19"/>
      <c r="M17" s="20"/>
      <c r="N17" s="21"/>
      <c r="O17" s="9">
        <f t="shared" si="2"/>
        <v>0</v>
      </c>
      <c r="P17" s="9">
        <f t="shared" si="3"/>
        <v>153.6</v>
      </c>
    </row>
    <row r="18" spans="2:16" x14ac:dyDescent="0.2">
      <c r="B18" s="7" t="s">
        <v>82</v>
      </c>
      <c r="C18" s="7" t="s">
        <v>59</v>
      </c>
      <c r="D18" s="7">
        <v>6</v>
      </c>
      <c r="E18" s="7">
        <v>80</v>
      </c>
      <c r="F18" s="8">
        <v>0</v>
      </c>
      <c r="G18" s="9">
        <f t="shared" si="0"/>
        <v>480</v>
      </c>
      <c r="H18" s="7">
        <v>1600</v>
      </c>
      <c r="I18" s="8">
        <v>0.6</v>
      </c>
      <c r="J18" s="9">
        <f t="shared" si="1"/>
        <v>460.8</v>
      </c>
      <c r="K18" s="22"/>
      <c r="L18" s="19"/>
      <c r="M18" s="20"/>
      <c r="N18" s="21"/>
      <c r="O18" s="9">
        <f t="shared" si="2"/>
        <v>0</v>
      </c>
      <c r="P18" s="9">
        <f t="shared" si="3"/>
        <v>460.8</v>
      </c>
    </row>
    <row r="19" spans="2:16" x14ac:dyDescent="0.25">
      <c r="B19" s="7" t="s">
        <v>83</v>
      </c>
      <c r="C19" s="7" t="s">
        <v>58</v>
      </c>
      <c r="D19" s="7">
        <v>1</v>
      </c>
      <c r="E19" s="7">
        <v>40</v>
      </c>
      <c r="F19" s="8">
        <v>0</v>
      </c>
      <c r="G19" s="9">
        <f t="shared" si="0"/>
        <v>40</v>
      </c>
      <c r="H19" s="7">
        <v>1600</v>
      </c>
      <c r="I19" s="8">
        <v>0.6</v>
      </c>
      <c r="J19" s="9">
        <f t="shared" si="1"/>
        <v>38.4</v>
      </c>
      <c r="K19" s="19"/>
      <c r="L19" s="19"/>
      <c r="M19" s="20"/>
      <c r="N19" s="21"/>
      <c r="O19" s="9">
        <f t="shared" si="2"/>
        <v>0</v>
      </c>
      <c r="P19" s="9">
        <f t="shared" si="3"/>
        <v>38.4</v>
      </c>
    </row>
    <row r="20" spans="2:16" x14ac:dyDescent="0.2">
      <c r="B20" s="7" t="s">
        <v>84</v>
      </c>
      <c r="C20" s="7" t="s">
        <v>59</v>
      </c>
      <c r="D20" s="7">
        <v>12</v>
      </c>
      <c r="E20" s="7">
        <v>80</v>
      </c>
      <c r="F20" s="8">
        <v>0</v>
      </c>
      <c r="G20" s="9">
        <f t="shared" si="0"/>
        <v>960</v>
      </c>
      <c r="H20" s="7">
        <v>1600</v>
      </c>
      <c r="I20" s="8">
        <v>0.6</v>
      </c>
      <c r="J20" s="9">
        <f t="shared" si="1"/>
        <v>921.6</v>
      </c>
      <c r="K20" s="22"/>
      <c r="L20" s="19"/>
      <c r="M20" s="20"/>
      <c r="N20" s="21"/>
      <c r="O20" s="9">
        <f t="shared" si="2"/>
        <v>0</v>
      </c>
      <c r="P20" s="9">
        <f t="shared" si="3"/>
        <v>921.6</v>
      </c>
    </row>
    <row r="21" spans="2:16" x14ac:dyDescent="0.25">
      <c r="B21" s="7" t="s">
        <v>85</v>
      </c>
      <c r="C21" s="7" t="s">
        <v>58</v>
      </c>
      <c r="D21" s="7">
        <v>3</v>
      </c>
      <c r="E21" s="7">
        <v>40</v>
      </c>
      <c r="F21" s="8">
        <v>0</v>
      </c>
      <c r="G21" s="9">
        <f t="shared" si="0"/>
        <v>120</v>
      </c>
      <c r="H21" s="7">
        <v>1600</v>
      </c>
      <c r="I21" s="8">
        <v>0.6</v>
      </c>
      <c r="J21" s="9">
        <f t="shared" si="1"/>
        <v>115.2</v>
      </c>
      <c r="K21" s="19"/>
      <c r="L21" s="19"/>
      <c r="M21" s="20"/>
      <c r="N21" s="21"/>
      <c r="O21" s="9">
        <f t="shared" si="2"/>
        <v>0</v>
      </c>
      <c r="P21" s="9">
        <f t="shared" si="3"/>
        <v>115.2</v>
      </c>
    </row>
    <row r="22" spans="2:16" x14ac:dyDescent="0.25">
      <c r="B22" s="7" t="s">
        <v>86</v>
      </c>
      <c r="C22" s="7" t="s">
        <v>58</v>
      </c>
      <c r="D22" s="7">
        <v>3</v>
      </c>
      <c r="E22" s="7">
        <v>40</v>
      </c>
      <c r="F22" s="8">
        <v>0</v>
      </c>
      <c r="G22" s="9">
        <f t="shared" si="0"/>
        <v>120</v>
      </c>
      <c r="H22" s="7">
        <v>1600</v>
      </c>
      <c r="I22" s="8">
        <v>0.6</v>
      </c>
      <c r="J22" s="9">
        <f t="shared" si="1"/>
        <v>115.2</v>
      </c>
      <c r="K22" s="19"/>
      <c r="L22" s="19"/>
      <c r="M22" s="20"/>
      <c r="N22" s="21"/>
      <c r="O22" s="9">
        <f t="shared" si="2"/>
        <v>0</v>
      </c>
      <c r="P22" s="9">
        <f t="shared" si="3"/>
        <v>115.2</v>
      </c>
    </row>
    <row r="23" spans="2:16" x14ac:dyDescent="0.25">
      <c r="B23" s="7" t="s">
        <v>87</v>
      </c>
      <c r="C23" s="7" t="s">
        <v>58</v>
      </c>
      <c r="D23" s="7">
        <v>2</v>
      </c>
      <c r="E23" s="7">
        <v>40</v>
      </c>
      <c r="F23" s="8">
        <v>0</v>
      </c>
      <c r="G23" s="9">
        <f t="shared" si="0"/>
        <v>80</v>
      </c>
      <c r="H23" s="7">
        <v>1600</v>
      </c>
      <c r="I23" s="8">
        <v>0.6</v>
      </c>
      <c r="J23" s="9">
        <f t="shared" si="1"/>
        <v>76.8</v>
      </c>
      <c r="K23" s="19"/>
      <c r="L23" s="19"/>
      <c r="M23" s="20"/>
      <c r="N23" s="21"/>
      <c r="O23" s="9">
        <f t="shared" si="2"/>
        <v>0</v>
      </c>
      <c r="P23" s="9">
        <f t="shared" si="3"/>
        <v>76.8</v>
      </c>
    </row>
    <row r="24" spans="2:16" x14ac:dyDescent="0.2">
      <c r="B24" s="7" t="s">
        <v>88</v>
      </c>
      <c r="C24" s="7" t="s">
        <v>28</v>
      </c>
      <c r="D24" s="7">
        <v>2</v>
      </c>
      <c r="E24" s="7">
        <v>40</v>
      </c>
      <c r="F24" s="8">
        <v>0</v>
      </c>
      <c r="G24" s="9">
        <f t="shared" si="0"/>
        <v>80</v>
      </c>
      <c r="H24" s="7">
        <v>1600</v>
      </c>
      <c r="I24" s="8">
        <v>0.6</v>
      </c>
      <c r="J24" s="9">
        <f t="shared" si="1"/>
        <v>76.8</v>
      </c>
      <c r="K24" s="22"/>
      <c r="L24" s="19"/>
      <c r="M24" s="20"/>
      <c r="N24" s="21"/>
      <c r="O24" s="9">
        <f t="shared" si="2"/>
        <v>0</v>
      </c>
      <c r="P24" s="9">
        <f t="shared" si="3"/>
        <v>76.8</v>
      </c>
    </row>
    <row r="25" spans="2:16" x14ac:dyDescent="0.2">
      <c r="B25" s="7" t="s">
        <v>89</v>
      </c>
      <c r="C25" s="7" t="s">
        <v>28</v>
      </c>
      <c r="D25" s="7">
        <v>2</v>
      </c>
      <c r="E25" s="7">
        <v>80</v>
      </c>
      <c r="F25" s="8">
        <v>0</v>
      </c>
      <c r="G25" s="9">
        <f t="shared" si="0"/>
        <v>160</v>
      </c>
      <c r="H25" s="7">
        <v>1600</v>
      </c>
      <c r="I25" s="8">
        <v>0.6</v>
      </c>
      <c r="J25" s="9">
        <f t="shared" si="1"/>
        <v>153.6</v>
      </c>
      <c r="K25" s="22"/>
      <c r="L25" s="19"/>
      <c r="M25" s="20"/>
      <c r="N25" s="21"/>
      <c r="O25" s="9">
        <f t="shared" si="2"/>
        <v>0</v>
      </c>
      <c r="P25" s="9">
        <f t="shared" si="3"/>
        <v>153.6</v>
      </c>
    </row>
    <row r="26" spans="2:16" x14ac:dyDescent="0.2">
      <c r="B26" s="7" t="s">
        <v>90</v>
      </c>
      <c r="C26" s="7" t="s">
        <v>28</v>
      </c>
      <c r="D26" s="7">
        <v>2</v>
      </c>
      <c r="E26" s="7">
        <v>80</v>
      </c>
      <c r="F26" s="8">
        <v>0</v>
      </c>
      <c r="G26" s="9">
        <f t="shared" si="0"/>
        <v>160</v>
      </c>
      <c r="H26" s="7">
        <v>1600</v>
      </c>
      <c r="I26" s="8">
        <v>0.6</v>
      </c>
      <c r="J26" s="9">
        <f t="shared" si="1"/>
        <v>153.6</v>
      </c>
      <c r="K26" s="22"/>
      <c r="L26" s="19"/>
      <c r="M26" s="20"/>
      <c r="N26" s="21"/>
      <c r="O26" s="9">
        <f t="shared" si="2"/>
        <v>0</v>
      </c>
      <c r="P26" s="9">
        <f t="shared" si="3"/>
        <v>153.6</v>
      </c>
    </row>
    <row r="27" spans="2:16" x14ac:dyDescent="0.2">
      <c r="B27" s="7" t="s">
        <v>91</v>
      </c>
      <c r="C27" s="7" t="s">
        <v>28</v>
      </c>
      <c r="D27" s="7">
        <v>2</v>
      </c>
      <c r="E27" s="7">
        <v>80</v>
      </c>
      <c r="F27" s="8">
        <v>0</v>
      </c>
      <c r="G27" s="9">
        <f t="shared" si="0"/>
        <v>160</v>
      </c>
      <c r="H27" s="7">
        <v>1600</v>
      </c>
      <c r="I27" s="8">
        <v>0.6</v>
      </c>
      <c r="J27" s="9">
        <f t="shared" si="1"/>
        <v>153.6</v>
      </c>
      <c r="K27" s="22"/>
      <c r="L27" s="19"/>
      <c r="M27" s="20"/>
      <c r="N27" s="21"/>
      <c r="O27" s="9">
        <f t="shared" si="2"/>
        <v>0</v>
      </c>
      <c r="P27" s="9">
        <f t="shared" si="3"/>
        <v>153.6</v>
      </c>
    </row>
    <row r="28" spans="2:16" x14ac:dyDescent="0.25">
      <c r="B28" s="7" t="s">
        <v>92</v>
      </c>
      <c r="C28" s="7" t="s">
        <v>58</v>
      </c>
      <c r="D28" s="7">
        <v>2</v>
      </c>
      <c r="E28" s="7">
        <v>40</v>
      </c>
      <c r="F28" s="8">
        <v>0</v>
      </c>
      <c r="G28" s="9">
        <f t="shared" si="0"/>
        <v>80</v>
      </c>
      <c r="H28" s="7">
        <v>1600</v>
      </c>
      <c r="I28" s="8">
        <v>0.6</v>
      </c>
      <c r="J28" s="9">
        <f t="shared" si="1"/>
        <v>76.8</v>
      </c>
      <c r="K28" s="19"/>
      <c r="L28" s="19"/>
      <c r="M28" s="20"/>
      <c r="N28" s="21"/>
      <c r="O28" s="9">
        <f t="shared" si="2"/>
        <v>0</v>
      </c>
      <c r="P28" s="9">
        <f t="shared" si="3"/>
        <v>76.8</v>
      </c>
    </row>
    <row r="29" spans="2:16" x14ac:dyDescent="0.2">
      <c r="B29" s="7" t="s">
        <v>93</v>
      </c>
      <c r="C29" s="7" t="s">
        <v>28</v>
      </c>
      <c r="D29" s="7">
        <v>1</v>
      </c>
      <c r="E29" s="7">
        <v>80</v>
      </c>
      <c r="F29" s="8">
        <v>0</v>
      </c>
      <c r="G29" s="9">
        <f t="shared" si="0"/>
        <v>80</v>
      </c>
      <c r="H29" s="7">
        <v>1600</v>
      </c>
      <c r="I29" s="8">
        <v>0.6</v>
      </c>
      <c r="J29" s="9">
        <f t="shared" si="1"/>
        <v>76.8</v>
      </c>
      <c r="K29" s="22"/>
      <c r="L29" s="19"/>
      <c r="M29" s="20"/>
      <c r="N29" s="21"/>
      <c r="O29" s="9">
        <f t="shared" si="2"/>
        <v>0</v>
      </c>
      <c r="P29" s="9">
        <f t="shared" si="3"/>
        <v>76.8</v>
      </c>
    </row>
    <row r="30" spans="2:16" x14ac:dyDescent="0.2">
      <c r="B30" s="7" t="s">
        <v>94</v>
      </c>
      <c r="C30" s="7" t="s">
        <v>28</v>
      </c>
      <c r="D30" s="7">
        <v>3</v>
      </c>
      <c r="E30" s="7">
        <v>80</v>
      </c>
      <c r="F30" s="8">
        <v>0</v>
      </c>
      <c r="G30" s="9">
        <f t="shared" si="0"/>
        <v>240</v>
      </c>
      <c r="H30" s="7">
        <v>1600</v>
      </c>
      <c r="I30" s="8">
        <v>0.6</v>
      </c>
      <c r="J30" s="9">
        <f t="shared" si="1"/>
        <v>230.4</v>
      </c>
      <c r="K30" s="22"/>
      <c r="L30" s="19"/>
      <c r="M30" s="20"/>
      <c r="N30" s="21"/>
      <c r="O30" s="9">
        <f t="shared" si="2"/>
        <v>0</v>
      </c>
      <c r="P30" s="9">
        <f t="shared" si="3"/>
        <v>230.4</v>
      </c>
    </row>
    <row r="31" spans="2:16" x14ac:dyDescent="0.2">
      <c r="B31" s="7" t="s">
        <v>95</v>
      </c>
      <c r="C31" s="7" t="s">
        <v>28</v>
      </c>
      <c r="D31" s="7">
        <v>2</v>
      </c>
      <c r="E31" s="7">
        <v>80</v>
      </c>
      <c r="F31" s="8">
        <v>0</v>
      </c>
      <c r="G31" s="9">
        <f t="shared" si="0"/>
        <v>160</v>
      </c>
      <c r="H31" s="7">
        <v>1600</v>
      </c>
      <c r="I31" s="8">
        <v>0.6</v>
      </c>
      <c r="J31" s="9">
        <f t="shared" si="1"/>
        <v>153.6</v>
      </c>
      <c r="K31" s="22"/>
      <c r="L31" s="19"/>
      <c r="M31" s="20"/>
      <c r="N31" s="21"/>
      <c r="O31" s="9">
        <f t="shared" si="2"/>
        <v>0</v>
      </c>
      <c r="P31" s="9">
        <f t="shared" si="3"/>
        <v>153.6</v>
      </c>
    </row>
    <row r="32" spans="2:16" x14ac:dyDescent="0.2">
      <c r="B32" s="7" t="s">
        <v>96</v>
      </c>
      <c r="C32" s="7" t="s">
        <v>28</v>
      </c>
      <c r="D32" s="7">
        <v>2</v>
      </c>
      <c r="E32" s="7">
        <v>40</v>
      </c>
      <c r="F32" s="8">
        <v>0</v>
      </c>
      <c r="G32" s="9">
        <f t="shared" si="0"/>
        <v>80</v>
      </c>
      <c r="H32" s="7">
        <v>1600</v>
      </c>
      <c r="I32" s="8">
        <v>0.6</v>
      </c>
      <c r="J32" s="9">
        <f t="shared" si="1"/>
        <v>76.8</v>
      </c>
      <c r="K32" s="22"/>
      <c r="L32" s="19"/>
      <c r="M32" s="20"/>
      <c r="N32" s="21"/>
      <c r="O32" s="9">
        <f t="shared" si="2"/>
        <v>0</v>
      </c>
      <c r="P32" s="9">
        <f t="shared" si="3"/>
        <v>76.8</v>
      </c>
    </row>
    <row r="33" spans="2:16" x14ac:dyDescent="0.25">
      <c r="B33" s="7" t="s">
        <v>60</v>
      </c>
      <c r="C33" s="7" t="s">
        <v>58</v>
      </c>
      <c r="D33" s="7">
        <v>2</v>
      </c>
      <c r="E33" s="7">
        <v>40</v>
      </c>
      <c r="F33" s="8">
        <v>0</v>
      </c>
      <c r="G33" s="9">
        <f t="shared" si="0"/>
        <v>80</v>
      </c>
      <c r="H33" s="7">
        <v>1600</v>
      </c>
      <c r="I33" s="8">
        <v>0.6</v>
      </c>
      <c r="J33" s="9">
        <f t="shared" si="1"/>
        <v>76.8</v>
      </c>
      <c r="K33" s="19"/>
      <c r="L33" s="19"/>
      <c r="M33" s="20"/>
      <c r="N33" s="21"/>
      <c r="O33" s="9">
        <f t="shared" si="2"/>
        <v>0</v>
      </c>
      <c r="P33" s="9">
        <f t="shared" si="3"/>
        <v>76.8</v>
      </c>
    </row>
    <row r="34" spans="2:16" x14ac:dyDescent="0.25">
      <c r="B34" s="7" t="s">
        <v>64</v>
      </c>
      <c r="C34" s="7" t="s">
        <v>58</v>
      </c>
      <c r="D34" s="7">
        <v>1</v>
      </c>
      <c r="E34" s="7">
        <v>40</v>
      </c>
      <c r="F34" s="8">
        <v>0</v>
      </c>
      <c r="G34" s="9">
        <f t="shared" si="0"/>
        <v>40</v>
      </c>
      <c r="H34" s="7">
        <v>1600</v>
      </c>
      <c r="I34" s="8">
        <v>0.6</v>
      </c>
      <c r="J34" s="9">
        <f t="shared" si="1"/>
        <v>38.4</v>
      </c>
      <c r="K34" s="19"/>
      <c r="L34" s="19"/>
      <c r="M34" s="20"/>
      <c r="N34" s="21"/>
      <c r="O34" s="9">
        <f t="shared" si="2"/>
        <v>0</v>
      </c>
      <c r="P34" s="9">
        <f t="shared" si="3"/>
        <v>38.4</v>
      </c>
    </row>
    <row r="35" spans="2:16" x14ac:dyDescent="0.25">
      <c r="B35" s="7" t="s">
        <v>65</v>
      </c>
      <c r="C35" s="7" t="s">
        <v>58</v>
      </c>
      <c r="D35" s="7">
        <v>1</v>
      </c>
      <c r="E35" s="7">
        <v>40</v>
      </c>
      <c r="F35" s="8">
        <v>0</v>
      </c>
      <c r="G35" s="9">
        <f t="shared" si="0"/>
        <v>40</v>
      </c>
      <c r="H35" s="7">
        <v>1600</v>
      </c>
      <c r="I35" s="8">
        <v>0.6</v>
      </c>
      <c r="J35" s="9">
        <f t="shared" si="1"/>
        <v>38.4</v>
      </c>
      <c r="K35" s="19"/>
      <c r="L35" s="19"/>
      <c r="M35" s="20"/>
      <c r="N35" s="21"/>
      <c r="O35" s="9">
        <f t="shared" si="2"/>
        <v>0</v>
      </c>
      <c r="P35" s="9">
        <f t="shared" si="3"/>
        <v>38.4</v>
      </c>
    </row>
    <row r="36" spans="2:16" x14ac:dyDescent="0.2">
      <c r="B36" s="7" t="s">
        <v>66</v>
      </c>
      <c r="C36" s="7" t="s">
        <v>28</v>
      </c>
      <c r="D36" s="7">
        <v>2</v>
      </c>
      <c r="E36" s="7">
        <v>40</v>
      </c>
      <c r="F36" s="8">
        <v>0</v>
      </c>
      <c r="G36" s="9">
        <f t="shared" si="0"/>
        <v>80</v>
      </c>
      <c r="H36" s="7">
        <v>1600</v>
      </c>
      <c r="I36" s="8">
        <v>0.6</v>
      </c>
      <c r="J36" s="9">
        <f t="shared" si="1"/>
        <v>76.8</v>
      </c>
      <c r="K36" s="22"/>
      <c r="L36" s="19"/>
      <c r="M36" s="20"/>
      <c r="N36" s="21"/>
      <c r="O36" s="9">
        <f t="shared" si="2"/>
        <v>0</v>
      </c>
      <c r="P36" s="9">
        <f t="shared" si="3"/>
        <v>76.8</v>
      </c>
    </row>
    <row r="37" spans="2:16" x14ac:dyDescent="0.2">
      <c r="B37" s="7" t="s">
        <v>67</v>
      </c>
      <c r="C37" s="7" t="s">
        <v>28</v>
      </c>
      <c r="D37" s="7">
        <v>2</v>
      </c>
      <c r="E37" s="7">
        <v>40</v>
      </c>
      <c r="F37" s="8">
        <v>0</v>
      </c>
      <c r="G37" s="9">
        <f t="shared" si="0"/>
        <v>80</v>
      </c>
      <c r="H37" s="7">
        <v>1600</v>
      </c>
      <c r="I37" s="8">
        <v>0.6</v>
      </c>
      <c r="J37" s="9">
        <f t="shared" si="1"/>
        <v>76.8</v>
      </c>
      <c r="K37" s="22"/>
      <c r="L37" s="19"/>
      <c r="M37" s="20"/>
      <c r="N37" s="21"/>
      <c r="O37" s="9">
        <f t="shared" si="2"/>
        <v>0</v>
      </c>
      <c r="P37" s="9">
        <f t="shared" si="3"/>
        <v>76.8</v>
      </c>
    </row>
    <row r="38" spans="2:16" x14ac:dyDescent="0.2">
      <c r="B38" s="7" t="s">
        <v>68</v>
      </c>
      <c r="C38" s="7" t="s">
        <v>28</v>
      </c>
      <c r="D38" s="7">
        <v>1</v>
      </c>
      <c r="E38" s="7">
        <v>80</v>
      </c>
      <c r="F38" s="8">
        <v>0</v>
      </c>
      <c r="G38" s="9">
        <f t="shared" si="0"/>
        <v>80</v>
      </c>
      <c r="H38" s="7">
        <v>1600</v>
      </c>
      <c r="I38" s="8">
        <v>0.6</v>
      </c>
      <c r="J38" s="9">
        <f t="shared" si="1"/>
        <v>76.8</v>
      </c>
      <c r="K38" s="22"/>
      <c r="L38" s="19"/>
      <c r="M38" s="20"/>
      <c r="N38" s="21"/>
      <c r="O38" s="9">
        <f t="shared" si="2"/>
        <v>0</v>
      </c>
      <c r="P38" s="9">
        <f t="shared" si="3"/>
        <v>76.8</v>
      </c>
    </row>
    <row r="39" spans="2:16" x14ac:dyDescent="0.25">
      <c r="B39" s="7" t="s">
        <v>69</v>
      </c>
      <c r="C39" s="7" t="s">
        <v>58</v>
      </c>
      <c r="D39" s="7">
        <v>2</v>
      </c>
      <c r="E39" s="7">
        <v>40</v>
      </c>
      <c r="F39" s="8">
        <v>0</v>
      </c>
      <c r="G39" s="9">
        <f t="shared" si="0"/>
        <v>80</v>
      </c>
      <c r="H39" s="7">
        <v>1600</v>
      </c>
      <c r="I39" s="8">
        <v>0.6</v>
      </c>
      <c r="J39" s="9">
        <f t="shared" si="1"/>
        <v>76.8</v>
      </c>
      <c r="K39" s="19"/>
      <c r="L39" s="19"/>
      <c r="M39" s="20"/>
      <c r="N39" s="21"/>
      <c r="O39" s="9">
        <f t="shared" si="2"/>
        <v>0</v>
      </c>
      <c r="P39" s="9">
        <f t="shared" si="3"/>
        <v>76.8</v>
      </c>
    </row>
    <row r="40" spans="2:16" x14ac:dyDescent="0.25">
      <c r="B40" s="7" t="s">
        <v>63</v>
      </c>
      <c r="C40" s="7" t="s">
        <v>58</v>
      </c>
      <c r="D40" s="7">
        <v>3</v>
      </c>
      <c r="E40" s="7">
        <v>40</v>
      </c>
      <c r="F40" s="8">
        <v>0</v>
      </c>
      <c r="G40" s="9">
        <f t="shared" si="0"/>
        <v>120</v>
      </c>
      <c r="H40" s="7">
        <v>1600</v>
      </c>
      <c r="I40" s="8">
        <v>0.6</v>
      </c>
      <c r="J40" s="9">
        <f t="shared" si="1"/>
        <v>115.2</v>
      </c>
      <c r="K40" s="19"/>
      <c r="L40" s="19"/>
      <c r="M40" s="20"/>
      <c r="N40" s="21"/>
      <c r="O40" s="9">
        <f t="shared" si="2"/>
        <v>0</v>
      </c>
      <c r="P40" s="9">
        <f t="shared" si="3"/>
        <v>115.2</v>
      </c>
    </row>
    <row r="41" spans="2:16" x14ac:dyDescent="0.2">
      <c r="B41" s="7" t="s">
        <v>62</v>
      </c>
      <c r="C41" s="7" t="s">
        <v>28</v>
      </c>
      <c r="D41" s="7">
        <v>3</v>
      </c>
      <c r="E41" s="7">
        <v>80</v>
      </c>
      <c r="F41" s="8">
        <v>0</v>
      </c>
      <c r="G41" s="9">
        <f t="shared" si="0"/>
        <v>240</v>
      </c>
      <c r="H41" s="7">
        <v>1600</v>
      </c>
      <c r="I41" s="8">
        <v>0.6</v>
      </c>
      <c r="J41" s="9">
        <f t="shared" si="1"/>
        <v>230.4</v>
      </c>
      <c r="K41" s="22"/>
      <c r="L41" s="19"/>
      <c r="M41" s="20"/>
      <c r="N41" s="21"/>
      <c r="O41" s="9">
        <f t="shared" si="2"/>
        <v>0</v>
      </c>
      <c r="P41" s="9">
        <f t="shared" si="3"/>
        <v>230.4</v>
      </c>
    </row>
    <row r="42" spans="2:16" x14ac:dyDescent="0.2">
      <c r="B42" s="7" t="s">
        <v>61</v>
      </c>
      <c r="C42" s="7" t="s">
        <v>28</v>
      </c>
      <c r="D42" s="7">
        <v>8</v>
      </c>
      <c r="E42" s="7">
        <v>80</v>
      </c>
      <c r="F42" s="8">
        <v>0</v>
      </c>
      <c r="G42" s="9">
        <f t="shared" si="0"/>
        <v>640</v>
      </c>
      <c r="H42" s="7">
        <v>1600</v>
      </c>
      <c r="I42" s="8">
        <v>0.6</v>
      </c>
      <c r="J42" s="9">
        <f t="shared" si="1"/>
        <v>614.4</v>
      </c>
      <c r="K42" s="22"/>
      <c r="L42" s="19"/>
      <c r="M42" s="20"/>
      <c r="N42" s="21"/>
      <c r="O42" s="9">
        <f t="shared" si="2"/>
        <v>0</v>
      </c>
      <c r="P42" s="9">
        <f t="shared" si="3"/>
        <v>614.4</v>
      </c>
    </row>
    <row r="43" spans="2:16" x14ac:dyDescent="0.25">
      <c r="D43" s="10">
        <f>SUM(D5:D42)</f>
        <v>88</v>
      </c>
      <c r="G43" s="10">
        <f>SUM(G5:G42)</f>
        <v>5520</v>
      </c>
      <c r="J43" s="10">
        <f>SUM(J5:J42)</f>
        <v>5299.2</v>
      </c>
      <c r="O43" s="10">
        <f>SUM(O5:O42)</f>
        <v>0</v>
      </c>
      <c r="P43" s="10">
        <f>SUM(P5:P42)</f>
        <v>5299.2</v>
      </c>
    </row>
  </sheetData>
  <pageMargins left="0.7" right="0.7" top="0.78740157499999996" bottom="0.78740157499999996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03597-0F9D-4BA7-B4D6-08467C3FFF6E}">
  <sheetPr codeName="List4"/>
  <dimension ref="A1:P23"/>
  <sheetViews>
    <sheetView showGridLines="0" workbookViewId="0">
      <selection activeCell="E27" sqref="E27"/>
    </sheetView>
  </sheetViews>
  <sheetFormatPr defaultRowHeight="12.75" x14ac:dyDescent="0.2"/>
  <cols>
    <col min="1" max="1" width="3.85546875" style="39" customWidth="1"/>
    <col min="2" max="2" width="25.7109375" style="39" bestFit="1" customWidth="1"/>
    <col min="3" max="3" width="18.7109375" style="39" customWidth="1"/>
    <col min="4" max="4" width="9.42578125" style="39" customWidth="1"/>
    <col min="5" max="5" width="10.5703125" style="39" customWidth="1"/>
    <col min="6" max="6" width="8.5703125" style="39" customWidth="1"/>
    <col min="7" max="7" width="10.7109375" style="39" customWidth="1"/>
    <col min="8" max="8" width="10.140625" style="39" customWidth="1"/>
    <col min="9" max="9" width="10.28515625" style="39" customWidth="1"/>
    <col min="10" max="10" width="11.5703125" style="39" customWidth="1"/>
    <col min="11" max="11" width="18.7109375" style="1" bestFit="1" customWidth="1"/>
    <col min="12" max="12" width="9.5703125" style="1" customWidth="1"/>
    <col min="13" max="13" width="7.7109375" style="1" customWidth="1"/>
    <col min="14" max="14" width="8.5703125" style="1" customWidth="1"/>
    <col min="15" max="15" width="12.85546875" style="1" customWidth="1"/>
    <col min="16" max="16" width="11" style="1" customWidth="1"/>
    <col min="17" max="16384" width="9.140625" style="39"/>
  </cols>
  <sheetData>
    <row r="1" spans="1:16" x14ac:dyDescent="0.2">
      <c r="A1" s="1"/>
      <c r="B1" s="23" t="s">
        <v>283</v>
      </c>
      <c r="C1" s="1"/>
      <c r="D1" s="11" t="s">
        <v>286</v>
      </c>
      <c r="E1" s="3"/>
      <c r="F1" s="3"/>
      <c r="G1" s="3"/>
      <c r="H1" s="3"/>
      <c r="I1" s="3"/>
      <c r="J1" s="4"/>
      <c r="K1" s="11" t="s">
        <v>291</v>
      </c>
      <c r="L1" s="12"/>
      <c r="M1" s="12"/>
      <c r="N1" s="12"/>
      <c r="O1" s="13"/>
      <c r="P1" s="5" t="s">
        <v>290</v>
      </c>
    </row>
    <row r="2" spans="1:16" ht="38.25" x14ac:dyDescent="0.2">
      <c r="A2" s="1"/>
      <c r="B2" s="16" t="s">
        <v>0</v>
      </c>
      <c r="C2" s="16" t="s">
        <v>1</v>
      </c>
      <c r="D2" s="17" t="s">
        <v>2</v>
      </c>
      <c r="E2" s="17" t="s">
        <v>3</v>
      </c>
      <c r="F2" s="17" t="s">
        <v>4</v>
      </c>
      <c r="G2" s="17" t="s">
        <v>284</v>
      </c>
      <c r="H2" s="17" t="s">
        <v>5</v>
      </c>
      <c r="I2" s="17" t="s">
        <v>6</v>
      </c>
      <c r="J2" s="17" t="s">
        <v>287</v>
      </c>
      <c r="K2" s="18" t="s">
        <v>1</v>
      </c>
      <c r="L2" s="17" t="s">
        <v>3</v>
      </c>
      <c r="M2" s="18" t="s">
        <v>4</v>
      </c>
      <c r="N2" s="18" t="s">
        <v>284</v>
      </c>
      <c r="O2" s="17" t="s">
        <v>292</v>
      </c>
      <c r="P2" s="18" t="s">
        <v>289</v>
      </c>
    </row>
    <row r="3" spans="1:16" x14ac:dyDescent="0.2">
      <c r="A3" s="1"/>
      <c r="B3" s="16"/>
      <c r="C3" s="16"/>
      <c r="D3" s="18" t="s">
        <v>7</v>
      </c>
      <c r="E3" s="18" t="s">
        <v>8</v>
      </c>
      <c r="F3" s="18" t="s">
        <v>9</v>
      </c>
      <c r="G3" s="18" t="s">
        <v>8</v>
      </c>
      <c r="H3" s="18" t="s">
        <v>10</v>
      </c>
      <c r="I3" s="18" t="s">
        <v>9</v>
      </c>
      <c r="J3" s="18" t="s">
        <v>285</v>
      </c>
      <c r="K3" s="18" t="s">
        <v>7</v>
      </c>
      <c r="L3" s="18" t="s">
        <v>8</v>
      </c>
      <c r="M3" s="18" t="s">
        <v>9</v>
      </c>
      <c r="N3" s="18" t="s">
        <v>8</v>
      </c>
      <c r="O3" s="18" t="s">
        <v>285</v>
      </c>
      <c r="P3" s="18" t="s">
        <v>285</v>
      </c>
    </row>
    <row r="4" spans="1:16" x14ac:dyDescent="0.2">
      <c r="B4" s="11" t="s">
        <v>97</v>
      </c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2"/>
      <c r="O4" s="12"/>
      <c r="P4" s="13"/>
    </row>
    <row r="5" spans="1:16" x14ac:dyDescent="0.2">
      <c r="B5" s="7" t="s">
        <v>98</v>
      </c>
      <c r="C5" s="15" t="s">
        <v>101</v>
      </c>
      <c r="D5" s="15">
        <v>4</v>
      </c>
      <c r="E5" s="43">
        <f>2*58</f>
        <v>116</v>
      </c>
      <c r="F5" s="40">
        <v>0.17</v>
      </c>
      <c r="G5" s="9">
        <f>IF(F5=0%,D5*E5,D5*(E5*(1+F5)))</f>
        <v>542.88</v>
      </c>
      <c r="H5" s="41">
        <v>2190</v>
      </c>
      <c r="I5" s="40">
        <v>1</v>
      </c>
      <c r="J5" s="9">
        <f>(G5*H5*I5)/1000</f>
        <v>1188.9071999999999</v>
      </c>
      <c r="K5" s="48"/>
      <c r="L5" s="49"/>
      <c r="M5" s="50"/>
      <c r="N5" s="51"/>
      <c r="O5" s="9">
        <f>(N5*H5*I5)/1000</f>
        <v>0</v>
      </c>
      <c r="P5" s="9">
        <f>J5-O5</f>
        <v>1188.9071999999999</v>
      </c>
    </row>
    <row r="6" spans="1:16" x14ac:dyDescent="0.2">
      <c r="B6" s="7"/>
      <c r="C6" s="15" t="s">
        <v>102</v>
      </c>
      <c r="D6" s="15">
        <v>4</v>
      </c>
      <c r="E6" s="43">
        <f>2*36</f>
        <v>72</v>
      </c>
      <c r="F6" s="40">
        <v>0.17</v>
      </c>
      <c r="G6" s="9">
        <f t="shared" ref="G6:G7" si="0">IF(F6=0%,D6*E6,D6*(E6*(1+F6)))</f>
        <v>336.96</v>
      </c>
      <c r="H6" s="41">
        <v>2190</v>
      </c>
      <c r="I6" s="40">
        <v>1</v>
      </c>
      <c r="J6" s="9">
        <f t="shared" ref="J6:J7" si="1">(G6*H6*I6)/1000</f>
        <v>737.94239999999991</v>
      </c>
      <c r="K6" s="48"/>
      <c r="L6" s="49"/>
      <c r="M6" s="50"/>
      <c r="N6" s="51"/>
      <c r="O6" s="9">
        <f>(N6*H6*I6)/1000</f>
        <v>0</v>
      </c>
      <c r="P6" s="9">
        <f>J6-O6</f>
        <v>737.94239999999991</v>
      </c>
    </row>
    <row r="7" spans="1:16" x14ac:dyDescent="0.2">
      <c r="B7" s="15" t="s">
        <v>99</v>
      </c>
      <c r="C7" s="15" t="s">
        <v>102</v>
      </c>
      <c r="D7" s="15">
        <v>8</v>
      </c>
      <c r="E7" s="43">
        <f>2*36</f>
        <v>72</v>
      </c>
      <c r="F7" s="40">
        <v>0.17</v>
      </c>
      <c r="G7" s="9">
        <f t="shared" si="0"/>
        <v>673.92</v>
      </c>
      <c r="H7" s="41">
        <v>2190</v>
      </c>
      <c r="I7" s="40">
        <v>1</v>
      </c>
      <c r="J7" s="9">
        <f t="shared" si="1"/>
        <v>1475.8847999999998</v>
      </c>
      <c r="K7" s="48"/>
      <c r="L7" s="49"/>
      <c r="M7" s="50"/>
      <c r="N7" s="51"/>
      <c r="O7" s="9">
        <f t="shared" ref="O7:O22" si="2">(N7*H7*I7)/1000</f>
        <v>0</v>
      </c>
      <c r="P7" s="9">
        <f t="shared" ref="P7:P22" si="3">J7-O7</f>
        <v>1475.8847999999998</v>
      </c>
    </row>
    <row r="8" spans="1:16" x14ac:dyDescent="0.2">
      <c r="B8" s="11" t="s">
        <v>100</v>
      </c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2"/>
      <c r="O8" s="12"/>
      <c r="P8" s="13"/>
    </row>
    <row r="9" spans="1:16" x14ac:dyDescent="0.2">
      <c r="B9" s="42" t="s">
        <v>103</v>
      </c>
      <c r="C9" s="42" t="s">
        <v>297</v>
      </c>
      <c r="D9" s="42">
        <v>4</v>
      </c>
      <c r="E9" s="42">
        <v>46</v>
      </c>
      <c r="F9" s="52">
        <v>0</v>
      </c>
      <c r="G9" s="27">
        <f t="shared" ref="G9:G10" si="4">IF(F9=0%,D9*E9,D9*(E9*(1+F9)))</f>
        <v>184</v>
      </c>
      <c r="H9" s="53">
        <v>1095</v>
      </c>
      <c r="I9" s="52">
        <v>1</v>
      </c>
      <c r="J9" s="9"/>
      <c r="K9" s="44"/>
      <c r="L9" s="45"/>
      <c r="M9" s="46"/>
      <c r="N9" s="47"/>
      <c r="O9" s="47"/>
      <c r="P9" s="47"/>
    </row>
    <row r="10" spans="1:16" x14ac:dyDescent="0.2">
      <c r="B10" s="42"/>
      <c r="C10" s="42" t="s">
        <v>297</v>
      </c>
      <c r="D10" s="42">
        <v>5</v>
      </c>
      <c r="E10" s="42">
        <v>8</v>
      </c>
      <c r="F10" s="52">
        <v>0</v>
      </c>
      <c r="G10" s="27">
        <f t="shared" si="4"/>
        <v>40</v>
      </c>
      <c r="H10" s="53">
        <v>1095</v>
      </c>
      <c r="I10" s="52">
        <v>1</v>
      </c>
      <c r="J10" s="9"/>
      <c r="K10" s="44"/>
      <c r="L10" s="45"/>
      <c r="M10" s="46"/>
      <c r="N10" s="47"/>
      <c r="O10" s="47"/>
      <c r="P10" s="47"/>
    </row>
    <row r="11" spans="1:16" x14ac:dyDescent="0.2">
      <c r="B11" s="7" t="s">
        <v>105</v>
      </c>
      <c r="C11" s="15" t="s">
        <v>102</v>
      </c>
      <c r="D11" s="15">
        <v>3</v>
      </c>
      <c r="E11" s="43">
        <f>2*36</f>
        <v>72</v>
      </c>
      <c r="F11" s="40">
        <v>0.17</v>
      </c>
      <c r="G11" s="9">
        <f t="shared" ref="G11:G22" si="5">IF(F11=0%,D11*E11,D11*(E11*(1+F11)))</f>
        <v>252.71999999999997</v>
      </c>
      <c r="H11" s="41">
        <v>1460</v>
      </c>
      <c r="I11" s="40">
        <v>1</v>
      </c>
      <c r="J11" s="9">
        <f t="shared" ref="J11:J22" si="6">(G11*H11*I11)/1000</f>
        <v>368.97119999999995</v>
      </c>
      <c r="K11" s="48"/>
      <c r="L11" s="49"/>
      <c r="M11" s="50"/>
      <c r="N11" s="51"/>
      <c r="O11" s="9">
        <f t="shared" si="2"/>
        <v>0</v>
      </c>
      <c r="P11" s="9">
        <f t="shared" si="3"/>
        <v>368.97119999999995</v>
      </c>
    </row>
    <row r="12" spans="1:16" x14ac:dyDescent="0.2">
      <c r="B12" s="7"/>
      <c r="C12" s="15" t="s">
        <v>104</v>
      </c>
      <c r="D12" s="15">
        <v>15</v>
      </c>
      <c r="E12" s="15">
        <v>36</v>
      </c>
      <c r="F12" s="40">
        <v>0.17</v>
      </c>
      <c r="G12" s="9">
        <f t="shared" si="5"/>
        <v>631.79999999999995</v>
      </c>
      <c r="H12" s="41">
        <v>1460</v>
      </c>
      <c r="I12" s="40">
        <v>1</v>
      </c>
      <c r="J12" s="9">
        <f t="shared" si="6"/>
        <v>922.42799999999988</v>
      </c>
      <c r="K12" s="48"/>
      <c r="L12" s="49"/>
      <c r="M12" s="50"/>
      <c r="N12" s="51"/>
      <c r="O12" s="9">
        <f t="shared" si="2"/>
        <v>0</v>
      </c>
      <c r="P12" s="9">
        <f t="shared" si="3"/>
        <v>922.42799999999988</v>
      </c>
    </row>
    <row r="13" spans="1:16" x14ac:dyDescent="0.2">
      <c r="B13" s="7" t="s">
        <v>106</v>
      </c>
      <c r="C13" s="15" t="s">
        <v>113</v>
      </c>
      <c r="D13" s="15">
        <v>6</v>
      </c>
      <c r="E13" s="15">
        <v>60</v>
      </c>
      <c r="F13" s="40">
        <v>0</v>
      </c>
      <c r="G13" s="9">
        <f t="shared" si="5"/>
        <v>360</v>
      </c>
      <c r="H13" s="41">
        <v>1095</v>
      </c>
      <c r="I13" s="40">
        <v>1</v>
      </c>
      <c r="J13" s="9">
        <f t="shared" si="6"/>
        <v>394.2</v>
      </c>
      <c r="K13" s="49"/>
      <c r="L13" s="49"/>
      <c r="M13" s="50"/>
      <c r="N13" s="51"/>
      <c r="O13" s="9">
        <f t="shared" si="2"/>
        <v>0</v>
      </c>
      <c r="P13" s="9">
        <f t="shared" si="3"/>
        <v>394.2</v>
      </c>
    </row>
    <row r="14" spans="1:16" x14ac:dyDescent="0.2">
      <c r="B14" s="7"/>
      <c r="C14" s="15" t="s">
        <v>114</v>
      </c>
      <c r="D14" s="15">
        <v>4</v>
      </c>
      <c r="E14" s="15">
        <v>100</v>
      </c>
      <c r="F14" s="40">
        <v>0</v>
      </c>
      <c r="G14" s="9">
        <f t="shared" si="5"/>
        <v>400</v>
      </c>
      <c r="H14" s="41">
        <v>1095</v>
      </c>
      <c r="I14" s="40">
        <v>1</v>
      </c>
      <c r="J14" s="9">
        <f t="shared" si="6"/>
        <v>438</v>
      </c>
      <c r="K14" s="49"/>
      <c r="L14" s="49"/>
      <c r="M14" s="50"/>
      <c r="N14" s="51"/>
      <c r="O14" s="9">
        <f t="shared" si="2"/>
        <v>0</v>
      </c>
      <c r="P14" s="9">
        <f t="shared" si="3"/>
        <v>438</v>
      </c>
    </row>
    <row r="15" spans="1:16" x14ac:dyDescent="0.2">
      <c r="B15" s="7" t="s">
        <v>107</v>
      </c>
      <c r="C15" s="15" t="s">
        <v>102</v>
      </c>
      <c r="D15" s="15">
        <v>3</v>
      </c>
      <c r="E15" s="43">
        <f>2*36</f>
        <v>72</v>
      </c>
      <c r="F15" s="40">
        <v>0.17</v>
      </c>
      <c r="G15" s="9">
        <f t="shared" si="5"/>
        <v>252.71999999999997</v>
      </c>
      <c r="H15" s="41">
        <v>1095</v>
      </c>
      <c r="I15" s="40">
        <v>1</v>
      </c>
      <c r="J15" s="9">
        <f t="shared" si="6"/>
        <v>276.72839999999997</v>
      </c>
      <c r="K15" s="48"/>
      <c r="L15" s="49"/>
      <c r="M15" s="50"/>
      <c r="N15" s="51"/>
      <c r="O15" s="9">
        <f t="shared" si="2"/>
        <v>0</v>
      </c>
      <c r="P15" s="9">
        <f t="shared" si="3"/>
        <v>276.72839999999997</v>
      </c>
    </row>
    <row r="16" spans="1:16" x14ac:dyDescent="0.2">
      <c r="B16" s="7"/>
      <c r="C16" s="15" t="s">
        <v>104</v>
      </c>
      <c r="D16" s="15">
        <v>55</v>
      </c>
      <c r="E16" s="15">
        <v>36</v>
      </c>
      <c r="F16" s="40">
        <v>0.17</v>
      </c>
      <c r="G16" s="9">
        <f t="shared" si="5"/>
        <v>2316.6</v>
      </c>
      <c r="H16" s="41">
        <v>1095</v>
      </c>
      <c r="I16" s="40">
        <v>1</v>
      </c>
      <c r="J16" s="9">
        <f t="shared" si="6"/>
        <v>2536.6770000000001</v>
      </c>
      <c r="K16" s="48"/>
      <c r="L16" s="49"/>
      <c r="M16" s="50"/>
      <c r="N16" s="51"/>
      <c r="O16" s="9">
        <f t="shared" si="2"/>
        <v>0</v>
      </c>
      <c r="P16" s="9">
        <f t="shared" si="3"/>
        <v>2536.6770000000001</v>
      </c>
    </row>
    <row r="17" spans="2:16" x14ac:dyDescent="0.2">
      <c r="B17" s="15" t="s">
        <v>108</v>
      </c>
      <c r="C17" s="15" t="s">
        <v>102</v>
      </c>
      <c r="D17" s="15">
        <v>7</v>
      </c>
      <c r="E17" s="43">
        <f>2*36</f>
        <v>72</v>
      </c>
      <c r="F17" s="40">
        <v>0.17</v>
      </c>
      <c r="G17" s="9">
        <f t="shared" si="5"/>
        <v>589.67999999999995</v>
      </c>
      <c r="H17" s="41">
        <v>1460</v>
      </c>
      <c r="I17" s="40">
        <v>1</v>
      </c>
      <c r="J17" s="9">
        <f t="shared" si="6"/>
        <v>860.93279999999993</v>
      </c>
      <c r="K17" s="48"/>
      <c r="L17" s="49"/>
      <c r="M17" s="50"/>
      <c r="N17" s="51"/>
      <c r="O17" s="9">
        <f t="shared" si="2"/>
        <v>0</v>
      </c>
      <c r="P17" s="9">
        <f t="shared" si="3"/>
        <v>860.93279999999993</v>
      </c>
    </row>
    <row r="18" spans="2:16" x14ac:dyDescent="0.2">
      <c r="B18" s="25" t="s">
        <v>109</v>
      </c>
      <c r="C18" s="42" t="s">
        <v>297</v>
      </c>
      <c r="D18" s="42">
        <v>4</v>
      </c>
      <c r="E18" s="42">
        <v>46</v>
      </c>
      <c r="F18" s="52">
        <v>0</v>
      </c>
      <c r="G18" s="27">
        <f t="shared" si="5"/>
        <v>184</v>
      </c>
      <c r="H18" s="53">
        <v>1095</v>
      </c>
      <c r="I18" s="52">
        <v>1</v>
      </c>
      <c r="J18" s="9"/>
      <c r="K18" s="44"/>
      <c r="L18" s="45"/>
      <c r="M18" s="46"/>
      <c r="N18" s="47"/>
      <c r="O18" s="47"/>
      <c r="P18" s="47"/>
    </row>
    <row r="19" spans="2:16" x14ac:dyDescent="0.2">
      <c r="B19" s="7"/>
      <c r="C19" s="42" t="s">
        <v>297</v>
      </c>
      <c r="D19" s="42">
        <v>5</v>
      </c>
      <c r="E19" s="42">
        <v>8</v>
      </c>
      <c r="F19" s="52">
        <v>0</v>
      </c>
      <c r="G19" s="27">
        <f t="shared" si="5"/>
        <v>40</v>
      </c>
      <c r="H19" s="53">
        <v>1095</v>
      </c>
      <c r="I19" s="52">
        <v>1</v>
      </c>
      <c r="J19" s="9"/>
      <c r="K19" s="44"/>
      <c r="L19" s="45"/>
      <c r="M19" s="46"/>
      <c r="N19" s="47"/>
      <c r="O19" s="47"/>
      <c r="P19" s="47"/>
    </row>
    <row r="20" spans="2:16" x14ac:dyDescent="0.2">
      <c r="B20" s="15" t="s">
        <v>110</v>
      </c>
      <c r="C20" s="15" t="s">
        <v>104</v>
      </c>
      <c r="D20" s="15">
        <v>60</v>
      </c>
      <c r="E20" s="15">
        <v>36</v>
      </c>
      <c r="F20" s="40">
        <v>0.17</v>
      </c>
      <c r="G20" s="9">
        <f t="shared" si="5"/>
        <v>2527.1999999999998</v>
      </c>
      <c r="H20" s="41">
        <v>1095</v>
      </c>
      <c r="I20" s="40">
        <v>1</v>
      </c>
      <c r="J20" s="9">
        <f t="shared" si="6"/>
        <v>2767.2840000000001</v>
      </c>
      <c r="K20" s="48"/>
      <c r="L20" s="49"/>
      <c r="M20" s="50"/>
      <c r="N20" s="51"/>
      <c r="O20" s="9">
        <f t="shared" si="2"/>
        <v>0</v>
      </c>
      <c r="P20" s="9">
        <f t="shared" si="3"/>
        <v>2767.2840000000001</v>
      </c>
    </row>
    <row r="21" spans="2:16" x14ac:dyDescent="0.2">
      <c r="B21" s="15" t="s">
        <v>111</v>
      </c>
      <c r="C21" s="15" t="s">
        <v>104</v>
      </c>
      <c r="D21" s="15">
        <v>15</v>
      </c>
      <c r="E21" s="15">
        <v>36</v>
      </c>
      <c r="F21" s="40">
        <v>0.17</v>
      </c>
      <c r="G21" s="9">
        <f t="shared" si="5"/>
        <v>631.79999999999995</v>
      </c>
      <c r="H21" s="41">
        <v>1460</v>
      </c>
      <c r="I21" s="40">
        <v>1</v>
      </c>
      <c r="J21" s="9">
        <f t="shared" si="6"/>
        <v>922.42799999999988</v>
      </c>
      <c r="K21" s="48"/>
      <c r="L21" s="49"/>
      <c r="M21" s="50"/>
      <c r="N21" s="51"/>
      <c r="O21" s="9">
        <f t="shared" si="2"/>
        <v>0</v>
      </c>
      <c r="P21" s="9">
        <f t="shared" si="3"/>
        <v>922.42799999999988</v>
      </c>
    </row>
    <row r="22" spans="2:16" x14ac:dyDescent="0.2">
      <c r="B22" s="15" t="s">
        <v>112</v>
      </c>
      <c r="C22" s="15" t="s">
        <v>104</v>
      </c>
      <c r="D22" s="15">
        <v>5</v>
      </c>
      <c r="E22" s="15">
        <v>36</v>
      </c>
      <c r="F22" s="40">
        <v>0.17</v>
      </c>
      <c r="G22" s="9">
        <f t="shared" si="5"/>
        <v>210.6</v>
      </c>
      <c r="H22" s="41">
        <v>1095</v>
      </c>
      <c r="I22" s="40">
        <v>1</v>
      </c>
      <c r="J22" s="9">
        <f t="shared" si="6"/>
        <v>230.607</v>
      </c>
      <c r="K22" s="48"/>
      <c r="L22" s="49"/>
      <c r="M22" s="50"/>
      <c r="N22" s="51"/>
      <c r="O22" s="9">
        <f t="shared" si="2"/>
        <v>0</v>
      </c>
      <c r="P22" s="9">
        <f t="shared" si="3"/>
        <v>230.607</v>
      </c>
    </row>
    <row r="23" spans="2:16" x14ac:dyDescent="0.2">
      <c r="D23" s="10">
        <f>SUM(D5:D22)</f>
        <v>207</v>
      </c>
      <c r="G23" s="10">
        <f>SUM(G5:G22)</f>
        <v>10174.879999999999</v>
      </c>
      <c r="J23" s="10">
        <f>SUM(J5:J22)</f>
        <v>13120.9908</v>
      </c>
      <c r="O23" s="10">
        <f>SUM(O5:O22)</f>
        <v>0</v>
      </c>
      <c r="P23" s="10">
        <f>SUM(P5:P22)</f>
        <v>13120.9908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BE749-26F1-46CF-9BA2-B65CEC08B800}">
  <sheetPr codeName="List5"/>
  <dimension ref="A1:P95"/>
  <sheetViews>
    <sheetView showGridLines="0" topLeftCell="A76" workbookViewId="0">
      <selection activeCell="G39" sqref="G39"/>
    </sheetView>
  </sheetViews>
  <sheetFormatPr defaultRowHeight="12.75" x14ac:dyDescent="0.2"/>
  <cols>
    <col min="1" max="1" width="3.85546875" style="39" customWidth="1"/>
    <col min="2" max="2" width="25.7109375" style="39" bestFit="1" customWidth="1"/>
    <col min="3" max="3" width="18.7109375" style="39" customWidth="1"/>
    <col min="4" max="4" width="10.140625" style="39" customWidth="1"/>
    <col min="5" max="5" width="9" style="39" customWidth="1"/>
    <col min="6" max="6" width="9.5703125" style="39" customWidth="1"/>
    <col min="7" max="7" width="8.85546875" style="39" customWidth="1"/>
    <col min="8" max="8" width="11" style="39" customWidth="1"/>
    <col min="9" max="9" width="10" style="39" customWidth="1"/>
    <col min="10" max="10" width="13.5703125" style="39" customWidth="1"/>
    <col min="11" max="11" width="18.7109375" style="1" bestFit="1" customWidth="1"/>
    <col min="12" max="12" width="9.42578125" style="1" customWidth="1"/>
    <col min="13" max="13" width="7.7109375" style="1" customWidth="1"/>
    <col min="14" max="14" width="9.28515625" style="1" customWidth="1"/>
    <col min="15" max="15" width="13.85546875" style="1" customWidth="1"/>
    <col min="16" max="16" width="10.28515625" style="1" customWidth="1"/>
    <col min="17" max="16384" width="9.140625" style="39"/>
  </cols>
  <sheetData>
    <row r="1" spans="1:16" ht="14.45" customHeight="1" x14ac:dyDescent="0.2">
      <c r="A1" s="1"/>
      <c r="B1" s="23" t="s">
        <v>283</v>
      </c>
      <c r="C1" s="1"/>
      <c r="D1" s="11" t="s">
        <v>286</v>
      </c>
      <c r="E1" s="3"/>
      <c r="F1" s="3"/>
      <c r="G1" s="3"/>
      <c r="H1" s="3"/>
      <c r="I1" s="3"/>
      <c r="J1" s="4"/>
      <c r="K1" s="11" t="s">
        <v>291</v>
      </c>
      <c r="L1" s="12"/>
      <c r="M1" s="12"/>
      <c r="N1" s="12"/>
      <c r="O1" s="13"/>
      <c r="P1" s="5" t="s">
        <v>290</v>
      </c>
    </row>
    <row r="2" spans="1:16" ht="38.25" x14ac:dyDescent="0.2">
      <c r="A2" s="1"/>
      <c r="B2" s="16" t="s">
        <v>0</v>
      </c>
      <c r="C2" s="16" t="s">
        <v>1</v>
      </c>
      <c r="D2" s="17" t="s">
        <v>2</v>
      </c>
      <c r="E2" s="17" t="s">
        <v>3</v>
      </c>
      <c r="F2" s="17" t="s">
        <v>4</v>
      </c>
      <c r="G2" s="17" t="s">
        <v>284</v>
      </c>
      <c r="H2" s="17" t="s">
        <v>5</v>
      </c>
      <c r="I2" s="17" t="s">
        <v>6</v>
      </c>
      <c r="J2" s="17" t="s">
        <v>287</v>
      </c>
      <c r="K2" s="17" t="s">
        <v>1</v>
      </c>
      <c r="L2" s="17" t="s">
        <v>3</v>
      </c>
      <c r="M2" s="17" t="s">
        <v>4</v>
      </c>
      <c r="N2" s="17" t="s">
        <v>284</v>
      </c>
      <c r="O2" s="17" t="s">
        <v>292</v>
      </c>
      <c r="P2" s="17" t="s">
        <v>289</v>
      </c>
    </row>
    <row r="3" spans="1:16" x14ac:dyDescent="0.2">
      <c r="A3" s="1"/>
      <c r="B3" s="16"/>
      <c r="C3" s="16"/>
      <c r="D3" s="18" t="s">
        <v>7</v>
      </c>
      <c r="E3" s="18" t="s">
        <v>8</v>
      </c>
      <c r="F3" s="18" t="s">
        <v>9</v>
      </c>
      <c r="G3" s="18" t="s">
        <v>8</v>
      </c>
      <c r="H3" s="18" t="s">
        <v>10</v>
      </c>
      <c r="I3" s="18" t="s">
        <v>9</v>
      </c>
      <c r="J3" s="18" t="s">
        <v>285</v>
      </c>
      <c r="K3" s="18" t="s">
        <v>7</v>
      </c>
      <c r="L3" s="18" t="s">
        <v>8</v>
      </c>
      <c r="M3" s="18" t="s">
        <v>9</v>
      </c>
      <c r="N3" s="18" t="s">
        <v>8</v>
      </c>
      <c r="O3" s="18" t="s">
        <v>285</v>
      </c>
      <c r="P3" s="18" t="s">
        <v>285</v>
      </c>
    </row>
    <row r="4" spans="1:16" x14ac:dyDescent="0.2">
      <c r="B4" s="11" t="s">
        <v>115</v>
      </c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2"/>
      <c r="O4" s="12"/>
      <c r="P4" s="13"/>
    </row>
    <row r="5" spans="1:16" x14ac:dyDescent="0.2">
      <c r="B5" s="7" t="s">
        <v>116</v>
      </c>
      <c r="C5" s="15" t="s">
        <v>122</v>
      </c>
      <c r="D5" s="15">
        <v>4</v>
      </c>
      <c r="E5" s="15">
        <v>72</v>
      </c>
      <c r="F5" s="40">
        <v>0.15</v>
      </c>
      <c r="G5" s="9">
        <f>IF(F5=0%,D5*E5,D5*(E5*(1+F5)))</f>
        <v>331.2</v>
      </c>
      <c r="H5" s="41">
        <v>2008</v>
      </c>
      <c r="I5" s="40">
        <v>0.5</v>
      </c>
      <c r="J5" s="9">
        <f>(G5*H5*I5)/1000</f>
        <v>332.52479999999997</v>
      </c>
      <c r="K5" s="48"/>
      <c r="L5" s="49"/>
      <c r="M5" s="50"/>
      <c r="N5" s="51"/>
      <c r="O5" s="9">
        <f>(N5*H5*I5)/1000</f>
        <v>0</v>
      </c>
      <c r="P5" s="9">
        <f>J5-O5</f>
        <v>332.52479999999997</v>
      </c>
    </row>
    <row r="6" spans="1:16" x14ac:dyDescent="0.2">
      <c r="B6" s="7" t="s">
        <v>116</v>
      </c>
      <c r="C6" s="15" t="s">
        <v>122</v>
      </c>
      <c r="D6" s="15">
        <v>4</v>
      </c>
      <c r="E6" s="15">
        <v>72</v>
      </c>
      <c r="F6" s="40">
        <v>0.15</v>
      </c>
      <c r="G6" s="9">
        <f t="shared" ref="G6:G69" si="0">IF(F6=0%,D6*E6,D6*(E6*(1+F6)))</f>
        <v>331.2</v>
      </c>
      <c r="H6" s="41">
        <v>2008</v>
      </c>
      <c r="I6" s="40">
        <v>0.5</v>
      </c>
      <c r="J6" s="9">
        <f t="shared" ref="J6:J69" si="1">(G6*H6*I6)/1000</f>
        <v>332.52479999999997</v>
      </c>
      <c r="K6" s="48"/>
      <c r="L6" s="49"/>
      <c r="M6" s="50"/>
      <c r="N6" s="51"/>
      <c r="O6" s="9">
        <f>(N6*H6*I6)/1000</f>
        <v>0</v>
      </c>
      <c r="P6" s="9">
        <f>J6-O6</f>
        <v>332.52479999999997</v>
      </c>
    </row>
    <row r="7" spans="1:16" x14ac:dyDescent="0.2">
      <c r="B7" s="7" t="s">
        <v>116</v>
      </c>
      <c r="C7" s="15" t="s">
        <v>122</v>
      </c>
      <c r="D7" s="15">
        <v>4</v>
      </c>
      <c r="E7" s="15">
        <v>72</v>
      </c>
      <c r="F7" s="40">
        <v>0.15</v>
      </c>
      <c r="G7" s="9">
        <f t="shared" si="0"/>
        <v>331.2</v>
      </c>
      <c r="H7" s="41">
        <v>2008</v>
      </c>
      <c r="I7" s="40">
        <v>0.5</v>
      </c>
      <c r="J7" s="9">
        <f t="shared" si="1"/>
        <v>332.52479999999997</v>
      </c>
      <c r="K7" s="48"/>
      <c r="L7" s="49"/>
      <c r="M7" s="50"/>
      <c r="N7" s="51"/>
      <c r="O7" s="9">
        <f t="shared" ref="O7:O42" si="2">(N7*H7*I7)/1000</f>
        <v>0</v>
      </c>
      <c r="P7" s="9">
        <f t="shared" ref="P7:P42" si="3">J7-O7</f>
        <v>332.52479999999997</v>
      </c>
    </row>
    <row r="8" spans="1:16" x14ac:dyDescent="0.2">
      <c r="B8" s="7" t="s">
        <v>116</v>
      </c>
      <c r="C8" s="15" t="s">
        <v>122</v>
      </c>
      <c r="D8" s="7">
        <v>4</v>
      </c>
      <c r="E8" s="15">
        <v>72</v>
      </c>
      <c r="F8" s="40">
        <v>0.15</v>
      </c>
      <c r="G8" s="9">
        <f t="shared" si="0"/>
        <v>331.2</v>
      </c>
      <c r="H8" s="41">
        <v>2008</v>
      </c>
      <c r="I8" s="40">
        <v>0.5</v>
      </c>
      <c r="J8" s="9">
        <f t="shared" si="1"/>
        <v>332.52479999999997</v>
      </c>
      <c r="K8" s="48"/>
      <c r="L8" s="49"/>
      <c r="M8" s="50"/>
      <c r="N8" s="51"/>
      <c r="O8" s="9">
        <f t="shared" si="2"/>
        <v>0</v>
      </c>
      <c r="P8" s="9">
        <f t="shared" si="3"/>
        <v>332.52479999999997</v>
      </c>
    </row>
    <row r="9" spans="1:16" x14ac:dyDescent="0.2">
      <c r="B9" s="7" t="s">
        <v>116</v>
      </c>
      <c r="C9" s="15" t="s">
        <v>122</v>
      </c>
      <c r="D9" s="15">
        <v>4</v>
      </c>
      <c r="E9" s="15">
        <v>72</v>
      </c>
      <c r="F9" s="40">
        <v>0.15</v>
      </c>
      <c r="G9" s="9">
        <f t="shared" si="0"/>
        <v>331.2</v>
      </c>
      <c r="H9" s="41">
        <v>2008</v>
      </c>
      <c r="I9" s="40">
        <v>0.5</v>
      </c>
      <c r="J9" s="9">
        <f t="shared" si="1"/>
        <v>332.52479999999997</v>
      </c>
      <c r="K9" s="48"/>
      <c r="L9" s="49"/>
      <c r="M9" s="50"/>
      <c r="N9" s="51"/>
      <c r="O9" s="9">
        <f t="shared" si="2"/>
        <v>0</v>
      </c>
      <c r="P9" s="9">
        <f t="shared" si="3"/>
        <v>332.52479999999997</v>
      </c>
    </row>
    <row r="10" spans="1:16" x14ac:dyDescent="0.2">
      <c r="B10" s="7" t="s">
        <v>116</v>
      </c>
      <c r="C10" s="15" t="s">
        <v>122</v>
      </c>
      <c r="D10" s="15">
        <v>4</v>
      </c>
      <c r="E10" s="15">
        <v>72</v>
      </c>
      <c r="F10" s="40">
        <v>0.15</v>
      </c>
      <c r="G10" s="9">
        <f t="shared" si="0"/>
        <v>331.2</v>
      </c>
      <c r="H10" s="41">
        <v>2008</v>
      </c>
      <c r="I10" s="40">
        <v>0.5</v>
      </c>
      <c r="J10" s="9">
        <f t="shared" si="1"/>
        <v>332.52479999999997</v>
      </c>
      <c r="K10" s="48"/>
      <c r="L10" s="49"/>
      <c r="M10" s="50"/>
      <c r="N10" s="51"/>
      <c r="O10" s="9">
        <f t="shared" si="2"/>
        <v>0</v>
      </c>
      <c r="P10" s="9">
        <f t="shared" si="3"/>
        <v>332.52479999999997</v>
      </c>
    </row>
    <row r="11" spans="1:16" x14ac:dyDescent="0.2">
      <c r="B11" s="7" t="s">
        <v>116</v>
      </c>
      <c r="C11" s="15" t="s">
        <v>122</v>
      </c>
      <c r="D11" s="15">
        <v>4</v>
      </c>
      <c r="E11" s="15">
        <v>72</v>
      </c>
      <c r="F11" s="40">
        <v>0.15</v>
      </c>
      <c r="G11" s="9">
        <f t="shared" si="0"/>
        <v>331.2</v>
      </c>
      <c r="H11" s="41">
        <v>2008</v>
      </c>
      <c r="I11" s="40">
        <v>0.5</v>
      </c>
      <c r="J11" s="9">
        <f t="shared" si="1"/>
        <v>332.52479999999997</v>
      </c>
      <c r="K11" s="48"/>
      <c r="L11" s="49"/>
      <c r="M11" s="50"/>
      <c r="N11" s="51"/>
      <c r="O11" s="9">
        <f t="shared" si="2"/>
        <v>0</v>
      </c>
      <c r="P11" s="9">
        <f t="shared" si="3"/>
        <v>332.52479999999997</v>
      </c>
    </row>
    <row r="12" spans="1:16" x14ac:dyDescent="0.2">
      <c r="B12" s="7" t="s">
        <v>117</v>
      </c>
      <c r="C12" s="15" t="s">
        <v>122</v>
      </c>
      <c r="D12" s="15">
        <v>4</v>
      </c>
      <c r="E12" s="15">
        <v>72</v>
      </c>
      <c r="F12" s="40">
        <v>0.15</v>
      </c>
      <c r="G12" s="9">
        <f t="shared" si="0"/>
        <v>331.2</v>
      </c>
      <c r="H12" s="41">
        <v>2008</v>
      </c>
      <c r="I12" s="40">
        <v>0.5</v>
      </c>
      <c r="J12" s="9">
        <f t="shared" si="1"/>
        <v>332.52479999999997</v>
      </c>
      <c r="K12" s="48"/>
      <c r="L12" s="49"/>
      <c r="M12" s="50"/>
      <c r="N12" s="51"/>
      <c r="O12" s="9">
        <f t="shared" si="2"/>
        <v>0</v>
      </c>
      <c r="P12" s="9">
        <f t="shared" si="3"/>
        <v>332.52479999999997</v>
      </c>
    </row>
    <row r="13" spans="1:16" x14ac:dyDescent="0.2">
      <c r="B13" s="7" t="s">
        <v>118</v>
      </c>
      <c r="C13" s="15" t="s">
        <v>122</v>
      </c>
      <c r="D13" s="15">
        <v>4</v>
      </c>
      <c r="E13" s="15">
        <v>72</v>
      </c>
      <c r="F13" s="40">
        <v>0.15</v>
      </c>
      <c r="G13" s="9">
        <f t="shared" si="0"/>
        <v>331.2</v>
      </c>
      <c r="H13" s="41">
        <v>2008</v>
      </c>
      <c r="I13" s="40">
        <v>0.5</v>
      </c>
      <c r="J13" s="9">
        <f t="shared" si="1"/>
        <v>332.52479999999997</v>
      </c>
      <c r="K13" s="48"/>
      <c r="L13" s="49"/>
      <c r="M13" s="50"/>
      <c r="N13" s="51"/>
      <c r="O13" s="9">
        <f t="shared" si="2"/>
        <v>0</v>
      </c>
      <c r="P13" s="9">
        <f t="shared" si="3"/>
        <v>332.52479999999997</v>
      </c>
    </row>
    <row r="14" spans="1:16" x14ac:dyDescent="0.2">
      <c r="B14" s="7" t="s">
        <v>121</v>
      </c>
      <c r="C14" s="15" t="s">
        <v>122</v>
      </c>
      <c r="D14" s="15">
        <v>2</v>
      </c>
      <c r="E14" s="15">
        <v>72</v>
      </c>
      <c r="F14" s="40">
        <v>0.15</v>
      </c>
      <c r="G14" s="9">
        <f t="shared" si="0"/>
        <v>165.6</v>
      </c>
      <c r="H14" s="41">
        <v>2008</v>
      </c>
      <c r="I14" s="40">
        <v>0.5</v>
      </c>
      <c r="J14" s="9">
        <f t="shared" si="1"/>
        <v>166.26239999999999</v>
      </c>
      <c r="K14" s="48"/>
      <c r="L14" s="49"/>
      <c r="M14" s="50"/>
      <c r="N14" s="51"/>
      <c r="O14" s="9">
        <f t="shared" si="2"/>
        <v>0</v>
      </c>
      <c r="P14" s="9">
        <f t="shared" si="3"/>
        <v>166.26239999999999</v>
      </c>
    </row>
    <row r="15" spans="1:16" x14ac:dyDescent="0.2">
      <c r="B15" s="7" t="s">
        <v>119</v>
      </c>
      <c r="C15" s="15" t="s">
        <v>122</v>
      </c>
      <c r="D15" s="15">
        <v>1</v>
      </c>
      <c r="E15" s="15">
        <v>72</v>
      </c>
      <c r="F15" s="40">
        <v>0.15</v>
      </c>
      <c r="G15" s="9">
        <f t="shared" si="0"/>
        <v>82.8</v>
      </c>
      <c r="H15" s="41">
        <v>2008</v>
      </c>
      <c r="I15" s="40">
        <v>0.5</v>
      </c>
      <c r="J15" s="9">
        <f t="shared" si="1"/>
        <v>83.131199999999993</v>
      </c>
      <c r="K15" s="48"/>
      <c r="L15" s="49"/>
      <c r="M15" s="50"/>
      <c r="N15" s="51"/>
      <c r="O15" s="9">
        <f t="shared" si="2"/>
        <v>0</v>
      </c>
      <c r="P15" s="9">
        <f t="shared" si="3"/>
        <v>83.131199999999993</v>
      </c>
    </row>
    <row r="16" spans="1:16" x14ac:dyDescent="0.2">
      <c r="B16" s="42" t="s">
        <v>120</v>
      </c>
      <c r="C16" s="42" t="s">
        <v>123</v>
      </c>
      <c r="D16" s="42"/>
      <c r="E16" s="42">
        <v>47</v>
      </c>
      <c r="F16" s="52">
        <v>0.15</v>
      </c>
      <c r="G16" s="9">
        <f t="shared" si="0"/>
        <v>0</v>
      </c>
      <c r="H16" s="53">
        <v>2008</v>
      </c>
      <c r="I16" s="52">
        <v>0.5</v>
      </c>
      <c r="J16" s="27">
        <f t="shared" si="1"/>
        <v>0</v>
      </c>
      <c r="K16" s="44"/>
      <c r="L16" s="45"/>
      <c r="M16" s="46"/>
      <c r="N16" s="47"/>
      <c r="O16" s="47"/>
      <c r="P16" s="47"/>
    </row>
    <row r="17" spans="2:16" x14ac:dyDescent="0.2">
      <c r="B17" s="25" t="s">
        <v>120</v>
      </c>
      <c r="C17" s="42" t="s">
        <v>123</v>
      </c>
      <c r="D17" s="42"/>
      <c r="E17" s="42">
        <v>47</v>
      </c>
      <c r="F17" s="52">
        <v>0.15</v>
      </c>
      <c r="G17" s="9">
        <f t="shared" si="0"/>
        <v>0</v>
      </c>
      <c r="H17" s="53">
        <v>2008</v>
      </c>
      <c r="I17" s="52">
        <v>0.5</v>
      </c>
      <c r="J17" s="27">
        <f t="shared" si="1"/>
        <v>0</v>
      </c>
      <c r="K17" s="44"/>
      <c r="L17" s="45"/>
      <c r="M17" s="46"/>
      <c r="N17" s="47"/>
      <c r="O17" s="47"/>
      <c r="P17" s="47"/>
    </row>
    <row r="18" spans="2:16" x14ac:dyDescent="0.2">
      <c r="B18" s="11" t="s">
        <v>124</v>
      </c>
      <c r="C18" s="12"/>
      <c r="D18" s="12"/>
      <c r="E18" s="12"/>
      <c r="F18" s="12"/>
      <c r="G18" s="12"/>
      <c r="H18" s="12"/>
      <c r="I18" s="12"/>
      <c r="J18" s="13"/>
      <c r="K18" s="12"/>
      <c r="L18" s="12"/>
      <c r="M18" s="12"/>
      <c r="N18" s="12"/>
      <c r="O18" s="12"/>
      <c r="P18" s="13"/>
    </row>
    <row r="19" spans="2:16" x14ac:dyDescent="0.2">
      <c r="B19" s="7" t="s">
        <v>116</v>
      </c>
      <c r="C19" s="15" t="s">
        <v>122</v>
      </c>
      <c r="D19" s="15">
        <v>4</v>
      </c>
      <c r="E19" s="15">
        <v>72</v>
      </c>
      <c r="F19" s="40">
        <v>0.15</v>
      </c>
      <c r="G19" s="9">
        <f t="shared" si="0"/>
        <v>331.2</v>
      </c>
      <c r="H19" s="41">
        <v>2008</v>
      </c>
      <c r="I19" s="40">
        <v>0.5</v>
      </c>
      <c r="J19" s="9">
        <f t="shared" si="1"/>
        <v>332.52479999999997</v>
      </c>
      <c r="K19" s="48"/>
      <c r="L19" s="49"/>
      <c r="M19" s="50"/>
      <c r="N19" s="51"/>
      <c r="O19" s="9">
        <f t="shared" si="2"/>
        <v>0</v>
      </c>
      <c r="P19" s="9">
        <f t="shared" si="3"/>
        <v>332.52479999999997</v>
      </c>
    </row>
    <row r="20" spans="2:16" x14ac:dyDescent="0.2">
      <c r="B20" s="7" t="s">
        <v>116</v>
      </c>
      <c r="C20" s="15" t="s">
        <v>122</v>
      </c>
      <c r="D20" s="15">
        <v>4</v>
      </c>
      <c r="E20" s="15">
        <v>72</v>
      </c>
      <c r="F20" s="40">
        <v>0.15</v>
      </c>
      <c r="G20" s="9">
        <f t="shared" si="0"/>
        <v>331.2</v>
      </c>
      <c r="H20" s="41">
        <v>2008</v>
      </c>
      <c r="I20" s="40">
        <v>0.5</v>
      </c>
      <c r="J20" s="9">
        <f t="shared" si="1"/>
        <v>332.52479999999997</v>
      </c>
      <c r="K20" s="48"/>
      <c r="L20" s="49"/>
      <c r="M20" s="50"/>
      <c r="N20" s="51"/>
      <c r="O20" s="9">
        <f t="shared" si="2"/>
        <v>0</v>
      </c>
      <c r="P20" s="9">
        <f t="shared" si="3"/>
        <v>332.52479999999997</v>
      </c>
    </row>
    <row r="21" spans="2:16" x14ac:dyDescent="0.2">
      <c r="B21" s="7" t="s">
        <v>116</v>
      </c>
      <c r="C21" s="15" t="s">
        <v>122</v>
      </c>
      <c r="D21" s="15">
        <v>4</v>
      </c>
      <c r="E21" s="15">
        <v>72</v>
      </c>
      <c r="F21" s="40">
        <v>0.15</v>
      </c>
      <c r="G21" s="9">
        <f t="shared" si="0"/>
        <v>331.2</v>
      </c>
      <c r="H21" s="41">
        <v>2008</v>
      </c>
      <c r="I21" s="40">
        <v>0.5</v>
      </c>
      <c r="J21" s="9">
        <f t="shared" si="1"/>
        <v>332.52479999999997</v>
      </c>
      <c r="K21" s="48"/>
      <c r="L21" s="49"/>
      <c r="M21" s="50"/>
      <c r="N21" s="51"/>
      <c r="O21" s="9">
        <f t="shared" si="2"/>
        <v>0</v>
      </c>
      <c r="P21" s="9">
        <f t="shared" si="3"/>
        <v>332.52479999999997</v>
      </c>
    </row>
    <row r="22" spans="2:16" x14ac:dyDescent="0.2">
      <c r="B22" s="7" t="s">
        <v>116</v>
      </c>
      <c r="C22" s="15" t="s">
        <v>122</v>
      </c>
      <c r="D22" s="6">
        <v>4</v>
      </c>
      <c r="E22" s="15">
        <v>72</v>
      </c>
      <c r="F22" s="40">
        <v>0.15</v>
      </c>
      <c r="G22" s="9">
        <f t="shared" si="0"/>
        <v>331.2</v>
      </c>
      <c r="H22" s="41">
        <v>2008</v>
      </c>
      <c r="I22" s="40">
        <v>0.5</v>
      </c>
      <c r="J22" s="9">
        <f t="shared" si="1"/>
        <v>332.52479999999997</v>
      </c>
      <c r="K22" s="48"/>
      <c r="L22" s="49"/>
      <c r="M22" s="50"/>
      <c r="N22" s="51"/>
      <c r="O22" s="9">
        <f t="shared" si="2"/>
        <v>0</v>
      </c>
      <c r="P22" s="9">
        <f t="shared" si="3"/>
        <v>332.52479999999997</v>
      </c>
    </row>
    <row r="23" spans="2:16" x14ac:dyDescent="0.2">
      <c r="B23" s="7" t="s">
        <v>116</v>
      </c>
      <c r="C23" s="15" t="s">
        <v>122</v>
      </c>
      <c r="D23" s="15">
        <v>4</v>
      </c>
      <c r="E23" s="15">
        <v>72</v>
      </c>
      <c r="F23" s="40">
        <v>0.15</v>
      </c>
      <c r="G23" s="9">
        <f t="shared" si="0"/>
        <v>331.2</v>
      </c>
      <c r="H23" s="41">
        <v>2008</v>
      </c>
      <c r="I23" s="40">
        <v>0.5</v>
      </c>
      <c r="J23" s="9">
        <f t="shared" si="1"/>
        <v>332.52479999999997</v>
      </c>
      <c r="K23" s="48"/>
      <c r="L23" s="49"/>
      <c r="M23" s="50"/>
      <c r="N23" s="51"/>
      <c r="O23" s="9">
        <f t="shared" si="2"/>
        <v>0</v>
      </c>
      <c r="P23" s="9">
        <f t="shared" si="3"/>
        <v>332.52479999999997</v>
      </c>
    </row>
    <row r="24" spans="2:16" x14ac:dyDescent="0.2">
      <c r="B24" s="7" t="s">
        <v>116</v>
      </c>
      <c r="C24" s="15" t="s">
        <v>122</v>
      </c>
      <c r="D24" s="15">
        <v>4</v>
      </c>
      <c r="E24" s="15">
        <v>72</v>
      </c>
      <c r="F24" s="40">
        <v>0.15</v>
      </c>
      <c r="G24" s="9">
        <f t="shared" si="0"/>
        <v>331.2</v>
      </c>
      <c r="H24" s="41">
        <v>2008</v>
      </c>
      <c r="I24" s="40">
        <v>0.5</v>
      </c>
      <c r="J24" s="9">
        <f t="shared" si="1"/>
        <v>332.52479999999997</v>
      </c>
      <c r="K24" s="48"/>
      <c r="L24" s="49"/>
      <c r="M24" s="50"/>
      <c r="N24" s="51"/>
      <c r="O24" s="9">
        <f t="shared" si="2"/>
        <v>0</v>
      </c>
      <c r="P24" s="9">
        <f t="shared" si="3"/>
        <v>332.52479999999997</v>
      </c>
    </row>
    <row r="25" spans="2:16" x14ac:dyDescent="0.2">
      <c r="B25" s="7" t="s">
        <v>116</v>
      </c>
      <c r="C25" s="15" t="s">
        <v>122</v>
      </c>
      <c r="D25" s="15">
        <v>4</v>
      </c>
      <c r="E25" s="15">
        <v>72</v>
      </c>
      <c r="F25" s="40">
        <v>0.15</v>
      </c>
      <c r="G25" s="9">
        <f t="shared" si="0"/>
        <v>331.2</v>
      </c>
      <c r="H25" s="41">
        <v>2008</v>
      </c>
      <c r="I25" s="40">
        <v>0.5</v>
      </c>
      <c r="J25" s="9">
        <f t="shared" si="1"/>
        <v>332.52479999999997</v>
      </c>
      <c r="K25" s="48"/>
      <c r="L25" s="49"/>
      <c r="M25" s="50"/>
      <c r="N25" s="51"/>
      <c r="O25" s="9">
        <f t="shared" si="2"/>
        <v>0</v>
      </c>
      <c r="P25" s="9">
        <f t="shared" si="3"/>
        <v>332.52479999999997</v>
      </c>
    </row>
    <row r="26" spans="2:16" x14ac:dyDescent="0.2">
      <c r="B26" s="7" t="s">
        <v>117</v>
      </c>
      <c r="C26" s="15" t="s">
        <v>122</v>
      </c>
      <c r="D26" s="15">
        <v>4</v>
      </c>
      <c r="E26" s="15">
        <v>72</v>
      </c>
      <c r="F26" s="40">
        <v>0.15</v>
      </c>
      <c r="G26" s="9">
        <f t="shared" si="0"/>
        <v>331.2</v>
      </c>
      <c r="H26" s="41">
        <v>2008</v>
      </c>
      <c r="I26" s="40">
        <v>0.5</v>
      </c>
      <c r="J26" s="9">
        <f t="shared" si="1"/>
        <v>332.52479999999997</v>
      </c>
      <c r="K26" s="48"/>
      <c r="L26" s="49"/>
      <c r="M26" s="50"/>
      <c r="N26" s="51"/>
      <c r="O26" s="9">
        <f t="shared" si="2"/>
        <v>0</v>
      </c>
      <c r="P26" s="9">
        <f t="shared" si="3"/>
        <v>332.52479999999997</v>
      </c>
    </row>
    <row r="27" spans="2:16" x14ac:dyDescent="0.2">
      <c r="B27" s="7" t="s">
        <v>118</v>
      </c>
      <c r="C27" s="15" t="s">
        <v>122</v>
      </c>
      <c r="D27" s="15">
        <v>4</v>
      </c>
      <c r="E27" s="15">
        <v>72</v>
      </c>
      <c r="F27" s="40">
        <v>0.15</v>
      </c>
      <c r="G27" s="9">
        <f t="shared" si="0"/>
        <v>331.2</v>
      </c>
      <c r="H27" s="41">
        <v>2008</v>
      </c>
      <c r="I27" s="40">
        <v>0.5</v>
      </c>
      <c r="J27" s="9">
        <f t="shared" si="1"/>
        <v>332.52479999999997</v>
      </c>
      <c r="K27" s="48"/>
      <c r="L27" s="49"/>
      <c r="M27" s="50"/>
      <c r="N27" s="51"/>
      <c r="O27" s="9">
        <f t="shared" si="2"/>
        <v>0</v>
      </c>
      <c r="P27" s="9">
        <f t="shared" si="3"/>
        <v>332.52479999999997</v>
      </c>
    </row>
    <row r="28" spans="2:16" x14ac:dyDescent="0.2">
      <c r="B28" s="7" t="s">
        <v>121</v>
      </c>
      <c r="C28" s="15" t="s">
        <v>122</v>
      </c>
      <c r="D28" s="15">
        <v>2</v>
      </c>
      <c r="E28" s="15">
        <v>72</v>
      </c>
      <c r="F28" s="40">
        <v>0.15</v>
      </c>
      <c r="G28" s="9">
        <f t="shared" si="0"/>
        <v>165.6</v>
      </c>
      <c r="H28" s="41">
        <v>2008</v>
      </c>
      <c r="I28" s="40">
        <v>0.5</v>
      </c>
      <c r="J28" s="9">
        <f t="shared" si="1"/>
        <v>166.26239999999999</v>
      </c>
      <c r="K28" s="48"/>
      <c r="L28" s="49"/>
      <c r="M28" s="50"/>
      <c r="N28" s="51"/>
      <c r="O28" s="9">
        <f t="shared" si="2"/>
        <v>0</v>
      </c>
      <c r="P28" s="9">
        <f t="shared" si="3"/>
        <v>166.26239999999999</v>
      </c>
    </row>
    <row r="29" spans="2:16" x14ac:dyDescent="0.2">
      <c r="B29" s="7" t="s">
        <v>119</v>
      </c>
      <c r="C29" s="15" t="s">
        <v>122</v>
      </c>
      <c r="D29" s="15">
        <v>1</v>
      </c>
      <c r="E29" s="15">
        <v>72</v>
      </c>
      <c r="F29" s="40">
        <v>0.15</v>
      </c>
      <c r="G29" s="9">
        <f t="shared" si="0"/>
        <v>82.8</v>
      </c>
      <c r="H29" s="41">
        <v>2008</v>
      </c>
      <c r="I29" s="40">
        <v>0.5</v>
      </c>
      <c r="J29" s="9">
        <f t="shared" si="1"/>
        <v>83.131199999999993</v>
      </c>
      <c r="K29" s="48"/>
      <c r="L29" s="49"/>
      <c r="M29" s="50"/>
      <c r="N29" s="51"/>
      <c r="O29" s="9">
        <f t="shared" si="2"/>
        <v>0</v>
      </c>
      <c r="P29" s="9">
        <f t="shared" si="3"/>
        <v>83.131199999999993</v>
      </c>
    </row>
    <row r="30" spans="2:16" x14ac:dyDescent="0.2">
      <c r="B30" s="42" t="s">
        <v>120</v>
      </c>
      <c r="C30" s="42" t="s">
        <v>123</v>
      </c>
      <c r="D30" s="42"/>
      <c r="E30" s="42">
        <v>47</v>
      </c>
      <c r="F30" s="52">
        <v>0.15</v>
      </c>
      <c r="G30" s="9">
        <f t="shared" si="0"/>
        <v>0</v>
      </c>
      <c r="H30" s="53">
        <v>2008</v>
      </c>
      <c r="I30" s="52">
        <v>0.5</v>
      </c>
      <c r="J30" s="27">
        <f t="shared" si="1"/>
        <v>0</v>
      </c>
      <c r="K30" s="44"/>
      <c r="L30" s="45"/>
      <c r="M30" s="46"/>
      <c r="N30" s="47"/>
      <c r="O30" s="47"/>
      <c r="P30" s="47"/>
    </row>
    <row r="31" spans="2:16" x14ac:dyDescent="0.2">
      <c r="B31" s="25" t="s">
        <v>120</v>
      </c>
      <c r="C31" s="42" t="s">
        <v>123</v>
      </c>
      <c r="D31" s="42"/>
      <c r="E31" s="42">
        <v>47</v>
      </c>
      <c r="F31" s="52">
        <v>0.15</v>
      </c>
      <c r="G31" s="9">
        <f t="shared" si="0"/>
        <v>0</v>
      </c>
      <c r="H31" s="53">
        <v>2008</v>
      </c>
      <c r="I31" s="52">
        <v>0.5</v>
      </c>
      <c r="J31" s="27">
        <f t="shared" si="1"/>
        <v>0</v>
      </c>
      <c r="K31" s="44"/>
      <c r="L31" s="45"/>
      <c r="M31" s="46"/>
      <c r="N31" s="47"/>
      <c r="O31" s="47"/>
      <c r="P31" s="47"/>
    </row>
    <row r="32" spans="2:16" x14ac:dyDescent="0.2">
      <c r="B32" s="11" t="s">
        <v>125</v>
      </c>
      <c r="C32" s="12"/>
      <c r="D32" s="12"/>
      <c r="E32" s="12"/>
      <c r="F32" s="12"/>
      <c r="G32" s="12"/>
      <c r="H32" s="12"/>
      <c r="I32" s="12"/>
      <c r="J32" s="13"/>
      <c r="K32" s="12"/>
      <c r="L32" s="12"/>
      <c r="M32" s="12"/>
      <c r="N32" s="12"/>
      <c r="O32" s="12"/>
      <c r="P32" s="13"/>
    </row>
    <row r="33" spans="2:16" x14ac:dyDescent="0.2">
      <c r="B33" s="7" t="s">
        <v>116</v>
      </c>
      <c r="C33" s="15" t="s">
        <v>122</v>
      </c>
      <c r="D33" s="15">
        <v>4</v>
      </c>
      <c r="E33" s="15">
        <v>72</v>
      </c>
      <c r="F33" s="40">
        <v>0.15</v>
      </c>
      <c r="G33" s="9">
        <f t="shared" si="0"/>
        <v>331.2</v>
      </c>
      <c r="H33" s="41">
        <v>2008</v>
      </c>
      <c r="I33" s="40">
        <v>0.5</v>
      </c>
      <c r="J33" s="9">
        <f t="shared" si="1"/>
        <v>332.52479999999997</v>
      </c>
      <c r="K33" s="48"/>
      <c r="L33" s="49"/>
      <c r="M33" s="50"/>
      <c r="N33" s="51"/>
      <c r="O33" s="9">
        <f t="shared" si="2"/>
        <v>0</v>
      </c>
      <c r="P33" s="9">
        <f t="shared" si="3"/>
        <v>332.52479999999997</v>
      </c>
    </row>
    <row r="34" spans="2:16" x14ac:dyDescent="0.2">
      <c r="B34" s="7" t="s">
        <v>116</v>
      </c>
      <c r="C34" s="15" t="s">
        <v>122</v>
      </c>
      <c r="D34" s="15">
        <v>4</v>
      </c>
      <c r="E34" s="15">
        <v>72</v>
      </c>
      <c r="F34" s="40">
        <v>0.15</v>
      </c>
      <c r="G34" s="9">
        <f t="shared" si="0"/>
        <v>331.2</v>
      </c>
      <c r="H34" s="41">
        <v>2008</v>
      </c>
      <c r="I34" s="40">
        <v>0.5</v>
      </c>
      <c r="J34" s="9">
        <f t="shared" si="1"/>
        <v>332.52479999999997</v>
      </c>
      <c r="K34" s="48"/>
      <c r="L34" s="49"/>
      <c r="M34" s="50"/>
      <c r="N34" s="51"/>
      <c r="O34" s="9">
        <f t="shared" si="2"/>
        <v>0</v>
      </c>
      <c r="P34" s="9">
        <f t="shared" si="3"/>
        <v>332.52479999999997</v>
      </c>
    </row>
    <row r="35" spans="2:16" x14ac:dyDescent="0.2">
      <c r="B35" s="7" t="s">
        <v>116</v>
      </c>
      <c r="C35" s="15" t="s">
        <v>122</v>
      </c>
      <c r="D35" s="15">
        <v>4</v>
      </c>
      <c r="E35" s="15">
        <v>72</v>
      </c>
      <c r="F35" s="40">
        <v>0.15</v>
      </c>
      <c r="G35" s="9">
        <f t="shared" si="0"/>
        <v>331.2</v>
      </c>
      <c r="H35" s="41">
        <v>2008</v>
      </c>
      <c r="I35" s="40">
        <v>0.5</v>
      </c>
      <c r="J35" s="9">
        <f t="shared" si="1"/>
        <v>332.52479999999997</v>
      </c>
      <c r="K35" s="48"/>
      <c r="L35" s="49"/>
      <c r="M35" s="50"/>
      <c r="N35" s="51"/>
      <c r="O35" s="9">
        <f t="shared" si="2"/>
        <v>0</v>
      </c>
      <c r="P35" s="9">
        <f t="shared" si="3"/>
        <v>332.52479999999997</v>
      </c>
    </row>
    <row r="36" spans="2:16" x14ac:dyDescent="0.2">
      <c r="B36" s="7" t="s">
        <v>116</v>
      </c>
      <c r="C36" s="15" t="s">
        <v>122</v>
      </c>
      <c r="D36" s="15">
        <v>4</v>
      </c>
      <c r="E36" s="15">
        <v>72</v>
      </c>
      <c r="F36" s="40">
        <v>0.15</v>
      </c>
      <c r="G36" s="9">
        <f t="shared" si="0"/>
        <v>331.2</v>
      </c>
      <c r="H36" s="41">
        <v>2008</v>
      </c>
      <c r="I36" s="40">
        <v>0.5</v>
      </c>
      <c r="J36" s="9">
        <f t="shared" si="1"/>
        <v>332.52479999999997</v>
      </c>
      <c r="K36" s="48"/>
      <c r="L36" s="49"/>
      <c r="M36" s="50"/>
      <c r="N36" s="51"/>
      <c r="O36" s="9">
        <f t="shared" si="2"/>
        <v>0</v>
      </c>
      <c r="P36" s="9">
        <f t="shared" si="3"/>
        <v>332.52479999999997</v>
      </c>
    </row>
    <row r="37" spans="2:16" x14ac:dyDescent="0.2">
      <c r="B37" s="7" t="s">
        <v>116</v>
      </c>
      <c r="C37" s="15" t="s">
        <v>122</v>
      </c>
      <c r="D37" s="15">
        <v>4</v>
      </c>
      <c r="E37" s="15">
        <v>72</v>
      </c>
      <c r="F37" s="40">
        <v>0.15</v>
      </c>
      <c r="G37" s="9">
        <f t="shared" si="0"/>
        <v>331.2</v>
      </c>
      <c r="H37" s="41">
        <v>2008</v>
      </c>
      <c r="I37" s="40">
        <v>0.5</v>
      </c>
      <c r="J37" s="9">
        <f t="shared" si="1"/>
        <v>332.52479999999997</v>
      </c>
      <c r="K37" s="48"/>
      <c r="L37" s="49"/>
      <c r="M37" s="50"/>
      <c r="N37" s="51"/>
      <c r="O37" s="9">
        <f t="shared" si="2"/>
        <v>0</v>
      </c>
      <c r="P37" s="9">
        <f t="shared" si="3"/>
        <v>332.52479999999997</v>
      </c>
    </row>
    <row r="38" spans="2:16" x14ac:dyDescent="0.2">
      <c r="B38" s="7" t="s">
        <v>116</v>
      </c>
      <c r="C38" s="15" t="s">
        <v>122</v>
      </c>
      <c r="D38" s="15">
        <v>4</v>
      </c>
      <c r="E38" s="15">
        <v>72</v>
      </c>
      <c r="F38" s="40">
        <v>0.15</v>
      </c>
      <c r="G38" s="9">
        <f t="shared" si="0"/>
        <v>331.2</v>
      </c>
      <c r="H38" s="41">
        <v>2008</v>
      </c>
      <c r="I38" s="40">
        <v>0.5</v>
      </c>
      <c r="J38" s="9">
        <f t="shared" si="1"/>
        <v>332.52479999999997</v>
      </c>
      <c r="K38" s="48"/>
      <c r="L38" s="49"/>
      <c r="M38" s="50"/>
      <c r="N38" s="51"/>
      <c r="O38" s="9">
        <f t="shared" si="2"/>
        <v>0</v>
      </c>
      <c r="P38" s="9">
        <f t="shared" si="3"/>
        <v>332.52479999999997</v>
      </c>
    </row>
    <row r="39" spans="2:16" x14ac:dyDescent="0.2">
      <c r="B39" s="7" t="s">
        <v>116</v>
      </c>
      <c r="C39" s="15" t="s">
        <v>122</v>
      </c>
      <c r="D39" s="15">
        <v>4</v>
      </c>
      <c r="E39" s="15">
        <v>72</v>
      </c>
      <c r="F39" s="40">
        <v>0.15</v>
      </c>
      <c r="G39" s="9">
        <f t="shared" si="0"/>
        <v>331.2</v>
      </c>
      <c r="H39" s="41">
        <v>2008</v>
      </c>
      <c r="I39" s="40">
        <v>0.5</v>
      </c>
      <c r="J39" s="9">
        <f t="shared" si="1"/>
        <v>332.52479999999997</v>
      </c>
      <c r="K39" s="48"/>
      <c r="L39" s="49"/>
      <c r="M39" s="50"/>
      <c r="N39" s="51"/>
      <c r="O39" s="9">
        <f t="shared" si="2"/>
        <v>0</v>
      </c>
      <c r="P39" s="9">
        <f t="shared" si="3"/>
        <v>332.52479999999997</v>
      </c>
    </row>
    <row r="40" spans="2:16" x14ac:dyDescent="0.2">
      <c r="B40" s="7" t="s">
        <v>116</v>
      </c>
      <c r="C40" s="15" t="s">
        <v>122</v>
      </c>
      <c r="D40" s="15">
        <v>4</v>
      </c>
      <c r="E40" s="15">
        <v>72</v>
      </c>
      <c r="F40" s="40">
        <v>0.15</v>
      </c>
      <c r="G40" s="9">
        <f t="shared" si="0"/>
        <v>331.2</v>
      </c>
      <c r="H40" s="41">
        <v>2008</v>
      </c>
      <c r="I40" s="40">
        <v>0.5</v>
      </c>
      <c r="J40" s="9">
        <f t="shared" si="1"/>
        <v>332.52479999999997</v>
      </c>
      <c r="K40" s="48"/>
      <c r="L40" s="49"/>
      <c r="M40" s="50"/>
      <c r="N40" s="51"/>
      <c r="O40" s="9">
        <f t="shared" si="2"/>
        <v>0</v>
      </c>
      <c r="P40" s="9">
        <f t="shared" si="3"/>
        <v>332.52479999999997</v>
      </c>
    </row>
    <row r="41" spans="2:16" x14ac:dyDescent="0.2">
      <c r="B41" s="7" t="s">
        <v>117</v>
      </c>
      <c r="C41" s="15" t="s">
        <v>122</v>
      </c>
      <c r="D41" s="15">
        <v>4</v>
      </c>
      <c r="E41" s="15">
        <v>72</v>
      </c>
      <c r="F41" s="40">
        <v>0.15</v>
      </c>
      <c r="G41" s="9">
        <f t="shared" si="0"/>
        <v>331.2</v>
      </c>
      <c r="H41" s="41">
        <v>2008</v>
      </c>
      <c r="I41" s="40">
        <v>0.5</v>
      </c>
      <c r="J41" s="9">
        <f t="shared" si="1"/>
        <v>332.52479999999997</v>
      </c>
      <c r="K41" s="48"/>
      <c r="L41" s="49"/>
      <c r="M41" s="50"/>
      <c r="N41" s="51"/>
      <c r="O41" s="9">
        <f t="shared" si="2"/>
        <v>0</v>
      </c>
      <c r="P41" s="9">
        <f t="shared" si="3"/>
        <v>332.52479999999997</v>
      </c>
    </row>
    <row r="42" spans="2:16" x14ac:dyDescent="0.2">
      <c r="B42" s="7" t="s">
        <v>118</v>
      </c>
      <c r="C42" s="15" t="s">
        <v>122</v>
      </c>
      <c r="D42" s="15">
        <v>4</v>
      </c>
      <c r="E42" s="15">
        <v>72</v>
      </c>
      <c r="F42" s="40">
        <v>0.15</v>
      </c>
      <c r="G42" s="9">
        <f t="shared" si="0"/>
        <v>331.2</v>
      </c>
      <c r="H42" s="41">
        <v>2008</v>
      </c>
      <c r="I42" s="40">
        <v>0.5</v>
      </c>
      <c r="J42" s="9">
        <f t="shared" si="1"/>
        <v>332.52479999999997</v>
      </c>
      <c r="K42" s="48"/>
      <c r="L42" s="49"/>
      <c r="M42" s="50"/>
      <c r="N42" s="51"/>
      <c r="O42" s="9">
        <f t="shared" si="2"/>
        <v>0</v>
      </c>
      <c r="P42" s="9">
        <f t="shared" si="3"/>
        <v>332.52479999999997</v>
      </c>
    </row>
    <row r="43" spans="2:16" x14ac:dyDescent="0.2">
      <c r="B43" s="7" t="s">
        <v>121</v>
      </c>
      <c r="C43" s="15" t="s">
        <v>122</v>
      </c>
      <c r="D43" s="15">
        <v>2</v>
      </c>
      <c r="E43" s="15">
        <v>72</v>
      </c>
      <c r="F43" s="40">
        <v>0.15</v>
      </c>
      <c r="G43" s="9">
        <f t="shared" si="0"/>
        <v>165.6</v>
      </c>
      <c r="H43" s="41">
        <v>2008</v>
      </c>
      <c r="I43" s="40">
        <v>0.5</v>
      </c>
      <c r="J43" s="9">
        <f t="shared" si="1"/>
        <v>166.26239999999999</v>
      </c>
      <c r="K43" s="48"/>
      <c r="L43" s="49"/>
      <c r="M43" s="50"/>
      <c r="N43" s="51"/>
      <c r="O43" s="9">
        <f t="shared" ref="O43:O92" si="4">(N43*H43*I43)/1000</f>
        <v>0</v>
      </c>
      <c r="P43" s="9">
        <f t="shared" ref="P43:P92" si="5">J43-O43</f>
        <v>166.26239999999999</v>
      </c>
    </row>
    <row r="44" spans="2:16" x14ac:dyDescent="0.2">
      <c r="B44" s="7" t="s">
        <v>119</v>
      </c>
      <c r="C44" s="15" t="s">
        <v>122</v>
      </c>
      <c r="D44" s="15">
        <v>1</v>
      </c>
      <c r="E44" s="15">
        <v>72</v>
      </c>
      <c r="F44" s="40">
        <v>0.15</v>
      </c>
      <c r="G44" s="9">
        <f t="shared" si="0"/>
        <v>82.8</v>
      </c>
      <c r="H44" s="41">
        <v>2008</v>
      </c>
      <c r="I44" s="40">
        <v>0.5</v>
      </c>
      <c r="J44" s="9">
        <f t="shared" si="1"/>
        <v>83.131199999999993</v>
      </c>
      <c r="K44" s="48"/>
      <c r="L44" s="49"/>
      <c r="M44" s="50"/>
      <c r="N44" s="51"/>
      <c r="O44" s="9">
        <f t="shared" si="4"/>
        <v>0</v>
      </c>
      <c r="P44" s="9">
        <f t="shared" si="5"/>
        <v>83.131199999999993</v>
      </c>
    </row>
    <row r="45" spans="2:16" x14ac:dyDescent="0.2">
      <c r="B45" s="42" t="s">
        <v>120</v>
      </c>
      <c r="C45" s="42" t="s">
        <v>123</v>
      </c>
      <c r="D45" s="42"/>
      <c r="E45" s="42">
        <v>47</v>
      </c>
      <c r="F45" s="52">
        <v>0.15</v>
      </c>
      <c r="G45" s="9">
        <f t="shared" si="0"/>
        <v>0</v>
      </c>
      <c r="H45" s="53">
        <v>2008</v>
      </c>
      <c r="I45" s="52">
        <v>0.5</v>
      </c>
      <c r="J45" s="27">
        <f t="shared" si="1"/>
        <v>0</v>
      </c>
      <c r="K45" s="44"/>
      <c r="L45" s="45"/>
      <c r="M45" s="46"/>
      <c r="N45" s="47"/>
      <c r="O45" s="47"/>
      <c r="P45" s="47"/>
    </row>
    <row r="46" spans="2:16" x14ac:dyDescent="0.2">
      <c r="B46" s="25" t="s">
        <v>120</v>
      </c>
      <c r="C46" s="42" t="s">
        <v>123</v>
      </c>
      <c r="D46" s="42"/>
      <c r="E46" s="42">
        <v>47</v>
      </c>
      <c r="F46" s="52">
        <v>0.15</v>
      </c>
      <c r="G46" s="9">
        <f t="shared" si="0"/>
        <v>0</v>
      </c>
      <c r="H46" s="53">
        <v>2008</v>
      </c>
      <c r="I46" s="52">
        <v>0.5</v>
      </c>
      <c r="J46" s="27">
        <f t="shared" si="1"/>
        <v>0</v>
      </c>
      <c r="K46" s="44"/>
      <c r="L46" s="45"/>
      <c r="M46" s="46"/>
      <c r="N46" s="47"/>
      <c r="O46" s="47"/>
      <c r="P46" s="47"/>
    </row>
    <row r="47" spans="2:16" x14ac:dyDescent="0.2">
      <c r="B47" s="11" t="s">
        <v>127</v>
      </c>
      <c r="C47" s="12"/>
      <c r="D47" s="12"/>
      <c r="E47" s="12"/>
      <c r="F47" s="12"/>
      <c r="G47" s="12"/>
      <c r="H47" s="12"/>
      <c r="I47" s="12"/>
      <c r="J47" s="13"/>
      <c r="K47" s="12"/>
      <c r="L47" s="12"/>
      <c r="M47" s="12"/>
      <c r="N47" s="12"/>
      <c r="O47" s="12"/>
      <c r="P47" s="13"/>
    </row>
    <row r="48" spans="2:16" x14ac:dyDescent="0.2">
      <c r="B48" s="42" t="s">
        <v>128</v>
      </c>
      <c r="C48" s="42" t="s">
        <v>129</v>
      </c>
      <c r="D48" s="42"/>
      <c r="E48" s="42">
        <v>72</v>
      </c>
      <c r="F48" s="52">
        <v>0.15</v>
      </c>
      <c r="G48" s="9">
        <f t="shared" si="0"/>
        <v>0</v>
      </c>
      <c r="H48" s="53">
        <v>2008</v>
      </c>
      <c r="I48" s="52">
        <v>0.5</v>
      </c>
      <c r="J48" s="27">
        <f t="shared" si="1"/>
        <v>0</v>
      </c>
      <c r="K48" s="44"/>
      <c r="L48" s="45"/>
      <c r="M48" s="46"/>
      <c r="N48" s="47"/>
      <c r="O48" s="47"/>
      <c r="P48" s="47"/>
    </row>
    <row r="49" spans="2:16" x14ac:dyDescent="0.2">
      <c r="B49" s="42" t="s">
        <v>15</v>
      </c>
      <c r="C49" s="42" t="s">
        <v>129</v>
      </c>
      <c r="D49" s="42"/>
      <c r="E49" s="42">
        <v>72</v>
      </c>
      <c r="F49" s="52">
        <v>0.15</v>
      </c>
      <c r="G49" s="9">
        <f t="shared" si="0"/>
        <v>0</v>
      </c>
      <c r="H49" s="53">
        <v>2008</v>
      </c>
      <c r="I49" s="52">
        <v>0.5</v>
      </c>
      <c r="J49" s="27">
        <f t="shared" si="1"/>
        <v>0</v>
      </c>
      <c r="K49" s="44"/>
      <c r="L49" s="45"/>
      <c r="M49" s="46"/>
      <c r="N49" s="47"/>
      <c r="O49" s="47"/>
      <c r="P49" s="47"/>
    </row>
    <row r="50" spans="2:16" x14ac:dyDescent="0.2">
      <c r="B50" s="11" t="s">
        <v>126</v>
      </c>
      <c r="C50" s="12"/>
      <c r="D50" s="12"/>
      <c r="E50" s="12"/>
      <c r="F50" s="12"/>
      <c r="G50" s="12"/>
      <c r="H50" s="12"/>
      <c r="I50" s="12"/>
      <c r="J50" s="13"/>
      <c r="K50" s="12"/>
      <c r="L50" s="12"/>
      <c r="M50" s="12"/>
      <c r="N50" s="12"/>
      <c r="O50" s="12"/>
      <c r="P50" s="13"/>
    </row>
    <row r="51" spans="2:16" x14ac:dyDescent="0.2">
      <c r="B51" s="7" t="s">
        <v>116</v>
      </c>
      <c r="C51" s="15" t="s">
        <v>122</v>
      </c>
      <c r="D51" s="15">
        <v>4</v>
      </c>
      <c r="E51" s="15">
        <v>72</v>
      </c>
      <c r="F51" s="40">
        <v>0.15</v>
      </c>
      <c r="G51" s="9">
        <f t="shared" si="0"/>
        <v>331.2</v>
      </c>
      <c r="H51" s="41">
        <v>2008</v>
      </c>
      <c r="I51" s="40">
        <v>0.5</v>
      </c>
      <c r="J51" s="9">
        <f t="shared" si="1"/>
        <v>332.52479999999997</v>
      </c>
      <c r="K51" s="48"/>
      <c r="L51" s="49"/>
      <c r="M51" s="50"/>
      <c r="N51" s="51"/>
      <c r="O51" s="9">
        <f t="shared" si="4"/>
        <v>0</v>
      </c>
      <c r="P51" s="9">
        <f t="shared" si="5"/>
        <v>332.52479999999997</v>
      </c>
    </row>
    <row r="52" spans="2:16" x14ac:dyDescent="0.2">
      <c r="B52" s="7" t="s">
        <v>116</v>
      </c>
      <c r="C52" s="15" t="s">
        <v>122</v>
      </c>
      <c r="D52" s="15">
        <v>4</v>
      </c>
      <c r="E52" s="15">
        <v>72</v>
      </c>
      <c r="F52" s="40">
        <v>0.15</v>
      </c>
      <c r="G52" s="9">
        <f t="shared" si="0"/>
        <v>331.2</v>
      </c>
      <c r="H52" s="41">
        <v>2008</v>
      </c>
      <c r="I52" s="40">
        <v>0.5</v>
      </c>
      <c r="J52" s="9">
        <f t="shared" si="1"/>
        <v>332.52479999999997</v>
      </c>
      <c r="K52" s="48"/>
      <c r="L52" s="49"/>
      <c r="M52" s="50"/>
      <c r="N52" s="51"/>
      <c r="O52" s="9">
        <f t="shared" si="4"/>
        <v>0</v>
      </c>
      <c r="P52" s="9">
        <f t="shared" si="5"/>
        <v>332.52479999999997</v>
      </c>
    </row>
    <row r="53" spans="2:16" x14ac:dyDescent="0.2">
      <c r="B53" s="7" t="s">
        <v>116</v>
      </c>
      <c r="C53" s="15" t="s">
        <v>122</v>
      </c>
      <c r="D53" s="15">
        <v>4</v>
      </c>
      <c r="E53" s="15">
        <v>72</v>
      </c>
      <c r="F53" s="40">
        <v>0.15</v>
      </c>
      <c r="G53" s="9">
        <f t="shared" si="0"/>
        <v>331.2</v>
      </c>
      <c r="H53" s="41">
        <v>2008</v>
      </c>
      <c r="I53" s="40">
        <v>0.5</v>
      </c>
      <c r="J53" s="9">
        <f t="shared" si="1"/>
        <v>332.52479999999997</v>
      </c>
      <c r="K53" s="48"/>
      <c r="L53" s="49"/>
      <c r="M53" s="50"/>
      <c r="N53" s="51"/>
      <c r="O53" s="9">
        <f t="shared" si="4"/>
        <v>0</v>
      </c>
      <c r="P53" s="9">
        <f t="shared" si="5"/>
        <v>332.52479999999997</v>
      </c>
    </row>
    <row r="54" spans="2:16" x14ac:dyDescent="0.2">
      <c r="B54" s="7" t="s">
        <v>116</v>
      </c>
      <c r="C54" s="15" t="s">
        <v>122</v>
      </c>
      <c r="D54" s="15">
        <v>4</v>
      </c>
      <c r="E54" s="15">
        <v>72</v>
      </c>
      <c r="F54" s="40">
        <v>0.15</v>
      </c>
      <c r="G54" s="9">
        <f t="shared" si="0"/>
        <v>331.2</v>
      </c>
      <c r="H54" s="41">
        <v>2008</v>
      </c>
      <c r="I54" s="40">
        <v>0.5</v>
      </c>
      <c r="J54" s="9">
        <f t="shared" si="1"/>
        <v>332.52479999999997</v>
      </c>
      <c r="K54" s="48"/>
      <c r="L54" s="49"/>
      <c r="M54" s="50"/>
      <c r="N54" s="51"/>
      <c r="O54" s="9">
        <f t="shared" si="4"/>
        <v>0</v>
      </c>
      <c r="P54" s="9">
        <f t="shared" si="5"/>
        <v>332.52479999999997</v>
      </c>
    </row>
    <row r="55" spans="2:16" x14ac:dyDescent="0.2">
      <c r="B55" s="7" t="s">
        <v>116</v>
      </c>
      <c r="C55" s="15" t="s">
        <v>122</v>
      </c>
      <c r="D55" s="15">
        <v>4</v>
      </c>
      <c r="E55" s="15">
        <v>72</v>
      </c>
      <c r="F55" s="40">
        <v>0.15</v>
      </c>
      <c r="G55" s="9">
        <f t="shared" si="0"/>
        <v>331.2</v>
      </c>
      <c r="H55" s="41">
        <v>2008</v>
      </c>
      <c r="I55" s="40">
        <v>0.5</v>
      </c>
      <c r="J55" s="9">
        <f t="shared" si="1"/>
        <v>332.52479999999997</v>
      </c>
      <c r="K55" s="48"/>
      <c r="L55" s="49"/>
      <c r="M55" s="50"/>
      <c r="N55" s="51"/>
      <c r="O55" s="9">
        <f t="shared" si="4"/>
        <v>0</v>
      </c>
      <c r="P55" s="9">
        <f t="shared" si="5"/>
        <v>332.52479999999997</v>
      </c>
    </row>
    <row r="56" spans="2:16" x14ac:dyDescent="0.2">
      <c r="B56" s="7" t="s">
        <v>116</v>
      </c>
      <c r="C56" s="15" t="s">
        <v>122</v>
      </c>
      <c r="D56" s="15">
        <v>4</v>
      </c>
      <c r="E56" s="15">
        <v>72</v>
      </c>
      <c r="F56" s="40">
        <v>0.15</v>
      </c>
      <c r="G56" s="9">
        <f t="shared" si="0"/>
        <v>331.2</v>
      </c>
      <c r="H56" s="41">
        <v>2008</v>
      </c>
      <c r="I56" s="40">
        <v>0.5</v>
      </c>
      <c r="J56" s="9">
        <f t="shared" si="1"/>
        <v>332.52479999999997</v>
      </c>
      <c r="K56" s="48"/>
      <c r="L56" s="49"/>
      <c r="M56" s="50"/>
      <c r="N56" s="51"/>
      <c r="O56" s="9">
        <f t="shared" si="4"/>
        <v>0</v>
      </c>
      <c r="P56" s="9">
        <f t="shared" si="5"/>
        <v>332.52479999999997</v>
      </c>
    </row>
    <row r="57" spans="2:16" x14ac:dyDescent="0.2">
      <c r="B57" s="7" t="s">
        <v>116</v>
      </c>
      <c r="C57" s="15" t="s">
        <v>122</v>
      </c>
      <c r="D57" s="15">
        <v>4</v>
      </c>
      <c r="E57" s="15">
        <v>72</v>
      </c>
      <c r="F57" s="40">
        <v>0.15</v>
      </c>
      <c r="G57" s="9">
        <f t="shared" si="0"/>
        <v>331.2</v>
      </c>
      <c r="H57" s="41">
        <v>2008</v>
      </c>
      <c r="I57" s="40">
        <v>0.5</v>
      </c>
      <c r="J57" s="9">
        <f t="shared" si="1"/>
        <v>332.52479999999997</v>
      </c>
      <c r="K57" s="48"/>
      <c r="L57" s="49"/>
      <c r="M57" s="50"/>
      <c r="N57" s="51"/>
      <c r="O57" s="9">
        <f t="shared" si="4"/>
        <v>0</v>
      </c>
      <c r="P57" s="9">
        <f t="shared" si="5"/>
        <v>332.52479999999997</v>
      </c>
    </row>
    <row r="58" spans="2:16" x14ac:dyDescent="0.2">
      <c r="B58" s="7" t="s">
        <v>116</v>
      </c>
      <c r="C58" s="15" t="s">
        <v>122</v>
      </c>
      <c r="D58" s="15">
        <v>4</v>
      </c>
      <c r="E58" s="15">
        <v>72</v>
      </c>
      <c r="F58" s="40">
        <v>0.15</v>
      </c>
      <c r="G58" s="9">
        <f t="shared" si="0"/>
        <v>331.2</v>
      </c>
      <c r="H58" s="41">
        <v>2008</v>
      </c>
      <c r="I58" s="40">
        <v>0.5</v>
      </c>
      <c r="J58" s="9">
        <f t="shared" si="1"/>
        <v>332.52479999999997</v>
      </c>
      <c r="K58" s="48"/>
      <c r="L58" s="49"/>
      <c r="M58" s="50"/>
      <c r="N58" s="51"/>
      <c r="O58" s="9">
        <f t="shared" si="4"/>
        <v>0</v>
      </c>
      <c r="P58" s="9">
        <f t="shared" si="5"/>
        <v>332.52479999999997</v>
      </c>
    </row>
    <row r="59" spans="2:16" x14ac:dyDescent="0.2">
      <c r="B59" s="7" t="s">
        <v>117</v>
      </c>
      <c r="C59" s="15" t="s">
        <v>122</v>
      </c>
      <c r="D59" s="15">
        <v>4</v>
      </c>
      <c r="E59" s="15">
        <v>72</v>
      </c>
      <c r="F59" s="40">
        <v>0.15</v>
      </c>
      <c r="G59" s="9">
        <f t="shared" si="0"/>
        <v>331.2</v>
      </c>
      <c r="H59" s="41">
        <v>2008</v>
      </c>
      <c r="I59" s="40">
        <v>0.5</v>
      </c>
      <c r="J59" s="9">
        <f t="shared" si="1"/>
        <v>332.52479999999997</v>
      </c>
      <c r="K59" s="48"/>
      <c r="L59" s="49"/>
      <c r="M59" s="50"/>
      <c r="N59" s="51"/>
      <c r="O59" s="9">
        <f t="shared" si="4"/>
        <v>0</v>
      </c>
      <c r="P59" s="9">
        <f t="shared" si="5"/>
        <v>332.52479999999997</v>
      </c>
    </row>
    <row r="60" spans="2:16" x14ac:dyDescent="0.2">
      <c r="B60" s="7" t="s">
        <v>118</v>
      </c>
      <c r="C60" s="15" t="s">
        <v>122</v>
      </c>
      <c r="D60" s="15">
        <v>4</v>
      </c>
      <c r="E60" s="15">
        <v>72</v>
      </c>
      <c r="F60" s="40">
        <v>0.15</v>
      </c>
      <c r="G60" s="9">
        <f t="shared" si="0"/>
        <v>331.2</v>
      </c>
      <c r="H60" s="41">
        <v>2008</v>
      </c>
      <c r="I60" s="40">
        <v>0.5</v>
      </c>
      <c r="J60" s="9">
        <f t="shared" si="1"/>
        <v>332.52479999999997</v>
      </c>
      <c r="K60" s="48"/>
      <c r="L60" s="49"/>
      <c r="M60" s="50"/>
      <c r="N60" s="51"/>
      <c r="O60" s="9">
        <f t="shared" si="4"/>
        <v>0</v>
      </c>
      <c r="P60" s="9">
        <f t="shared" si="5"/>
        <v>332.52479999999997</v>
      </c>
    </row>
    <row r="61" spans="2:16" x14ac:dyDescent="0.2">
      <c r="B61" s="7" t="s">
        <v>121</v>
      </c>
      <c r="C61" s="15" t="s">
        <v>122</v>
      </c>
      <c r="D61" s="15">
        <v>2</v>
      </c>
      <c r="E61" s="15">
        <v>72</v>
      </c>
      <c r="F61" s="40">
        <v>0.15</v>
      </c>
      <c r="G61" s="9">
        <f t="shared" si="0"/>
        <v>165.6</v>
      </c>
      <c r="H61" s="41">
        <v>2008</v>
      </c>
      <c r="I61" s="40">
        <v>0.5</v>
      </c>
      <c r="J61" s="9">
        <f t="shared" si="1"/>
        <v>166.26239999999999</v>
      </c>
      <c r="K61" s="48"/>
      <c r="L61" s="49"/>
      <c r="M61" s="50"/>
      <c r="N61" s="51"/>
      <c r="O61" s="9">
        <f t="shared" si="4"/>
        <v>0</v>
      </c>
      <c r="P61" s="9">
        <f t="shared" si="5"/>
        <v>166.26239999999999</v>
      </c>
    </row>
    <row r="62" spans="2:16" x14ac:dyDescent="0.2">
      <c r="B62" s="7" t="s">
        <v>119</v>
      </c>
      <c r="C62" s="15" t="s">
        <v>122</v>
      </c>
      <c r="D62" s="15">
        <v>1</v>
      </c>
      <c r="E62" s="15">
        <v>72</v>
      </c>
      <c r="F62" s="40">
        <v>0.15</v>
      </c>
      <c r="G62" s="9">
        <f t="shared" si="0"/>
        <v>82.8</v>
      </c>
      <c r="H62" s="41">
        <v>2008</v>
      </c>
      <c r="I62" s="40">
        <v>0.5</v>
      </c>
      <c r="J62" s="9">
        <f t="shared" si="1"/>
        <v>83.131199999999993</v>
      </c>
      <c r="K62" s="48"/>
      <c r="L62" s="49"/>
      <c r="M62" s="50"/>
      <c r="N62" s="51"/>
      <c r="O62" s="9">
        <f t="shared" si="4"/>
        <v>0</v>
      </c>
      <c r="P62" s="9">
        <f t="shared" si="5"/>
        <v>83.131199999999993</v>
      </c>
    </row>
    <row r="63" spans="2:16" x14ac:dyDescent="0.2">
      <c r="B63" s="42" t="s">
        <v>120</v>
      </c>
      <c r="C63" s="42" t="s">
        <v>123</v>
      </c>
      <c r="D63" s="42"/>
      <c r="E63" s="42">
        <v>47</v>
      </c>
      <c r="F63" s="52">
        <v>0.15</v>
      </c>
      <c r="G63" s="9">
        <f t="shared" si="0"/>
        <v>0</v>
      </c>
      <c r="H63" s="53">
        <v>2008</v>
      </c>
      <c r="I63" s="52">
        <v>0.5</v>
      </c>
      <c r="J63" s="27">
        <f t="shared" si="1"/>
        <v>0</v>
      </c>
      <c r="K63" s="44"/>
      <c r="L63" s="45"/>
      <c r="M63" s="46"/>
      <c r="N63" s="47"/>
      <c r="O63" s="47"/>
      <c r="P63" s="47"/>
    </row>
    <row r="64" spans="2:16" x14ac:dyDescent="0.2">
      <c r="B64" s="25" t="s">
        <v>120</v>
      </c>
      <c r="C64" s="42" t="s">
        <v>123</v>
      </c>
      <c r="D64" s="42"/>
      <c r="E64" s="42">
        <v>47</v>
      </c>
      <c r="F64" s="52">
        <v>0.15</v>
      </c>
      <c r="G64" s="9">
        <f t="shared" si="0"/>
        <v>0</v>
      </c>
      <c r="H64" s="53">
        <v>2008</v>
      </c>
      <c r="I64" s="52">
        <v>0.5</v>
      </c>
      <c r="J64" s="27">
        <f t="shared" si="1"/>
        <v>0</v>
      </c>
      <c r="K64" s="44"/>
      <c r="L64" s="45"/>
      <c r="M64" s="46"/>
      <c r="N64" s="47"/>
      <c r="O64" s="47"/>
      <c r="P64" s="47"/>
    </row>
    <row r="65" spans="2:16" x14ac:dyDescent="0.2">
      <c r="B65" s="11" t="s">
        <v>130</v>
      </c>
      <c r="C65" s="12"/>
      <c r="D65" s="12"/>
      <c r="E65" s="12"/>
      <c r="F65" s="12"/>
      <c r="G65" s="12"/>
      <c r="H65" s="12"/>
      <c r="I65" s="12"/>
      <c r="J65" s="13"/>
      <c r="K65" s="12"/>
      <c r="L65" s="12"/>
      <c r="M65" s="12"/>
      <c r="N65" s="12"/>
      <c r="O65" s="12"/>
      <c r="P65" s="13"/>
    </row>
    <row r="66" spans="2:16" x14ac:dyDescent="0.2">
      <c r="B66" s="7" t="s">
        <v>116</v>
      </c>
      <c r="C66" s="15" t="s">
        <v>122</v>
      </c>
      <c r="D66" s="15">
        <v>4</v>
      </c>
      <c r="E66" s="15">
        <v>72</v>
      </c>
      <c r="F66" s="40">
        <v>0.15</v>
      </c>
      <c r="G66" s="9">
        <f t="shared" si="0"/>
        <v>331.2</v>
      </c>
      <c r="H66" s="41">
        <v>2008</v>
      </c>
      <c r="I66" s="40">
        <v>0.5</v>
      </c>
      <c r="J66" s="9">
        <f t="shared" si="1"/>
        <v>332.52479999999997</v>
      </c>
      <c r="K66" s="48"/>
      <c r="L66" s="49"/>
      <c r="M66" s="50"/>
      <c r="N66" s="51"/>
      <c r="O66" s="9">
        <f t="shared" si="4"/>
        <v>0</v>
      </c>
      <c r="P66" s="9">
        <f t="shared" si="5"/>
        <v>332.52479999999997</v>
      </c>
    </row>
    <row r="67" spans="2:16" x14ac:dyDescent="0.2">
      <c r="B67" s="7" t="s">
        <v>116</v>
      </c>
      <c r="C67" s="15" t="s">
        <v>122</v>
      </c>
      <c r="D67" s="15">
        <v>4</v>
      </c>
      <c r="E67" s="15">
        <v>72</v>
      </c>
      <c r="F67" s="40">
        <v>0.15</v>
      </c>
      <c r="G67" s="9">
        <f t="shared" si="0"/>
        <v>331.2</v>
      </c>
      <c r="H67" s="41">
        <v>2008</v>
      </c>
      <c r="I67" s="40">
        <v>0.5</v>
      </c>
      <c r="J67" s="9">
        <f t="shared" si="1"/>
        <v>332.52479999999997</v>
      </c>
      <c r="K67" s="48"/>
      <c r="L67" s="49"/>
      <c r="M67" s="50"/>
      <c r="N67" s="51"/>
      <c r="O67" s="9">
        <f t="shared" si="4"/>
        <v>0</v>
      </c>
      <c r="P67" s="9">
        <f t="shared" si="5"/>
        <v>332.52479999999997</v>
      </c>
    </row>
    <row r="68" spans="2:16" x14ac:dyDescent="0.2">
      <c r="B68" s="7" t="s">
        <v>116</v>
      </c>
      <c r="C68" s="15" t="s">
        <v>122</v>
      </c>
      <c r="D68" s="15">
        <v>4</v>
      </c>
      <c r="E68" s="15">
        <v>72</v>
      </c>
      <c r="F68" s="40">
        <v>0.15</v>
      </c>
      <c r="G68" s="9">
        <f t="shared" si="0"/>
        <v>331.2</v>
      </c>
      <c r="H68" s="41">
        <v>2008</v>
      </c>
      <c r="I68" s="40">
        <v>0.5</v>
      </c>
      <c r="J68" s="9">
        <f t="shared" si="1"/>
        <v>332.52479999999997</v>
      </c>
      <c r="K68" s="48"/>
      <c r="L68" s="49"/>
      <c r="M68" s="50"/>
      <c r="N68" s="51"/>
      <c r="O68" s="9">
        <f t="shared" si="4"/>
        <v>0</v>
      </c>
      <c r="P68" s="9">
        <f t="shared" si="5"/>
        <v>332.52479999999997</v>
      </c>
    </row>
    <row r="69" spans="2:16" x14ac:dyDescent="0.2">
      <c r="B69" s="7" t="s">
        <v>116</v>
      </c>
      <c r="C69" s="15" t="s">
        <v>122</v>
      </c>
      <c r="D69" s="15">
        <v>4</v>
      </c>
      <c r="E69" s="15">
        <v>72</v>
      </c>
      <c r="F69" s="40">
        <v>0.15</v>
      </c>
      <c r="G69" s="9">
        <f t="shared" si="0"/>
        <v>331.2</v>
      </c>
      <c r="H69" s="41">
        <v>2008</v>
      </c>
      <c r="I69" s="40">
        <v>0.5</v>
      </c>
      <c r="J69" s="9">
        <f t="shared" si="1"/>
        <v>332.52479999999997</v>
      </c>
      <c r="K69" s="48"/>
      <c r="L69" s="49"/>
      <c r="M69" s="50"/>
      <c r="N69" s="51"/>
      <c r="O69" s="9">
        <f t="shared" si="4"/>
        <v>0</v>
      </c>
      <c r="P69" s="9">
        <f t="shared" si="5"/>
        <v>332.52479999999997</v>
      </c>
    </row>
    <row r="70" spans="2:16" x14ac:dyDescent="0.2">
      <c r="B70" s="7" t="s">
        <v>116</v>
      </c>
      <c r="C70" s="15" t="s">
        <v>122</v>
      </c>
      <c r="D70" s="15">
        <v>4</v>
      </c>
      <c r="E70" s="15">
        <v>72</v>
      </c>
      <c r="F70" s="40">
        <v>0.15</v>
      </c>
      <c r="G70" s="9">
        <f t="shared" ref="G70:G94" si="6">IF(F70=0%,D70*E70,D70*(E70*(1+F70)))</f>
        <v>331.2</v>
      </c>
      <c r="H70" s="41">
        <v>2008</v>
      </c>
      <c r="I70" s="40">
        <v>0.5</v>
      </c>
      <c r="J70" s="9">
        <f t="shared" ref="J70:J94" si="7">(G70*H70*I70)/1000</f>
        <v>332.52479999999997</v>
      </c>
      <c r="K70" s="48"/>
      <c r="L70" s="49"/>
      <c r="M70" s="50"/>
      <c r="N70" s="51"/>
      <c r="O70" s="9">
        <f t="shared" si="4"/>
        <v>0</v>
      </c>
      <c r="P70" s="9">
        <f t="shared" si="5"/>
        <v>332.52479999999997</v>
      </c>
    </row>
    <row r="71" spans="2:16" x14ac:dyDescent="0.2">
      <c r="B71" s="7" t="s">
        <v>116</v>
      </c>
      <c r="C71" s="15" t="s">
        <v>122</v>
      </c>
      <c r="D71" s="15">
        <v>4</v>
      </c>
      <c r="E71" s="15">
        <v>72</v>
      </c>
      <c r="F71" s="40">
        <v>0.15</v>
      </c>
      <c r="G71" s="9">
        <f t="shared" si="6"/>
        <v>331.2</v>
      </c>
      <c r="H71" s="41">
        <v>2008</v>
      </c>
      <c r="I71" s="40">
        <v>0.5</v>
      </c>
      <c r="J71" s="9">
        <f t="shared" si="7"/>
        <v>332.52479999999997</v>
      </c>
      <c r="K71" s="48"/>
      <c r="L71" s="49"/>
      <c r="M71" s="50"/>
      <c r="N71" s="51"/>
      <c r="O71" s="9">
        <f t="shared" si="4"/>
        <v>0</v>
      </c>
      <c r="P71" s="9">
        <f t="shared" si="5"/>
        <v>332.52479999999997</v>
      </c>
    </row>
    <row r="72" spans="2:16" x14ac:dyDescent="0.2">
      <c r="B72" s="7" t="s">
        <v>116</v>
      </c>
      <c r="C72" s="15" t="s">
        <v>122</v>
      </c>
      <c r="D72" s="15">
        <v>4</v>
      </c>
      <c r="E72" s="15">
        <v>72</v>
      </c>
      <c r="F72" s="40">
        <v>0.15</v>
      </c>
      <c r="G72" s="9">
        <f t="shared" si="6"/>
        <v>331.2</v>
      </c>
      <c r="H72" s="41">
        <v>2008</v>
      </c>
      <c r="I72" s="40">
        <v>0.5</v>
      </c>
      <c r="J72" s="9">
        <f t="shared" si="7"/>
        <v>332.52479999999997</v>
      </c>
      <c r="K72" s="48"/>
      <c r="L72" s="49"/>
      <c r="M72" s="50"/>
      <c r="N72" s="51"/>
      <c r="O72" s="9">
        <f t="shared" si="4"/>
        <v>0</v>
      </c>
      <c r="P72" s="9">
        <f t="shared" si="5"/>
        <v>332.52479999999997</v>
      </c>
    </row>
    <row r="73" spans="2:16" x14ac:dyDescent="0.2">
      <c r="B73" s="7" t="s">
        <v>116</v>
      </c>
      <c r="C73" s="15" t="s">
        <v>122</v>
      </c>
      <c r="D73" s="15">
        <v>4</v>
      </c>
      <c r="E73" s="15">
        <v>72</v>
      </c>
      <c r="F73" s="40">
        <v>0.15</v>
      </c>
      <c r="G73" s="9">
        <f t="shared" si="6"/>
        <v>331.2</v>
      </c>
      <c r="H73" s="41">
        <v>2008</v>
      </c>
      <c r="I73" s="40">
        <v>0.5</v>
      </c>
      <c r="J73" s="9">
        <f t="shared" si="7"/>
        <v>332.52479999999997</v>
      </c>
      <c r="K73" s="48"/>
      <c r="L73" s="49"/>
      <c r="M73" s="50"/>
      <c r="N73" s="51"/>
      <c r="O73" s="9">
        <f t="shared" si="4"/>
        <v>0</v>
      </c>
      <c r="P73" s="9">
        <f t="shared" si="5"/>
        <v>332.52479999999997</v>
      </c>
    </row>
    <row r="74" spans="2:16" x14ac:dyDescent="0.2">
      <c r="B74" s="7" t="s">
        <v>117</v>
      </c>
      <c r="C74" s="15" t="s">
        <v>122</v>
      </c>
      <c r="D74" s="15">
        <v>4</v>
      </c>
      <c r="E74" s="15">
        <v>72</v>
      </c>
      <c r="F74" s="40">
        <v>0.15</v>
      </c>
      <c r="G74" s="9">
        <f t="shared" si="6"/>
        <v>331.2</v>
      </c>
      <c r="H74" s="41">
        <v>2008</v>
      </c>
      <c r="I74" s="40">
        <v>0.5</v>
      </c>
      <c r="J74" s="9">
        <f t="shared" si="7"/>
        <v>332.52479999999997</v>
      </c>
      <c r="K74" s="48"/>
      <c r="L74" s="49"/>
      <c r="M74" s="50"/>
      <c r="N74" s="51"/>
      <c r="O74" s="9">
        <f t="shared" si="4"/>
        <v>0</v>
      </c>
      <c r="P74" s="9">
        <f t="shared" si="5"/>
        <v>332.52479999999997</v>
      </c>
    </row>
    <row r="75" spans="2:16" x14ac:dyDescent="0.2">
      <c r="B75" s="7" t="s">
        <v>118</v>
      </c>
      <c r="C75" s="15" t="s">
        <v>122</v>
      </c>
      <c r="D75" s="15">
        <v>4</v>
      </c>
      <c r="E75" s="15">
        <v>72</v>
      </c>
      <c r="F75" s="40">
        <v>0.15</v>
      </c>
      <c r="G75" s="9">
        <f t="shared" si="6"/>
        <v>331.2</v>
      </c>
      <c r="H75" s="41">
        <v>2008</v>
      </c>
      <c r="I75" s="40">
        <v>0.5</v>
      </c>
      <c r="J75" s="9">
        <f t="shared" si="7"/>
        <v>332.52479999999997</v>
      </c>
      <c r="K75" s="48"/>
      <c r="L75" s="49"/>
      <c r="M75" s="50"/>
      <c r="N75" s="51"/>
      <c r="O75" s="9">
        <f t="shared" si="4"/>
        <v>0</v>
      </c>
      <c r="P75" s="9">
        <f t="shared" si="5"/>
        <v>332.52479999999997</v>
      </c>
    </row>
    <row r="76" spans="2:16" x14ac:dyDescent="0.2">
      <c r="B76" s="7" t="s">
        <v>121</v>
      </c>
      <c r="C76" s="15" t="s">
        <v>122</v>
      </c>
      <c r="D76" s="15">
        <v>2</v>
      </c>
      <c r="E76" s="15">
        <v>72</v>
      </c>
      <c r="F76" s="40">
        <v>0.15</v>
      </c>
      <c r="G76" s="9">
        <f t="shared" si="6"/>
        <v>165.6</v>
      </c>
      <c r="H76" s="41">
        <v>2008</v>
      </c>
      <c r="I76" s="40">
        <v>0.5</v>
      </c>
      <c r="J76" s="9">
        <f t="shared" si="7"/>
        <v>166.26239999999999</v>
      </c>
      <c r="K76" s="48"/>
      <c r="L76" s="49"/>
      <c r="M76" s="50"/>
      <c r="N76" s="51"/>
      <c r="O76" s="9">
        <f t="shared" si="4"/>
        <v>0</v>
      </c>
      <c r="P76" s="9">
        <f t="shared" si="5"/>
        <v>166.26239999999999</v>
      </c>
    </row>
    <row r="77" spans="2:16" x14ac:dyDescent="0.2">
      <c r="B77" s="7" t="s">
        <v>119</v>
      </c>
      <c r="C77" s="15" t="s">
        <v>122</v>
      </c>
      <c r="D77" s="15">
        <v>1</v>
      </c>
      <c r="E77" s="15">
        <v>72</v>
      </c>
      <c r="F77" s="40">
        <v>0.15</v>
      </c>
      <c r="G77" s="9">
        <f t="shared" si="6"/>
        <v>82.8</v>
      </c>
      <c r="H77" s="41">
        <v>2008</v>
      </c>
      <c r="I77" s="40">
        <v>0.5</v>
      </c>
      <c r="J77" s="9">
        <f t="shared" si="7"/>
        <v>83.131199999999993</v>
      </c>
      <c r="K77" s="48"/>
      <c r="L77" s="49"/>
      <c r="M77" s="50"/>
      <c r="N77" s="51"/>
      <c r="O77" s="9">
        <f t="shared" si="4"/>
        <v>0</v>
      </c>
      <c r="P77" s="9">
        <f t="shared" si="5"/>
        <v>83.131199999999993</v>
      </c>
    </row>
    <row r="78" spans="2:16" x14ac:dyDescent="0.2">
      <c r="B78" s="42" t="s">
        <v>120</v>
      </c>
      <c r="C78" s="42" t="s">
        <v>123</v>
      </c>
      <c r="D78" s="42"/>
      <c r="E78" s="42">
        <v>47</v>
      </c>
      <c r="F78" s="52">
        <v>0.15</v>
      </c>
      <c r="G78" s="9">
        <f t="shared" si="6"/>
        <v>0</v>
      </c>
      <c r="H78" s="53">
        <v>2008</v>
      </c>
      <c r="I78" s="52">
        <v>0.5</v>
      </c>
      <c r="J78" s="27">
        <f t="shared" si="7"/>
        <v>0</v>
      </c>
      <c r="K78" s="44"/>
      <c r="L78" s="45"/>
      <c r="M78" s="46"/>
      <c r="N78" s="47"/>
      <c r="O78" s="47"/>
      <c r="P78" s="47"/>
    </row>
    <row r="79" spans="2:16" x14ac:dyDescent="0.2">
      <c r="B79" s="25" t="s">
        <v>120</v>
      </c>
      <c r="C79" s="42" t="s">
        <v>123</v>
      </c>
      <c r="D79" s="42"/>
      <c r="E79" s="42">
        <v>47</v>
      </c>
      <c r="F79" s="52">
        <v>0.15</v>
      </c>
      <c r="G79" s="9">
        <f t="shared" si="6"/>
        <v>0</v>
      </c>
      <c r="H79" s="53">
        <v>2008</v>
      </c>
      <c r="I79" s="52">
        <v>0.5</v>
      </c>
      <c r="J79" s="27">
        <f t="shared" si="7"/>
        <v>0</v>
      </c>
      <c r="K79" s="44"/>
      <c r="L79" s="45"/>
      <c r="M79" s="46"/>
      <c r="N79" s="47"/>
      <c r="O79" s="47"/>
      <c r="P79" s="47"/>
    </row>
    <row r="80" spans="2:16" x14ac:dyDescent="0.2">
      <c r="B80" s="11" t="s">
        <v>288</v>
      </c>
      <c r="C80" s="12"/>
      <c r="D80" s="12"/>
      <c r="E80" s="12"/>
      <c r="F80" s="12"/>
      <c r="G80" s="12"/>
      <c r="H80" s="12"/>
      <c r="I80" s="12"/>
      <c r="J80" s="13"/>
      <c r="K80" s="12"/>
      <c r="L80" s="12"/>
      <c r="M80" s="12"/>
      <c r="N80" s="12"/>
      <c r="O80" s="12"/>
      <c r="P80" s="13"/>
    </row>
    <row r="81" spans="2:16" x14ac:dyDescent="0.2">
      <c r="B81" s="7" t="s">
        <v>116</v>
      </c>
      <c r="C81" s="15" t="s">
        <v>122</v>
      </c>
      <c r="D81" s="15">
        <v>4</v>
      </c>
      <c r="E81" s="15">
        <v>72</v>
      </c>
      <c r="F81" s="40">
        <v>0.15</v>
      </c>
      <c r="G81" s="9">
        <f t="shared" si="6"/>
        <v>331.2</v>
      </c>
      <c r="H81" s="41">
        <v>2008</v>
      </c>
      <c r="I81" s="40">
        <v>0.5</v>
      </c>
      <c r="J81" s="9">
        <f t="shared" si="7"/>
        <v>332.52479999999997</v>
      </c>
      <c r="K81" s="48"/>
      <c r="L81" s="49"/>
      <c r="M81" s="50"/>
      <c r="N81" s="51"/>
      <c r="O81" s="9">
        <f t="shared" si="4"/>
        <v>0</v>
      </c>
      <c r="P81" s="9">
        <f t="shared" si="5"/>
        <v>332.52479999999997</v>
      </c>
    </row>
    <row r="82" spans="2:16" x14ac:dyDescent="0.2">
      <c r="B82" s="7" t="s">
        <v>116</v>
      </c>
      <c r="C82" s="15" t="s">
        <v>122</v>
      </c>
      <c r="D82" s="15">
        <v>4</v>
      </c>
      <c r="E82" s="15">
        <v>72</v>
      </c>
      <c r="F82" s="40">
        <v>0.15</v>
      </c>
      <c r="G82" s="9">
        <f t="shared" si="6"/>
        <v>331.2</v>
      </c>
      <c r="H82" s="41">
        <v>2008</v>
      </c>
      <c r="I82" s="40">
        <v>0.5</v>
      </c>
      <c r="J82" s="9">
        <f t="shared" si="7"/>
        <v>332.52479999999997</v>
      </c>
      <c r="K82" s="48"/>
      <c r="L82" s="49"/>
      <c r="M82" s="50"/>
      <c r="N82" s="51"/>
      <c r="O82" s="9">
        <f t="shared" si="4"/>
        <v>0</v>
      </c>
      <c r="P82" s="9">
        <f t="shared" si="5"/>
        <v>332.52479999999997</v>
      </c>
    </row>
    <row r="83" spans="2:16" x14ac:dyDescent="0.2">
      <c r="B83" s="7" t="s">
        <v>116</v>
      </c>
      <c r="C83" s="15" t="s">
        <v>122</v>
      </c>
      <c r="D83" s="15">
        <v>4</v>
      </c>
      <c r="E83" s="15">
        <v>72</v>
      </c>
      <c r="F83" s="40">
        <v>0.15</v>
      </c>
      <c r="G83" s="9">
        <f t="shared" si="6"/>
        <v>331.2</v>
      </c>
      <c r="H83" s="41">
        <v>2008</v>
      </c>
      <c r="I83" s="40">
        <v>0.5</v>
      </c>
      <c r="J83" s="9">
        <f t="shared" si="7"/>
        <v>332.52479999999997</v>
      </c>
      <c r="K83" s="48"/>
      <c r="L83" s="49"/>
      <c r="M83" s="50"/>
      <c r="N83" s="51"/>
      <c r="O83" s="9">
        <f t="shared" si="4"/>
        <v>0</v>
      </c>
      <c r="P83" s="9">
        <f t="shared" si="5"/>
        <v>332.52479999999997</v>
      </c>
    </row>
    <row r="84" spans="2:16" x14ac:dyDescent="0.2">
      <c r="B84" s="7" t="s">
        <v>116</v>
      </c>
      <c r="C84" s="15" t="s">
        <v>122</v>
      </c>
      <c r="D84" s="15">
        <v>4</v>
      </c>
      <c r="E84" s="15">
        <v>72</v>
      </c>
      <c r="F84" s="40">
        <v>0.15</v>
      </c>
      <c r="G84" s="9">
        <f t="shared" si="6"/>
        <v>331.2</v>
      </c>
      <c r="H84" s="41">
        <v>2008</v>
      </c>
      <c r="I84" s="40">
        <v>0.5</v>
      </c>
      <c r="J84" s="9">
        <f t="shared" si="7"/>
        <v>332.52479999999997</v>
      </c>
      <c r="K84" s="48"/>
      <c r="L84" s="49"/>
      <c r="M84" s="50"/>
      <c r="N84" s="51"/>
      <c r="O84" s="9">
        <f t="shared" si="4"/>
        <v>0</v>
      </c>
      <c r="P84" s="9">
        <f t="shared" si="5"/>
        <v>332.52479999999997</v>
      </c>
    </row>
    <row r="85" spans="2:16" x14ac:dyDescent="0.2">
      <c r="B85" s="7" t="s">
        <v>116</v>
      </c>
      <c r="C85" s="15" t="s">
        <v>122</v>
      </c>
      <c r="D85" s="15">
        <v>4</v>
      </c>
      <c r="E85" s="15">
        <v>72</v>
      </c>
      <c r="F85" s="40">
        <v>0.15</v>
      </c>
      <c r="G85" s="9">
        <f t="shared" si="6"/>
        <v>331.2</v>
      </c>
      <c r="H85" s="41">
        <v>2008</v>
      </c>
      <c r="I85" s="40">
        <v>0.5</v>
      </c>
      <c r="J85" s="9">
        <f t="shared" si="7"/>
        <v>332.52479999999997</v>
      </c>
      <c r="K85" s="48"/>
      <c r="L85" s="49"/>
      <c r="M85" s="50"/>
      <c r="N85" s="51"/>
      <c r="O85" s="9">
        <f t="shared" si="4"/>
        <v>0</v>
      </c>
      <c r="P85" s="9">
        <f t="shared" si="5"/>
        <v>332.52479999999997</v>
      </c>
    </row>
    <row r="86" spans="2:16" x14ac:dyDescent="0.2">
      <c r="B86" s="7" t="s">
        <v>116</v>
      </c>
      <c r="C86" s="15" t="s">
        <v>122</v>
      </c>
      <c r="D86" s="15">
        <v>4</v>
      </c>
      <c r="E86" s="15">
        <v>72</v>
      </c>
      <c r="F86" s="40">
        <v>0.15</v>
      </c>
      <c r="G86" s="9">
        <f t="shared" si="6"/>
        <v>331.2</v>
      </c>
      <c r="H86" s="41">
        <v>2008</v>
      </c>
      <c r="I86" s="40">
        <v>0.5</v>
      </c>
      <c r="J86" s="9">
        <f t="shared" si="7"/>
        <v>332.52479999999997</v>
      </c>
      <c r="K86" s="48"/>
      <c r="L86" s="49"/>
      <c r="M86" s="50"/>
      <c r="N86" s="51"/>
      <c r="O86" s="9">
        <f t="shared" si="4"/>
        <v>0</v>
      </c>
      <c r="P86" s="9">
        <f t="shared" si="5"/>
        <v>332.52479999999997</v>
      </c>
    </row>
    <row r="87" spans="2:16" x14ac:dyDescent="0.2">
      <c r="B87" s="7" t="s">
        <v>116</v>
      </c>
      <c r="C87" s="15" t="s">
        <v>122</v>
      </c>
      <c r="D87" s="15">
        <v>4</v>
      </c>
      <c r="E87" s="15">
        <v>72</v>
      </c>
      <c r="F87" s="40">
        <v>0.15</v>
      </c>
      <c r="G87" s="9">
        <f t="shared" si="6"/>
        <v>331.2</v>
      </c>
      <c r="H87" s="41">
        <v>2008</v>
      </c>
      <c r="I87" s="40">
        <v>0.5</v>
      </c>
      <c r="J87" s="9">
        <f t="shared" si="7"/>
        <v>332.52479999999997</v>
      </c>
      <c r="K87" s="48"/>
      <c r="L87" s="49"/>
      <c r="M87" s="50"/>
      <c r="N87" s="51"/>
      <c r="O87" s="9">
        <f t="shared" si="4"/>
        <v>0</v>
      </c>
      <c r="P87" s="9">
        <f t="shared" si="5"/>
        <v>332.52479999999997</v>
      </c>
    </row>
    <row r="88" spans="2:16" x14ac:dyDescent="0.2">
      <c r="B88" s="7" t="s">
        <v>116</v>
      </c>
      <c r="C88" s="15" t="s">
        <v>122</v>
      </c>
      <c r="D88" s="15">
        <v>4</v>
      </c>
      <c r="E88" s="15">
        <v>72</v>
      </c>
      <c r="F88" s="40">
        <v>0.15</v>
      </c>
      <c r="G88" s="9">
        <f t="shared" si="6"/>
        <v>331.2</v>
      </c>
      <c r="H88" s="41">
        <v>2008</v>
      </c>
      <c r="I88" s="40">
        <v>0.5</v>
      </c>
      <c r="J88" s="9">
        <f t="shared" si="7"/>
        <v>332.52479999999997</v>
      </c>
      <c r="K88" s="48"/>
      <c r="L88" s="49"/>
      <c r="M88" s="50"/>
      <c r="N88" s="51"/>
      <c r="O88" s="9">
        <f t="shared" si="4"/>
        <v>0</v>
      </c>
      <c r="P88" s="9">
        <f t="shared" si="5"/>
        <v>332.52479999999997</v>
      </c>
    </row>
    <row r="89" spans="2:16" x14ac:dyDescent="0.2">
      <c r="B89" s="7" t="s">
        <v>117</v>
      </c>
      <c r="C89" s="15" t="s">
        <v>122</v>
      </c>
      <c r="D89" s="15">
        <v>4</v>
      </c>
      <c r="E89" s="15">
        <v>72</v>
      </c>
      <c r="F89" s="40">
        <v>0.15</v>
      </c>
      <c r="G89" s="9">
        <f t="shared" si="6"/>
        <v>331.2</v>
      </c>
      <c r="H89" s="41">
        <v>2008</v>
      </c>
      <c r="I89" s="40">
        <v>0.5</v>
      </c>
      <c r="J89" s="9">
        <f t="shared" si="7"/>
        <v>332.52479999999997</v>
      </c>
      <c r="K89" s="48"/>
      <c r="L89" s="49"/>
      <c r="M89" s="50"/>
      <c r="N89" s="51"/>
      <c r="O89" s="9">
        <f t="shared" si="4"/>
        <v>0</v>
      </c>
      <c r="P89" s="9">
        <f t="shared" si="5"/>
        <v>332.52479999999997</v>
      </c>
    </row>
    <row r="90" spans="2:16" x14ac:dyDescent="0.2">
      <c r="B90" s="7" t="s">
        <v>118</v>
      </c>
      <c r="C90" s="15" t="s">
        <v>122</v>
      </c>
      <c r="D90" s="15">
        <v>4</v>
      </c>
      <c r="E90" s="15">
        <v>72</v>
      </c>
      <c r="F90" s="40">
        <v>0.15</v>
      </c>
      <c r="G90" s="9">
        <f t="shared" si="6"/>
        <v>331.2</v>
      </c>
      <c r="H90" s="41">
        <v>2008</v>
      </c>
      <c r="I90" s="40">
        <v>0.5</v>
      </c>
      <c r="J90" s="9">
        <f t="shared" si="7"/>
        <v>332.52479999999997</v>
      </c>
      <c r="K90" s="48"/>
      <c r="L90" s="49"/>
      <c r="M90" s="50"/>
      <c r="N90" s="51"/>
      <c r="O90" s="9">
        <f t="shared" si="4"/>
        <v>0</v>
      </c>
      <c r="P90" s="9">
        <f t="shared" si="5"/>
        <v>332.52479999999997</v>
      </c>
    </row>
    <row r="91" spans="2:16" x14ac:dyDescent="0.2">
      <c r="B91" s="7" t="s">
        <v>121</v>
      </c>
      <c r="C91" s="15" t="s">
        <v>122</v>
      </c>
      <c r="D91" s="15">
        <v>2</v>
      </c>
      <c r="E91" s="15">
        <v>72</v>
      </c>
      <c r="F91" s="40">
        <v>0.15</v>
      </c>
      <c r="G91" s="9">
        <f t="shared" si="6"/>
        <v>165.6</v>
      </c>
      <c r="H91" s="41">
        <v>2008</v>
      </c>
      <c r="I91" s="40">
        <v>0.5</v>
      </c>
      <c r="J91" s="9">
        <f t="shared" si="7"/>
        <v>166.26239999999999</v>
      </c>
      <c r="K91" s="48"/>
      <c r="L91" s="49"/>
      <c r="M91" s="50"/>
      <c r="N91" s="51"/>
      <c r="O91" s="9">
        <f t="shared" si="4"/>
        <v>0</v>
      </c>
      <c r="P91" s="9">
        <f t="shared" si="5"/>
        <v>166.26239999999999</v>
      </c>
    </row>
    <row r="92" spans="2:16" x14ac:dyDescent="0.2">
      <c r="B92" s="7" t="s">
        <v>119</v>
      </c>
      <c r="C92" s="15" t="s">
        <v>122</v>
      </c>
      <c r="D92" s="15">
        <v>1</v>
      </c>
      <c r="E92" s="15">
        <v>72</v>
      </c>
      <c r="F92" s="40">
        <v>0.15</v>
      </c>
      <c r="G92" s="9">
        <f t="shared" si="6"/>
        <v>82.8</v>
      </c>
      <c r="H92" s="41">
        <v>2008</v>
      </c>
      <c r="I92" s="40">
        <v>0.5</v>
      </c>
      <c r="J92" s="9">
        <f t="shared" si="7"/>
        <v>83.131199999999993</v>
      </c>
      <c r="K92" s="48"/>
      <c r="L92" s="49"/>
      <c r="M92" s="50"/>
      <c r="N92" s="51"/>
      <c r="O92" s="9">
        <f t="shared" si="4"/>
        <v>0</v>
      </c>
      <c r="P92" s="9">
        <f t="shared" si="5"/>
        <v>83.131199999999993</v>
      </c>
    </row>
    <row r="93" spans="2:16" x14ac:dyDescent="0.2">
      <c r="B93" s="42" t="s">
        <v>120</v>
      </c>
      <c r="C93" s="42" t="s">
        <v>123</v>
      </c>
      <c r="D93" s="42"/>
      <c r="E93" s="42">
        <v>47</v>
      </c>
      <c r="F93" s="52">
        <v>0.15</v>
      </c>
      <c r="G93" s="9">
        <f t="shared" si="6"/>
        <v>0</v>
      </c>
      <c r="H93" s="53">
        <v>2008</v>
      </c>
      <c r="I93" s="52">
        <v>0.5</v>
      </c>
      <c r="J93" s="27">
        <f t="shared" si="7"/>
        <v>0</v>
      </c>
      <c r="K93" s="44"/>
      <c r="L93" s="45"/>
      <c r="M93" s="46"/>
      <c r="N93" s="47"/>
      <c r="O93" s="47"/>
      <c r="P93" s="47"/>
    </row>
    <row r="94" spans="2:16" x14ac:dyDescent="0.2">
      <c r="B94" s="25" t="s">
        <v>120</v>
      </c>
      <c r="C94" s="42" t="s">
        <v>123</v>
      </c>
      <c r="D94" s="42"/>
      <c r="E94" s="42">
        <v>47</v>
      </c>
      <c r="F94" s="52">
        <v>0.15</v>
      </c>
      <c r="G94" s="9">
        <f t="shared" si="6"/>
        <v>0</v>
      </c>
      <c r="H94" s="53">
        <v>2008</v>
      </c>
      <c r="I94" s="52">
        <v>0.5</v>
      </c>
      <c r="J94" s="27">
        <f t="shared" si="7"/>
        <v>0</v>
      </c>
      <c r="K94" s="44"/>
      <c r="L94" s="45"/>
      <c r="M94" s="46"/>
      <c r="N94" s="47"/>
      <c r="O94" s="47"/>
      <c r="P94" s="47"/>
    </row>
    <row r="95" spans="2:16" x14ac:dyDescent="0.2">
      <c r="D95" s="10">
        <f>SUM(D5:D94)</f>
        <v>250</v>
      </c>
      <c r="G95" s="10">
        <f>SUM(G5:G94)</f>
        <v>20700.000000000018</v>
      </c>
      <c r="J95" s="10">
        <f>SUM(J5:J94)</f>
        <v>20782.799999999974</v>
      </c>
      <c r="O95" s="10">
        <f>SUM(O5:O94)</f>
        <v>0</v>
      </c>
      <c r="P95" s="10">
        <f>SUM(P5:P94)</f>
        <v>20782.799999999974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13FED-ED75-4922-97B1-2428D3B58AC2}">
  <sheetPr>
    <pageSetUpPr fitToPage="1"/>
  </sheetPr>
  <dimension ref="A1:S94"/>
  <sheetViews>
    <sheetView topLeftCell="A13" zoomScaleNormal="100" workbookViewId="0">
      <selection activeCell="P87" sqref="P87"/>
    </sheetView>
  </sheetViews>
  <sheetFormatPr defaultColWidth="8.85546875" defaultRowHeight="12" x14ac:dyDescent="0.2"/>
  <cols>
    <col min="1" max="1" width="8.85546875" style="64"/>
    <col min="2" max="2" width="12" style="64" bestFit="1" customWidth="1"/>
    <col min="3" max="11" width="9.85546875" style="64" customWidth="1"/>
    <col min="12" max="12" width="4.140625" style="64" customWidth="1"/>
    <col min="13" max="16384" width="8.85546875" style="64"/>
  </cols>
  <sheetData>
    <row r="1" spans="1:13" x14ac:dyDescent="0.2">
      <c r="E1" s="65"/>
    </row>
    <row r="2" spans="1:13" x14ac:dyDescent="0.2">
      <c r="A2" s="89" t="s">
        <v>317</v>
      </c>
      <c r="B2" s="89"/>
      <c r="C2" s="89"/>
      <c r="D2" s="89"/>
      <c r="E2" s="89"/>
      <c r="F2" s="89"/>
      <c r="G2" s="89"/>
      <c r="H2" s="89"/>
      <c r="I2" s="89"/>
      <c r="J2" s="89"/>
      <c r="K2" s="89"/>
      <c r="M2" s="97" t="s">
        <v>357</v>
      </c>
    </row>
    <row r="3" spans="1:13" ht="12.75" x14ac:dyDescent="0.2">
      <c r="G3" s="78" t="s">
        <v>345</v>
      </c>
      <c r="H3" s="96"/>
      <c r="I3" s="67" t="s">
        <v>318</v>
      </c>
    </row>
    <row r="4" spans="1:13" ht="60" x14ac:dyDescent="0.2">
      <c r="A4" s="68" t="s">
        <v>319</v>
      </c>
      <c r="B4" s="68" t="s">
        <v>320</v>
      </c>
      <c r="C4" s="68" t="s">
        <v>353</v>
      </c>
      <c r="D4" s="68" t="s">
        <v>321</v>
      </c>
      <c r="E4" s="84" t="s">
        <v>322</v>
      </c>
      <c r="F4" s="68" t="s">
        <v>352</v>
      </c>
      <c r="G4" s="68" t="s">
        <v>323</v>
      </c>
      <c r="H4" s="68" t="s">
        <v>324</v>
      </c>
      <c r="I4" s="68" t="s">
        <v>325</v>
      </c>
      <c r="J4" s="68" t="s">
        <v>326</v>
      </c>
      <c r="K4" s="68" t="s">
        <v>327</v>
      </c>
    </row>
    <row r="5" spans="1:13" x14ac:dyDescent="0.2">
      <c r="A5" s="69" t="s">
        <v>328</v>
      </c>
      <c r="B5" s="90">
        <v>207.35599999999999</v>
      </c>
      <c r="C5" s="88"/>
      <c r="D5" s="88"/>
      <c r="E5" s="85">
        <v>0</v>
      </c>
      <c r="F5" s="88"/>
      <c r="G5" s="70">
        <f>C5-D5-E5-F5</f>
        <v>0</v>
      </c>
      <c r="H5" s="88"/>
      <c r="I5" s="88"/>
      <c r="J5" s="70">
        <f>H5-I5</f>
        <v>0</v>
      </c>
      <c r="K5" s="70">
        <f>G5-I5</f>
        <v>0</v>
      </c>
    </row>
    <row r="6" spans="1:13" x14ac:dyDescent="0.2">
      <c r="A6" s="69" t="s">
        <v>329</v>
      </c>
      <c r="B6" s="91"/>
      <c r="C6" s="88"/>
      <c r="D6" s="88"/>
      <c r="E6" s="85">
        <v>0</v>
      </c>
      <c r="F6" s="88"/>
      <c r="G6" s="70">
        <f t="shared" ref="G6:G16" si="0">C6-D6-E6-F6</f>
        <v>0</v>
      </c>
      <c r="H6" s="88"/>
      <c r="I6" s="88"/>
      <c r="J6" s="70">
        <f t="shared" ref="J6:J16" si="1">H6-I6</f>
        <v>0</v>
      </c>
      <c r="K6" s="70">
        <f t="shared" ref="K6:K16" si="2">G6-I6</f>
        <v>0</v>
      </c>
    </row>
    <row r="7" spans="1:13" x14ac:dyDescent="0.2">
      <c r="A7" s="69" t="s">
        <v>330</v>
      </c>
      <c r="B7" s="91"/>
      <c r="C7" s="88"/>
      <c r="D7" s="88"/>
      <c r="E7" s="85">
        <v>0</v>
      </c>
      <c r="F7" s="88"/>
      <c r="G7" s="70">
        <f t="shared" si="0"/>
        <v>0</v>
      </c>
      <c r="H7" s="88"/>
      <c r="I7" s="88"/>
      <c r="J7" s="70">
        <f t="shared" si="1"/>
        <v>0</v>
      </c>
      <c r="K7" s="70">
        <f t="shared" si="2"/>
        <v>0</v>
      </c>
    </row>
    <row r="8" spans="1:13" x14ac:dyDescent="0.2">
      <c r="A8" s="69" t="s">
        <v>331</v>
      </c>
      <c r="B8" s="91"/>
      <c r="C8" s="88"/>
      <c r="D8" s="88"/>
      <c r="E8" s="85">
        <v>0</v>
      </c>
      <c r="F8" s="88"/>
      <c r="G8" s="70">
        <f t="shared" si="0"/>
        <v>0</v>
      </c>
      <c r="H8" s="88"/>
      <c r="I8" s="88"/>
      <c r="J8" s="70">
        <f t="shared" si="1"/>
        <v>0</v>
      </c>
      <c r="K8" s="70">
        <f t="shared" si="2"/>
        <v>0</v>
      </c>
    </row>
    <row r="9" spans="1:13" x14ac:dyDescent="0.2">
      <c r="A9" s="69" t="s">
        <v>332</v>
      </c>
      <c r="B9" s="91"/>
      <c r="C9" s="88"/>
      <c r="D9" s="88"/>
      <c r="E9" s="85">
        <v>0</v>
      </c>
      <c r="F9" s="88"/>
      <c r="G9" s="70">
        <f t="shared" si="0"/>
        <v>0</v>
      </c>
      <c r="H9" s="88"/>
      <c r="I9" s="88"/>
      <c r="J9" s="70">
        <f t="shared" si="1"/>
        <v>0</v>
      </c>
      <c r="K9" s="70">
        <f t="shared" si="2"/>
        <v>0</v>
      </c>
    </row>
    <row r="10" spans="1:13" x14ac:dyDescent="0.2">
      <c r="A10" s="69" t="s">
        <v>333</v>
      </c>
      <c r="B10" s="91"/>
      <c r="C10" s="88"/>
      <c r="D10" s="88"/>
      <c r="E10" s="85">
        <v>0</v>
      </c>
      <c r="F10" s="88"/>
      <c r="G10" s="70">
        <f t="shared" si="0"/>
        <v>0</v>
      </c>
      <c r="H10" s="88"/>
      <c r="I10" s="88"/>
      <c r="J10" s="70">
        <f t="shared" si="1"/>
        <v>0</v>
      </c>
      <c r="K10" s="70">
        <f t="shared" si="2"/>
        <v>0</v>
      </c>
    </row>
    <row r="11" spans="1:13" x14ac:dyDescent="0.2">
      <c r="A11" s="69" t="s">
        <v>334</v>
      </c>
      <c r="B11" s="91"/>
      <c r="C11" s="88"/>
      <c r="D11" s="88"/>
      <c r="E11" s="85">
        <v>0</v>
      </c>
      <c r="F11" s="88"/>
      <c r="G11" s="70">
        <f t="shared" si="0"/>
        <v>0</v>
      </c>
      <c r="H11" s="88"/>
      <c r="I11" s="88"/>
      <c r="J11" s="70">
        <f t="shared" si="1"/>
        <v>0</v>
      </c>
      <c r="K11" s="70">
        <f t="shared" si="2"/>
        <v>0</v>
      </c>
    </row>
    <row r="12" spans="1:13" x14ac:dyDescent="0.2">
      <c r="A12" s="69" t="s">
        <v>335</v>
      </c>
      <c r="B12" s="91"/>
      <c r="C12" s="88"/>
      <c r="D12" s="88"/>
      <c r="E12" s="85">
        <v>0</v>
      </c>
      <c r="F12" s="88"/>
      <c r="G12" s="70">
        <f t="shared" si="0"/>
        <v>0</v>
      </c>
      <c r="H12" s="88"/>
      <c r="I12" s="88"/>
      <c r="J12" s="70">
        <f t="shared" si="1"/>
        <v>0</v>
      </c>
      <c r="K12" s="70">
        <f t="shared" si="2"/>
        <v>0</v>
      </c>
    </row>
    <row r="13" spans="1:13" x14ac:dyDescent="0.2">
      <c r="A13" s="69" t="s">
        <v>336</v>
      </c>
      <c r="B13" s="91"/>
      <c r="C13" s="88"/>
      <c r="D13" s="88"/>
      <c r="E13" s="85">
        <v>0</v>
      </c>
      <c r="F13" s="88"/>
      <c r="G13" s="70">
        <f t="shared" si="0"/>
        <v>0</v>
      </c>
      <c r="H13" s="88"/>
      <c r="I13" s="88"/>
      <c r="J13" s="70">
        <f t="shared" si="1"/>
        <v>0</v>
      </c>
      <c r="K13" s="70">
        <f t="shared" si="2"/>
        <v>0</v>
      </c>
    </row>
    <row r="14" spans="1:13" x14ac:dyDescent="0.2">
      <c r="A14" s="69" t="s">
        <v>337</v>
      </c>
      <c r="B14" s="91"/>
      <c r="C14" s="88"/>
      <c r="D14" s="88"/>
      <c r="E14" s="85">
        <v>0</v>
      </c>
      <c r="F14" s="88"/>
      <c r="G14" s="70">
        <f t="shared" si="0"/>
        <v>0</v>
      </c>
      <c r="H14" s="88"/>
      <c r="I14" s="88"/>
      <c r="J14" s="70">
        <f t="shared" si="1"/>
        <v>0</v>
      </c>
      <c r="K14" s="70">
        <f t="shared" si="2"/>
        <v>0</v>
      </c>
    </row>
    <row r="15" spans="1:13" x14ac:dyDescent="0.2">
      <c r="A15" s="69" t="s">
        <v>338</v>
      </c>
      <c r="B15" s="91"/>
      <c r="C15" s="88"/>
      <c r="D15" s="88"/>
      <c r="E15" s="85">
        <v>0</v>
      </c>
      <c r="F15" s="88"/>
      <c r="G15" s="70">
        <f t="shared" si="0"/>
        <v>0</v>
      </c>
      <c r="H15" s="88"/>
      <c r="I15" s="88"/>
      <c r="J15" s="70">
        <f t="shared" si="1"/>
        <v>0</v>
      </c>
      <c r="K15" s="70">
        <f t="shared" si="2"/>
        <v>0</v>
      </c>
    </row>
    <row r="16" spans="1:13" x14ac:dyDescent="0.2">
      <c r="A16" s="69" t="s">
        <v>339</v>
      </c>
      <c r="B16" s="92"/>
      <c r="C16" s="88"/>
      <c r="D16" s="88"/>
      <c r="E16" s="85">
        <v>0</v>
      </c>
      <c r="F16" s="88"/>
      <c r="G16" s="70">
        <f t="shared" si="0"/>
        <v>0</v>
      </c>
      <c r="H16" s="88"/>
      <c r="I16" s="88"/>
      <c r="J16" s="70">
        <f t="shared" si="1"/>
        <v>0</v>
      </c>
      <c r="K16" s="70">
        <f t="shared" si="2"/>
        <v>0</v>
      </c>
      <c r="M16" s="64" t="s">
        <v>356</v>
      </c>
    </row>
    <row r="17" spans="1:14" x14ac:dyDescent="0.2">
      <c r="A17" s="72" t="s">
        <v>340</v>
      </c>
      <c r="B17" s="73">
        <f>SUM(B5:B16)</f>
        <v>207.35599999999999</v>
      </c>
      <c r="C17" s="73">
        <f>SUM(C5:C16)</f>
        <v>0</v>
      </c>
      <c r="D17" s="73">
        <f>SUM(D5:D16)</f>
        <v>0</v>
      </c>
      <c r="E17" s="86">
        <f>SUM(E5:E16)</f>
        <v>0</v>
      </c>
      <c r="F17" s="73">
        <f>SUM(F5:F16)</f>
        <v>0</v>
      </c>
      <c r="G17" s="73">
        <f>SUM(G5:G16)</f>
        <v>0</v>
      </c>
      <c r="H17" s="73">
        <f>SUM(H5:H16)</f>
        <v>0</v>
      </c>
      <c r="I17" s="73">
        <f>SUM(I5:I16)</f>
        <v>0</v>
      </c>
      <c r="J17" s="73">
        <f>SUM(J5:J16)</f>
        <v>0</v>
      </c>
      <c r="K17" s="73">
        <f>SUM(K5:K16)</f>
        <v>0</v>
      </c>
      <c r="M17" s="76" t="e">
        <f>J17/H17</f>
        <v>#DIV/0!</v>
      </c>
      <c r="N17" s="82" t="s">
        <v>347</v>
      </c>
    </row>
    <row r="18" spans="1:14" x14ac:dyDescent="0.2">
      <c r="A18" s="74"/>
      <c r="D18" s="83">
        <f>'Bilance úspor EL'!C3</f>
        <v>0</v>
      </c>
      <c r="F18" s="83"/>
      <c r="H18" s="75" t="e">
        <f>H17/H3</f>
        <v>#DIV/0!</v>
      </c>
      <c r="I18" s="83">
        <f>'Bilance úspor EL'!E3</f>
        <v>0</v>
      </c>
    </row>
    <row r="19" spans="1:14" x14ac:dyDescent="0.2">
      <c r="C19" s="71"/>
      <c r="D19" s="71"/>
      <c r="E19" s="71"/>
      <c r="F19" s="71"/>
      <c r="G19" s="71"/>
      <c r="H19" s="71"/>
      <c r="I19" s="71"/>
      <c r="K19" s="71"/>
    </row>
    <row r="20" spans="1:14" x14ac:dyDescent="0.2">
      <c r="A20" s="89" t="s">
        <v>341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1:14" ht="12.75" x14ac:dyDescent="0.2">
      <c r="G21" s="78" t="s">
        <v>345</v>
      </c>
      <c r="H21" s="96"/>
      <c r="I21" s="67" t="s">
        <v>318</v>
      </c>
    </row>
    <row r="22" spans="1:14" ht="60" x14ac:dyDescent="0.2">
      <c r="A22" s="68" t="s">
        <v>319</v>
      </c>
      <c r="B22" s="68" t="s">
        <v>320</v>
      </c>
      <c r="C22" s="68" t="s">
        <v>353</v>
      </c>
      <c r="D22" s="68" t="s">
        <v>321</v>
      </c>
      <c r="E22" s="68" t="s">
        <v>322</v>
      </c>
      <c r="F22" s="68" t="s">
        <v>352</v>
      </c>
      <c r="G22" s="68" t="s">
        <v>323</v>
      </c>
      <c r="H22" s="68" t="s">
        <v>324</v>
      </c>
      <c r="I22" s="68" t="s">
        <v>325</v>
      </c>
      <c r="J22" s="68" t="s">
        <v>326</v>
      </c>
      <c r="K22" s="68" t="s">
        <v>327</v>
      </c>
    </row>
    <row r="23" spans="1:14" x14ac:dyDescent="0.2">
      <c r="A23" s="69" t="s">
        <v>328</v>
      </c>
      <c r="B23" s="90">
        <v>87.611000000000004</v>
      </c>
      <c r="C23" s="88"/>
      <c r="D23" s="88"/>
      <c r="E23" s="88"/>
      <c r="F23" s="88"/>
      <c r="G23" s="70">
        <f>C23-D23-E23-F23</f>
        <v>0</v>
      </c>
      <c r="H23" s="88"/>
      <c r="I23" s="88"/>
      <c r="J23" s="70">
        <f>H23-I23</f>
        <v>0</v>
      </c>
      <c r="K23" s="70">
        <f>G23-I23</f>
        <v>0</v>
      </c>
    </row>
    <row r="24" spans="1:14" x14ac:dyDescent="0.2">
      <c r="A24" s="69" t="s">
        <v>329</v>
      </c>
      <c r="B24" s="91"/>
      <c r="C24" s="88"/>
      <c r="D24" s="88"/>
      <c r="E24" s="88"/>
      <c r="F24" s="88"/>
      <c r="G24" s="70">
        <f t="shared" ref="G24:G34" si="3">C24-D24-E24-F24</f>
        <v>0</v>
      </c>
      <c r="H24" s="88"/>
      <c r="I24" s="88"/>
      <c r="J24" s="70">
        <f t="shared" ref="J24:J34" si="4">H24-I24</f>
        <v>0</v>
      </c>
      <c r="K24" s="70">
        <f t="shared" ref="K24:K34" si="5">G24-I24</f>
        <v>0</v>
      </c>
    </row>
    <row r="25" spans="1:14" x14ac:dyDescent="0.2">
      <c r="A25" s="69" t="s">
        <v>330</v>
      </c>
      <c r="B25" s="91"/>
      <c r="C25" s="88"/>
      <c r="D25" s="88"/>
      <c r="E25" s="88"/>
      <c r="F25" s="88"/>
      <c r="G25" s="70">
        <f t="shared" si="3"/>
        <v>0</v>
      </c>
      <c r="H25" s="88"/>
      <c r="I25" s="88"/>
      <c r="J25" s="70">
        <f t="shared" si="4"/>
        <v>0</v>
      </c>
      <c r="K25" s="70">
        <f t="shared" si="5"/>
        <v>0</v>
      </c>
    </row>
    <row r="26" spans="1:14" x14ac:dyDescent="0.2">
      <c r="A26" s="69" t="s">
        <v>331</v>
      </c>
      <c r="B26" s="91"/>
      <c r="C26" s="88"/>
      <c r="D26" s="88"/>
      <c r="E26" s="88"/>
      <c r="F26" s="88"/>
      <c r="G26" s="70">
        <f t="shared" si="3"/>
        <v>0</v>
      </c>
      <c r="H26" s="88"/>
      <c r="I26" s="88"/>
      <c r="J26" s="70">
        <f t="shared" si="4"/>
        <v>0</v>
      </c>
      <c r="K26" s="70">
        <f t="shared" si="5"/>
        <v>0</v>
      </c>
    </row>
    <row r="27" spans="1:14" x14ac:dyDescent="0.2">
      <c r="A27" s="69" t="s">
        <v>332</v>
      </c>
      <c r="B27" s="91"/>
      <c r="C27" s="88"/>
      <c r="D27" s="88"/>
      <c r="E27" s="88"/>
      <c r="F27" s="88"/>
      <c r="G27" s="70">
        <f t="shared" si="3"/>
        <v>0</v>
      </c>
      <c r="H27" s="88"/>
      <c r="I27" s="88"/>
      <c r="J27" s="70">
        <f t="shared" si="4"/>
        <v>0</v>
      </c>
      <c r="K27" s="70">
        <f t="shared" si="5"/>
        <v>0</v>
      </c>
    </row>
    <row r="28" spans="1:14" x14ac:dyDescent="0.2">
      <c r="A28" s="69" t="s">
        <v>333</v>
      </c>
      <c r="B28" s="91"/>
      <c r="C28" s="88"/>
      <c r="D28" s="88"/>
      <c r="E28" s="88"/>
      <c r="F28" s="88"/>
      <c r="G28" s="70">
        <f t="shared" si="3"/>
        <v>0</v>
      </c>
      <c r="H28" s="88"/>
      <c r="I28" s="88"/>
      <c r="J28" s="70">
        <f t="shared" si="4"/>
        <v>0</v>
      </c>
      <c r="K28" s="70">
        <f t="shared" si="5"/>
        <v>0</v>
      </c>
    </row>
    <row r="29" spans="1:14" x14ac:dyDescent="0.2">
      <c r="A29" s="69" t="s">
        <v>334</v>
      </c>
      <c r="B29" s="91"/>
      <c r="C29" s="88"/>
      <c r="D29" s="88"/>
      <c r="E29" s="88"/>
      <c r="F29" s="88"/>
      <c r="G29" s="70">
        <f t="shared" si="3"/>
        <v>0</v>
      </c>
      <c r="H29" s="88"/>
      <c r="I29" s="88"/>
      <c r="J29" s="70">
        <f t="shared" si="4"/>
        <v>0</v>
      </c>
      <c r="K29" s="70">
        <f t="shared" si="5"/>
        <v>0</v>
      </c>
    </row>
    <row r="30" spans="1:14" x14ac:dyDescent="0.2">
      <c r="A30" s="69" t="s">
        <v>335</v>
      </c>
      <c r="B30" s="91"/>
      <c r="C30" s="88"/>
      <c r="D30" s="88"/>
      <c r="E30" s="88"/>
      <c r="F30" s="88"/>
      <c r="G30" s="70">
        <f t="shared" si="3"/>
        <v>0</v>
      </c>
      <c r="H30" s="88"/>
      <c r="I30" s="88"/>
      <c r="J30" s="70">
        <f t="shared" si="4"/>
        <v>0</v>
      </c>
      <c r="K30" s="70">
        <f t="shared" si="5"/>
        <v>0</v>
      </c>
    </row>
    <row r="31" spans="1:14" x14ac:dyDescent="0.2">
      <c r="A31" s="69" t="s">
        <v>336</v>
      </c>
      <c r="B31" s="91"/>
      <c r="C31" s="88"/>
      <c r="D31" s="88"/>
      <c r="E31" s="88"/>
      <c r="F31" s="88"/>
      <c r="G31" s="70">
        <f t="shared" si="3"/>
        <v>0</v>
      </c>
      <c r="H31" s="88"/>
      <c r="I31" s="88"/>
      <c r="J31" s="70">
        <f t="shared" si="4"/>
        <v>0</v>
      </c>
      <c r="K31" s="70">
        <f t="shared" si="5"/>
        <v>0</v>
      </c>
    </row>
    <row r="32" spans="1:14" x14ac:dyDescent="0.2">
      <c r="A32" s="69" t="s">
        <v>337</v>
      </c>
      <c r="B32" s="91"/>
      <c r="C32" s="88"/>
      <c r="D32" s="88"/>
      <c r="E32" s="88"/>
      <c r="F32" s="88"/>
      <c r="G32" s="70">
        <f t="shared" si="3"/>
        <v>0</v>
      </c>
      <c r="H32" s="88"/>
      <c r="I32" s="88"/>
      <c r="J32" s="70">
        <f t="shared" si="4"/>
        <v>0</v>
      </c>
      <c r="K32" s="70">
        <f t="shared" si="5"/>
        <v>0</v>
      </c>
    </row>
    <row r="33" spans="1:13" x14ac:dyDescent="0.2">
      <c r="A33" s="69" t="s">
        <v>338</v>
      </c>
      <c r="B33" s="91"/>
      <c r="C33" s="88"/>
      <c r="D33" s="88"/>
      <c r="E33" s="88"/>
      <c r="F33" s="88"/>
      <c r="G33" s="70">
        <f t="shared" si="3"/>
        <v>0</v>
      </c>
      <c r="H33" s="88"/>
      <c r="I33" s="88"/>
      <c r="J33" s="70">
        <f t="shared" si="4"/>
        <v>0</v>
      </c>
      <c r="K33" s="70">
        <f t="shared" si="5"/>
        <v>0</v>
      </c>
    </row>
    <row r="34" spans="1:13" x14ac:dyDescent="0.2">
      <c r="A34" s="69" t="s">
        <v>339</v>
      </c>
      <c r="B34" s="92"/>
      <c r="C34" s="88"/>
      <c r="D34" s="88"/>
      <c r="E34" s="88"/>
      <c r="F34" s="88"/>
      <c r="G34" s="70">
        <f t="shared" si="3"/>
        <v>0</v>
      </c>
      <c r="H34" s="88"/>
      <c r="I34" s="88"/>
      <c r="J34" s="70">
        <f t="shared" si="4"/>
        <v>0</v>
      </c>
      <c r="K34" s="70">
        <f t="shared" si="5"/>
        <v>0</v>
      </c>
    </row>
    <row r="35" spans="1:13" x14ac:dyDescent="0.2">
      <c r="A35" s="72" t="s">
        <v>340</v>
      </c>
      <c r="B35" s="73">
        <f>SUM(B23:B34)</f>
        <v>87.611000000000004</v>
      </c>
      <c r="C35" s="73">
        <f>SUM(C23:C34)</f>
        <v>0</v>
      </c>
      <c r="D35" s="73">
        <f>SUM(D23:D34)</f>
        <v>0</v>
      </c>
      <c r="E35" s="73">
        <f>SUM(E23:E34)</f>
        <v>0</v>
      </c>
      <c r="F35" s="73">
        <f>SUM(F23:F34)</f>
        <v>0</v>
      </c>
      <c r="G35" s="73">
        <f>SUM(G23:G34)</f>
        <v>0</v>
      </c>
      <c r="H35" s="73">
        <f>SUM(H23:H34)</f>
        <v>0</v>
      </c>
      <c r="I35" s="73">
        <f>SUM(I23:I34)</f>
        <v>0</v>
      </c>
      <c r="J35" s="73">
        <f>SUM(J23:J34)</f>
        <v>0</v>
      </c>
      <c r="K35" s="73">
        <f>SUM(K23:K34)</f>
        <v>0</v>
      </c>
      <c r="M35" s="77" t="e">
        <f>J35/H35</f>
        <v>#DIV/0!</v>
      </c>
    </row>
    <row r="36" spans="1:13" x14ac:dyDescent="0.2">
      <c r="A36" s="74"/>
      <c r="D36" s="83">
        <f>'Bilance úspor EL'!C4</f>
        <v>0</v>
      </c>
      <c r="E36" s="83">
        <f>'Bilance úspor EL'!H4</f>
        <v>64.7</v>
      </c>
      <c r="H36" s="75" t="e">
        <f>H35/H21</f>
        <v>#DIV/0!</v>
      </c>
      <c r="I36" s="83">
        <f>'Bilance úspor EL'!E4</f>
        <v>0</v>
      </c>
    </row>
    <row r="37" spans="1:13" x14ac:dyDescent="0.2">
      <c r="C37" s="71"/>
      <c r="D37" s="71"/>
      <c r="E37" s="71"/>
      <c r="F37" s="71"/>
      <c r="G37" s="71"/>
      <c r="H37" s="71"/>
      <c r="I37" s="71"/>
      <c r="J37" s="71"/>
      <c r="K37" s="71"/>
    </row>
    <row r="38" spans="1:13" x14ac:dyDescent="0.2">
      <c r="A38" s="66" t="s">
        <v>342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3" ht="12.75" x14ac:dyDescent="0.2">
      <c r="G39" s="78" t="s">
        <v>345</v>
      </c>
      <c r="H39" s="96"/>
      <c r="I39" s="67" t="s">
        <v>318</v>
      </c>
    </row>
    <row r="40" spans="1:13" ht="60" x14ac:dyDescent="0.2">
      <c r="A40" s="68" t="s">
        <v>319</v>
      </c>
      <c r="B40" s="68" t="s">
        <v>320</v>
      </c>
      <c r="C40" s="68" t="s">
        <v>353</v>
      </c>
      <c r="D40" s="84" t="s">
        <v>321</v>
      </c>
      <c r="E40" s="84" t="s">
        <v>322</v>
      </c>
      <c r="F40" s="68" t="s">
        <v>352</v>
      </c>
      <c r="G40" s="68" t="s">
        <v>323</v>
      </c>
      <c r="H40" s="68" t="s">
        <v>324</v>
      </c>
      <c r="I40" s="68" t="s">
        <v>325</v>
      </c>
      <c r="J40" s="68" t="s">
        <v>326</v>
      </c>
      <c r="K40" s="68" t="s">
        <v>327</v>
      </c>
    </row>
    <row r="41" spans="1:13" x14ac:dyDescent="0.2">
      <c r="A41" s="69" t="s">
        <v>328</v>
      </c>
      <c r="B41" s="90">
        <v>99.539000000000001</v>
      </c>
      <c r="C41" s="88"/>
      <c r="D41" s="85">
        <v>0</v>
      </c>
      <c r="E41" s="85">
        <v>0</v>
      </c>
      <c r="F41" s="88"/>
      <c r="G41" s="70">
        <f>C41-D41-E41-F41</f>
        <v>0</v>
      </c>
      <c r="H41" s="88"/>
      <c r="I41" s="88"/>
      <c r="J41" s="70">
        <f>H41-I41</f>
        <v>0</v>
      </c>
      <c r="K41" s="70">
        <f>G41-I41</f>
        <v>0</v>
      </c>
    </row>
    <row r="42" spans="1:13" x14ac:dyDescent="0.2">
      <c r="A42" s="69" t="s">
        <v>329</v>
      </c>
      <c r="B42" s="91"/>
      <c r="C42" s="88"/>
      <c r="D42" s="85">
        <v>0</v>
      </c>
      <c r="E42" s="85">
        <v>0</v>
      </c>
      <c r="F42" s="88"/>
      <c r="G42" s="70">
        <f t="shared" ref="G42:G52" si="6">C42-D42-E42-F42</f>
        <v>0</v>
      </c>
      <c r="H42" s="88"/>
      <c r="I42" s="88"/>
      <c r="J42" s="70">
        <f t="shared" ref="J42:J52" si="7">H42-I42</f>
        <v>0</v>
      </c>
      <c r="K42" s="70">
        <f t="shared" ref="K42:K52" si="8">G42-I42</f>
        <v>0</v>
      </c>
    </row>
    <row r="43" spans="1:13" x14ac:dyDescent="0.2">
      <c r="A43" s="69" t="s">
        <v>330</v>
      </c>
      <c r="B43" s="91"/>
      <c r="C43" s="88"/>
      <c r="D43" s="85">
        <v>0</v>
      </c>
      <c r="E43" s="85">
        <v>0</v>
      </c>
      <c r="F43" s="88"/>
      <c r="G43" s="70">
        <f t="shared" si="6"/>
        <v>0</v>
      </c>
      <c r="H43" s="88"/>
      <c r="I43" s="88"/>
      <c r="J43" s="70">
        <f t="shared" si="7"/>
        <v>0</v>
      </c>
      <c r="K43" s="70">
        <f t="shared" si="8"/>
        <v>0</v>
      </c>
    </row>
    <row r="44" spans="1:13" x14ac:dyDescent="0.2">
      <c r="A44" s="69" t="s">
        <v>331</v>
      </c>
      <c r="B44" s="91"/>
      <c r="C44" s="88"/>
      <c r="D44" s="85">
        <v>0</v>
      </c>
      <c r="E44" s="85">
        <v>0</v>
      </c>
      <c r="F44" s="88"/>
      <c r="G44" s="70">
        <f t="shared" si="6"/>
        <v>0</v>
      </c>
      <c r="H44" s="88"/>
      <c r="I44" s="88"/>
      <c r="J44" s="70">
        <f t="shared" si="7"/>
        <v>0</v>
      </c>
      <c r="K44" s="70">
        <f t="shared" si="8"/>
        <v>0</v>
      </c>
    </row>
    <row r="45" spans="1:13" x14ac:dyDescent="0.2">
      <c r="A45" s="69" t="s">
        <v>332</v>
      </c>
      <c r="B45" s="91"/>
      <c r="C45" s="88"/>
      <c r="D45" s="85">
        <v>0</v>
      </c>
      <c r="E45" s="85">
        <v>0</v>
      </c>
      <c r="F45" s="88"/>
      <c r="G45" s="70">
        <f t="shared" si="6"/>
        <v>0</v>
      </c>
      <c r="H45" s="88"/>
      <c r="I45" s="88"/>
      <c r="J45" s="70">
        <f t="shared" si="7"/>
        <v>0</v>
      </c>
      <c r="K45" s="70">
        <f t="shared" si="8"/>
        <v>0</v>
      </c>
    </row>
    <row r="46" spans="1:13" x14ac:dyDescent="0.2">
      <c r="A46" s="69" t="s">
        <v>333</v>
      </c>
      <c r="B46" s="91"/>
      <c r="C46" s="88"/>
      <c r="D46" s="85">
        <v>0</v>
      </c>
      <c r="E46" s="85">
        <v>0</v>
      </c>
      <c r="F46" s="88"/>
      <c r="G46" s="70">
        <f t="shared" si="6"/>
        <v>0</v>
      </c>
      <c r="H46" s="88"/>
      <c r="I46" s="88"/>
      <c r="J46" s="70">
        <f t="shared" si="7"/>
        <v>0</v>
      </c>
      <c r="K46" s="70">
        <f t="shared" si="8"/>
        <v>0</v>
      </c>
    </row>
    <row r="47" spans="1:13" x14ac:dyDescent="0.2">
      <c r="A47" s="69" t="s">
        <v>334</v>
      </c>
      <c r="B47" s="91"/>
      <c r="C47" s="88"/>
      <c r="D47" s="85">
        <v>0</v>
      </c>
      <c r="E47" s="85">
        <v>0</v>
      </c>
      <c r="F47" s="88"/>
      <c r="G47" s="70">
        <f t="shared" si="6"/>
        <v>0</v>
      </c>
      <c r="H47" s="88"/>
      <c r="I47" s="88"/>
      <c r="J47" s="70">
        <f t="shared" si="7"/>
        <v>0</v>
      </c>
      <c r="K47" s="70">
        <f t="shared" si="8"/>
        <v>0</v>
      </c>
    </row>
    <row r="48" spans="1:13" x14ac:dyDescent="0.2">
      <c r="A48" s="69" t="s">
        <v>335</v>
      </c>
      <c r="B48" s="91"/>
      <c r="C48" s="88"/>
      <c r="D48" s="85">
        <v>0</v>
      </c>
      <c r="E48" s="85">
        <v>0</v>
      </c>
      <c r="F48" s="88"/>
      <c r="G48" s="70">
        <f t="shared" si="6"/>
        <v>0</v>
      </c>
      <c r="H48" s="88"/>
      <c r="I48" s="88"/>
      <c r="J48" s="70">
        <f t="shared" si="7"/>
        <v>0</v>
      </c>
      <c r="K48" s="70">
        <f t="shared" si="8"/>
        <v>0</v>
      </c>
    </row>
    <row r="49" spans="1:13" x14ac:dyDescent="0.2">
      <c r="A49" s="69" t="s">
        <v>336</v>
      </c>
      <c r="B49" s="91"/>
      <c r="C49" s="88"/>
      <c r="D49" s="85">
        <v>0</v>
      </c>
      <c r="E49" s="85">
        <v>0</v>
      </c>
      <c r="F49" s="88"/>
      <c r="G49" s="70">
        <f t="shared" si="6"/>
        <v>0</v>
      </c>
      <c r="H49" s="88"/>
      <c r="I49" s="88"/>
      <c r="J49" s="70">
        <f t="shared" si="7"/>
        <v>0</v>
      </c>
      <c r="K49" s="70">
        <f t="shared" si="8"/>
        <v>0</v>
      </c>
    </row>
    <row r="50" spans="1:13" x14ac:dyDescent="0.2">
      <c r="A50" s="69" t="s">
        <v>337</v>
      </c>
      <c r="B50" s="91"/>
      <c r="C50" s="88"/>
      <c r="D50" s="85">
        <v>0</v>
      </c>
      <c r="E50" s="85">
        <v>0</v>
      </c>
      <c r="F50" s="88"/>
      <c r="G50" s="70">
        <f t="shared" si="6"/>
        <v>0</v>
      </c>
      <c r="H50" s="88"/>
      <c r="I50" s="88"/>
      <c r="J50" s="70">
        <f t="shared" si="7"/>
        <v>0</v>
      </c>
      <c r="K50" s="70">
        <f t="shared" si="8"/>
        <v>0</v>
      </c>
    </row>
    <row r="51" spans="1:13" x14ac:dyDescent="0.2">
      <c r="A51" s="69" t="s">
        <v>338</v>
      </c>
      <c r="B51" s="91"/>
      <c r="C51" s="88"/>
      <c r="D51" s="85">
        <v>0</v>
      </c>
      <c r="E51" s="85">
        <v>0</v>
      </c>
      <c r="F51" s="88"/>
      <c r="G51" s="70">
        <f t="shared" si="6"/>
        <v>0</v>
      </c>
      <c r="H51" s="88"/>
      <c r="I51" s="88"/>
      <c r="J51" s="70">
        <f t="shared" si="7"/>
        <v>0</v>
      </c>
      <c r="K51" s="70">
        <f t="shared" si="8"/>
        <v>0</v>
      </c>
    </row>
    <row r="52" spans="1:13" x14ac:dyDescent="0.2">
      <c r="A52" s="69" t="s">
        <v>339</v>
      </c>
      <c r="B52" s="92"/>
      <c r="C52" s="88"/>
      <c r="D52" s="85">
        <v>0</v>
      </c>
      <c r="E52" s="85">
        <v>0</v>
      </c>
      <c r="F52" s="88"/>
      <c r="G52" s="70">
        <f t="shared" si="6"/>
        <v>0</v>
      </c>
      <c r="H52" s="88"/>
      <c r="I52" s="88"/>
      <c r="J52" s="70">
        <f t="shared" si="7"/>
        <v>0</v>
      </c>
      <c r="K52" s="70">
        <f t="shared" si="8"/>
        <v>0</v>
      </c>
    </row>
    <row r="53" spans="1:13" x14ac:dyDescent="0.2">
      <c r="A53" s="72" t="s">
        <v>340</v>
      </c>
      <c r="B53" s="73">
        <f>SUM(B41:B52)</f>
        <v>99.539000000000001</v>
      </c>
      <c r="C53" s="73">
        <f>SUM(C41:C52)</f>
        <v>0</v>
      </c>
      <c r="D53" s="86">
        <f>SUM(D41:D52)</f>
        <v>0</v>
      </c>
      <c r="E53" s="86">
        <f>SUM(E41:E52)</f>
        <v>0</v>
      </c>
      <c r="F53" s="73">
        <f>SUM(F41:F52)</f>
        <v>0</v>
      </c>
      <c r="G53" s="73">
        <f>SUM(G41:G52)</f>
        <v>0</v>
      </c>
      <c r="H53" s="73">
        <f>SUM(H41:H52)</f>
        <v>0</v>
      </c>
      <c r="I53" s="73">
        <f>SUM(I41:I52)</f>
        <v>0</v>
      </c>
      <c r="J53" s="73">
        <f>SUM(J41:J52)</f>
        <v>0</v>
      </c>
      <c r="K53" s="73">
        <f>SUM(K41:K52)</f>
        <v>0</v>
      </c>
      <c r="M53" s="77" t="e">
        <f>J53/H53</f>
        <v>#DIV/0!</v>
      </c>
    </row>
    <row r="54" spans="1:13" x14ac:dyDescent="0.2">
      <c r="A54" s="74"/>
      <c r="D54" s="83"/>
      <c r="H54" s="75" t="e">
        <f>H53/H39</f>
        <v>#DIV/0!</v>
      </c>
      <c r="I54" s="83">
        <f>'Bilance úspor EL'!E6</f>
        <v>0</v>
      </c>
    </row>
    <row r="55" spans="1:13" x14ac:dyDescent="0.2">
      <c r="C55" s="71"/>
      <c r="D55" s="71"/>
      <c r="E55" s="71"/>
      <c r="F55" s="71"/>
      <c r="G55" s="71"/>
      <c r="H55" s="71"/>
      <c r="I55" s="71"/>
      <c r="J55" s="71"/>
      <c r="K55" s="71"/>
    </row>
    <row r="56" spans="1:13" x14ac:dyDescent="0.2">
      <c r="A56" s="66" t="s">
        <v>343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3" ht="12.75" x14ac:dyDescent="0.2">
      <c r="G57" s="78" t="s">
        <v>345</v>
      </c>
      <c r="H57" s="96"/>
      <c r="I57" s="67" t="s">
        <v>318</v>
      </c>
    </row>
    <row r="58" spans="1:13" ht="60" x14ac:dyDescent="0.2">
      <c r="A58" s="68" t="s">
        <v>319</v>
      </c>
      <c r="B58" s="68" t="s">
        <v>320</v>
      </c>
      <c r="C58" s="68" t="s">
        <v>353</v>
      </c>
      <c r="D58" s="68" t="s">
        <v>321</v>
      </c>
      <c r="E58" s="68" t="s">
        <v>322</v>
      </c>
      <c r="F58" s="68" t="s">
        <v>352</v>
      </c>
      <c r="G58" s="68" t="s">
        <v>323</v>
      </c>
      <c r="H58" s="68" t="s">
        <v>324</v>
      </c>
      <c r="I58" s="68" t="s">
        <v>325</v>
      </c>
      <c r="J58" s="68" t="s">
        <v>326</v>
      </c>
      <c r="K58" s="68" t="s">
        <v>327</v>
      </c>
    </row>
    <row r="59" spans="1:13" x14ac:dyDescent="0.2">
      <c r="A59" s="69" t="s">
        <v>328</v>
      </c>
      <c r="B59" s="90">
        <v>150.048</v>
      </c>
      <c r="C59" s="88"/>
      <c r="D59" s="88"/>
      <c r="E59" s="85">
        <v>0</v>
      </c>
      <c r="F59" s="88"/>
      <c r="G59" s="70">
        <f>C59-D59-E59-F59</f>
        <v>0</v>
      </c>
      <c r="H59" s="88"/>
      <c r="I59" s="88"/>
      <c r="J59" s="70">
        <f>H59-I59</f>
        <v>0</v>
      </c>
      <c r="K59" s="70">
        <f>G59-I59</f>
        <v>0</v>
      </c>
    </row>
    <row r="60" spans="1:13" x14ac:dyDescent="0.2">
      <c r="A60" s="69" t="s">
        <v>329</v>
      </c>
      <c r="B60" s="91"/>
      <c r="C60" s="88"/>
      <c r="D60" s="88"/>
      <c r="E60" s="85">
        <v>0</v>
      </c>
      <c r="F60" s="88"/>
      <c r="G60" s="70">
        <f t="shared" ref="G60:G70" si="9">C60-D60-E60-F60</f>
        <v>0</v>
      </c>
      <c r="H60" s="88"/>
      <c r="I60" s="88"/>
      <c r="J60" s="70">
        <f t="shared" ref="J60:J70" si="10">H60-I60</f>
        <v>0</v>
      </c>
      <c r="K60" s="70">
        <f t="shared" ref="K60:K70" si="11">G60-I60</f>
        <v>0</v>
      </c>
    </row>
    <row r="61" spans="1:13" x14ac:dyDescent="0.2">
      <c r="A61" s="69" t="s">
        <v>330</v>
      </c>
      <c r="B61" s="91"/>
      <c r="C61" s="88"/>
      <c r="D61" s="88"/>
      <c r="E61" s="85">
        <v>0</v>
      </c>
      <c r="F61" s="88"/>
      <c r="G61" s="70">
        <f t="shared" si="9"/>
        <v>0</v>
      </c>
      <c r="H61" s="88"/>
      <c r="I61" s="88"/>
      <c r="J61" s="70">
        <f t="shared" si="10"/>
        <v>0</v>
      </c>
      <c r="K61" s="70">
        <f t="shared" si="11"/>
        <v>0</v>
      </c>
    </row>
    <row r="62" spans="1:13" x14ac:dyDescent="0.2">
      <c r="A62" s="69" t="s">
        <v>331</v>
      </c>
      <c r="B62" s="91"/>
      <c r="C62" s="88"/>
      <c r="D62" s="88"/>
      <c r="E62" s="85">
        <v>0</v>
      </c>
      <c r="F62" s="88"/>
      <c r="G62" s="70">
        <f t="shared" si="9"/>
        <v>0</v>
      </c>
      <c r="H62" s="88"/>
      <c r="I62" s="88"/>
      <c r="J62" s="70">
        <f t="shared" si="10"/>
        <v>0</v>
      </c>
      <c r="K62" s="70">
        <f t="shared" si="11"/>
        <v>0</v>
      </c>
    </row>
    <row r="63" spans="1:13" x14ac:dyDescent="0.2">
      <c r="A63" s="69" t="s">
        <v>332</v>
      </c>
      <c r="B63" s="91"/>
      <c r="C63" s="88"/>
      <c r="D63" s="88"/>
      <c r="E63" s="85">
        <v>0</v>
      </c>
      <c r="F63" s="88"/>
      <c r="G63" s="70">
        <f t="shared" si="9"/>
        <v>0</v>
      </c>
      <c r="H63" s="88"/>
      <c r="I63" s="88"/>
      <c r="J63" s="70">
        <f t="shared" si="10"/>
        <v>0</v>
      </c>
      <c r="K63" s="70">
        <f t="shared" si="11"/>
        <v>0</v>
      </c>
    </row>
    <row r="64" spans="1:13" x14ac:dyDescent="0.2">
      <c r="A64" s="69" t="s">
        <v>333</v>
      </c>
      <c r="B64" s="91"/>
      <c r="C64" s="88"/>
      <c r="D64" s="88"/>
      <c r="E64" s="85">
        <v>0</v>
      </c>
      <c r="F64" s="88"/>
      <c r="G64" s="70">
        <f t="shared" si="9"/>
        <v>0</v>
      </c>
      <c r="H64" s="88"/>
      <c r="I64" s="88"/>
      <c r="J64" s="70">
        <f t="shared" si="10"/>
        <v>0</v>
      </c>
      <c r="K64" s="70">
        <f t="shared" si="11"/>
        <v>0</v>
      </c>
    </row>
    <row r="65" spans="1:19" x14ac:dyDescent="0.2">
      <c r="A65" s="69" t="s">
        <v>334</v>
      </c>
      <c r="B65" s="91"/>
      <c r="C65" s="88"/>
      <c r="D65" s="88"/>
      <c r="E65" s="85">
        <v>0</v>
      </c>
      <c r="F65" s="88"/>
      <c r="G65" s="70">
        <f t="shared" si="9"/>
        <v>0</v>
      </c>
      <c r="H65" s="88"/>
      <c r="I65" s="88"/>
      <c r="J65" s="70">
        <f t="shared" si="10"/>
        <v>0</v>
      </c>
      <c r="K65" s="70">
        <f t="shared" si="11"/>
        <v>0</v>
      </c>
    </row>
    <row r="66" spans="1:19" x14ac:dyDescent="0.2">
      <c r="A66" s="69" t="s">
        <v>335</v>
      </c>
      <c r="B66" s="91"/>
      <c r="C66" s="88"/>
      <c r="D66" s="88"/>
      <c r="E66" s="85">
        <v>0</v>
      </c>
      <c r="F66" s="88"/>
      <c r="G66" s="70">
        <f t="shared" si="9"/>
        <v>0</v>
      </c>
      <c r="H66" s="88"/>
      <c r="I66" s="88"/>
      <c r="J66" s="70">
        <f t="shared" si="10"/>
        <v>0</v>
      </c>
      <c r="K66" s="70">
        <f t="shared" si="11"/>
        <v>0</v>
      </c>
    </row>
    <row r="67" spans="1:19" x14ac:dyDescent="0.2">
      <c r="A67" s="69" t="s">
        <v>336</v>
      </c>
      <c r="B67" s="91"/>
      <c r="C67" s="88"/>
      <c r="D67" s="88"/>
      <c r="E67" s="85">
        <v>0</v>
      </c>
      <c r="F67" s="88"/>
      <c r="G67" s="70">
        <f t="shared" si="9"/>
        <v>0</v>
      </c>
      <c r="H67" s="88"/>
      <c r="I67" s="88"/>
      <c r="J67" s="70">
        <f t="shared" si="10"/>
        <v>0</v>
      </c>
      <c r="K67" s="70">
        <f t="shared" si="11"/>
        <v>0</v>
      </c>
    </row>
    <row r="68" spans="1:19" x14ac:dyDescent="0.2">
      <c r="A68" s="69" t="s">
        <v>337</v>
      </c>
      <c r="B68" s="91"/>
      <c r="C68" s="88"/>
      <c r="D68" s="88"/>
      <c r="E68" s="85">
        <v>0</v>
      </c>
      <c r="F68" s="88"/>
      <c r="G68" s="70">
        <f t="shared" si="9"/>
        <v>0</v>
      </c>
      <c r="H68" s="88"/>
      <c r="I68" s="88"/>
      <c r="J68" s="70">
        <f t="shared" si="10"/>
        <v>0</v>
      </c>
      <c r="K68" s="70">
        <f t="shared" si="11"/>
        <v>0</v>
      </c>
    </row>
    <row r="69" spans="1:19" x14ac:dyDescent="0.2">
      <c r="A69" s="69" t="s">
        <v>338</v>
      </c>
      <c r="B69" s="91"/>
      <c r="C69" s="88"/>
      <c r="D69" s="88"/>
      <c r="E69" s="85">
        <v>0</v>
      </c>
      <c r="F69" s="88"/>
      <c r="G69" s="70">
        <f t="shared" si="9"/>
        <v>0</v>
      </c>
      <c r="H69" s="88"/>
      <c r="I69" s="88"/>
      <c r="J69" s="70">
        <f t="shared" si="10"/>
        <v>0</v>
      </c>
      <c r="K69" s="70">
        <f t="shared" si="11"/>
        <v>0</v>
      </c>
    </row>
    <row r="70" spans="1:19" x14ac:dyDescent="0.2">
      <c r="A70" s="69" t="s">
        <v>339</v>
      </c>
      <c r="B70" s="92"/>
      <c r="C70" s="88"/>
      <c r="D70" s="88"/>
      <c r="E70" s="85">
        <v>0</v>
      </c>
      <c r="F70" s="88"/>
      <c r="G70" s="70">
        <f t="shared" si="9"/>
        <v>0</v>
      </c>
      <c r="H70" s="88"/>
      <c r="I70" s="88"/>
      <c r="J70" s="70">
        <f t="shared" si="10"/>
        <v>0</v>
      </c>
      <c r="K70" s="70">
        <f t="shared" si="11"/>
        <v>0</v>
      </c>
      <c r="P70" s="81" t="s">
        <v>358</v>
      </c>
    </row>
    <row r="71" spans="1:19" x14ac:dyDescent="0.2">
      <c r="A71" s="72" t="s">
        <v>340</v>
      </c>
      <c r="B71" s="73">
        <f>SUM(B59:B70)</f>
        <v>150.048</v>
      </c>
      <c r="C71" s="73">
        <f>SUM(C59:C70)</f>
        <v>0</v>
      </c>
      <c r="D71" s="73">
        <f>SUM(D59:D70)</f>
        <v>0</v>
      </c>
      <c r="E71" s="86">
        <f>SUM(E59:E70)</f>
        <v>0</v>
      </c>
      <c r="F71" s="73">
        <f>SUM(F59:F70)</f>
        <v>0</v>
      </c>
      <c r="G71" s="73">
        <f>SUM(G59:G70)</f>
        <v>0</v>
      </c>
      <c r="H71" s="73">
        <f>SUM(H59:H70)</f>
        <v>0</v>
      </c>
      <c r="I71" s="73">
        <f>SUM(I59:I70)</f>
        <v>0</v>
      </c>
      <c r="J71" s="73">
        <f>SUM(J59:J70)</f>
        <v>0</v>
      </c>
      <c r="K71" s="73">
        <f>SUM(K59:K70)</f>
        <v>0</v>
      </c>
      <c r="M71" s="77" t="e">
        <f>J71/H71</f>
        <v>#DIV/0!</v>
      </c>
      <c r="P71" s="80">
        <f>H17+H35+H53+H71</f>
        <v>0</v>
      </c>
      <c r="Q71" s="80">
        <f>I17+I35+I53+I71</f>
        <v>0</v>
      </c>
      <c r="R71" s="80">
        <f>J17+J35+J53+J71</f>
        <v>0</v>
      </c>
      <c r="S71" s="80">
        <f>K17+K35+K53+K71</f>
        <v>0</v>
      </c>
    </row>
    <row r="72" spans="1:19" x14ac:dyDescent="0.2">
      <c r="A72" s="74"/>
      <c r="D72" s="83">
        <f>'Bilance úspor EL'!C57</f>
        <v>0</v>
      </c>
      <c r="H72" s="75" t="e">
        <f>H71/H57</f>
        <v>#DIV/0!</v>
      </c>
      <c r="I72" s="83">
        <f>'Bilance úspor EL'!E8</f>
        <v>0</v>
      </c>
      <c r="R72" s="77" t="e">
        <f>R71/P71</f>
        <v>#DIV/0!</v>
      </c>
      <c r="S72" s="82" t="s">
        <v>346</v>
      </c>
    </row>
    <row r="73" spans="1:19" x14ac:dyDescent="0.2">
      <c r="C73" s="71"/>
      <c r="D73" s="71"/>
      <c r="E73" s="71"/>
      <c r="F73" s="71"/>
      <c r="G73" s="71"/>
      <c r="H73" s="71"/>
      <c r="I73" s="71"/>
      <c r="J73" s="71"/>
      <c r="K73" s="71"/>
    </row>
    <row r="74" spans="1:19" x14ac:dyDescent="0.2">
      <c r="A74" s="66" t="s">
        <v>344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</row>
    <row r="75" spans="1:19" ht="12.75" x14ac:dyDescent="0.2">
      <c r="G75" s="78" t="s">
        <v>345</v>
      </c>
      <c r="H75" s="96"/>
      <c r="I75" s="67" t="s">
        <v>318</v>
      </c>
    </row>
    <row r="76" spans="1:19" ht="60" x14ac:dyDescent="0.2">
      <c r="A76" s="68" t="s">
        <v>319</v>
      </c>
      <c r="B76" s="68" t="s">
        <v>320</v>
      </c>
      <c r="C76" s="68" t="s">
        <v>353</v>
      </c>
      <c r="D76" s="68" t="s">
        <v>321</v>
      </c>
      <c r="E76" s="68" t="s">
        <v>322</v>
      </c>
      <c r="F76" s="68" t="s">
        <v>352</v>
      </c>
      <c r="G76" s="68" t="s">
        <v>323</v>
      </c>
      <c r="H76" s="68" t="s">
        <v>324</v>
      </c>
      <c r="I76" s="68" t="s">
        <v>325</v>
      </c>
      <c r="J76" s="68" t="s">
        <v>326</v>
      </c>
      <c r="K76" s="68" t="s">
        <v>327</v>
      </c>
    </row>
    <row r="77" spans="1:19" x14ac:dyDescent="0.2">
      <c r="A77" s="69" t="s">
        <v>328</v>
      </c>
      <c r="B77" s="90">
        <v>280.13299999999998</v>
      </c>
      <c r="C77" s="88"/>
      <c r="D77" s="88"/>
      <c r="E77" s="88"/>
      <c r="F77" s="88"/>
      <c r="G77" s="70">
        <f>C77-D77-E77-F77</f>
        <v>0</v>
      </c>
      <c r="H77" s="88"/>
      <c r="I77" s="88"/>
      <c r="J77" s="70">
        <f>H77-I77</f>
        <v>0</v>
      </c>
      <c r="K77" s="70">
        <f>G77-I77</f>
        <v>0</v>
      </c>
    </row>
    <row r="78" spans="1:19" x14ac:dyDescent="0.2">
      <c r="A78" s="69" t="s">
        <v>329</v>
      </c>
      <c r="B78" s="91"/>
      <c r="C78" s="88"/>
      <c r="D78" s="88"/>
      <c r="E78" s="88"/>
      <c r="F78" s="88"/>
      <c r="G78" s="70">
        <f t="shared" ref="G78:G88" si="12">C78-D78-E78-F78</f>
        <v>0</v>
      </c>
      <c r="H78" s="88"/>
      <c r="I78" s="88"/>
      <c r="J78" s="70">
        <f t="shared" ref="J78:J88" si="13">H78-I78</f>
        <v>0</v>
      </c>
      <c r="K78" s="70">
        <f t="shared" ref="K78:K88" si="14">G78-I78</f>
        <v>0</v>
      </c>
    </row>
    <row r="79" spans="1:19" x14ac:dyDescent="0.2">
      <c r="A79" s="69" t="s">
        <v>330</v>
      </c>
      <c r="B79" s="91"/>
      <c r="C79" s="88"/>
      <c r="D79" s="88"/>
      <c r="E79" s="88"/>
      <c r="F79" s="88"/>
      <c r="G79" s="70">
        <f t="shared" si="12"/>
        <v>0</v>
      </c>
      <c r="H79" s="88"/>
      <c r="I79" s="88"/>
      <c r="J79" s="70">
        <f t="shared" si="13"/>
        <v>0</v>
      </c>
      <c r="K79" s="70">
        <f t="shared" si="14"/>
        <v>0</v>
      </c>
    </row>
    <row r="80" spans="1:19" x14ac:dyDescent="0.2">
      <c r="A80" s="69" t="s">
        <v>331</v>
      </c>
      <c r="B80" s="91"/>
      <c r="C80" s="88"/>
      <c r="D80" s="88"/>
      <c r="E80" s="88"/>
      <c r="F80" s="88"/>
      <c r="G80" s="70">
        <f t="shared" si="12"/>
        <v>0</v>
      </c>
      <c r="H80" s="88"/>
      <c r="I80" s="88"/>
      <c r="J80" s="70">
        <f t="shared" si="13"/>
        <v>0</v>
      </c>
      <c r="K80" s="70">
        <f t="shared" si="14"/>
        <v>0</v>
      </c>
    </row>
    <row r="81" spans="1:13" x14ac:dyDescent="0.2">
      <c r="A81" s="69" t="s">
        <v>332</v>
      </c>
      <c r="B81" s="91"/>
      <c r="C81" s="88"/>
      <c r="D81" s="88"/>
      <c r="E81" s="88"/>
      <c r="F81" s="88"/>
      <c r="G81" s="70">
        <f t="shared" si="12"/>
        <v>0</v>
      </c>
      <c r="H81" s="88"/>
      <c r="I81" s="88"/>
      <c r="J81" s="70">
        <f t="shared" si="13"/>
        <v>0</v>
      </c>
      <c r="K81" s="70">
        <f t="shared" si="14"/>
        <v>0</v>
      </c>
    </row>
    <row r="82" spans="1:13" x14ac:dyDescent="0.2">
      <c r="A82" s="69" t="s">
        <v>333</v>
      </c>
      <c r="B82" s="91"/>
      <c r="C82" s="88"/>
      <c r="D82" s="88"/>
      <c r="E82" s="88"/>
      <c r="F82" s="88"/>
      <c r="G82" s="70">
        <f t="shared" si="12"/>
        <v>0</v>
      </c>
      <c r="H82" s="88"/>
      <c r="I82" s="88"/>
      <c r="J82" s="70">
        <f t="shared" si="13"/>
        <v>0</v>
      </c>
      <c r="K82" s="70">
        <f t="shared" si="14"/>
        <v>0</v>
      </c>
    </row>
    <row r="83" spans="1:13" x14ac:dyDescent="0.2">
      <c r="A83" s="69" t="s">
        <v>334</v>
      </c>
      <c r="B83" s="91"/>
      <c r="C83" s="88"/>
      <c r="D83" s="88"/>
      <c r="E83" s="88"/>
      <c r="F83" s="88"/>
      <c r="G83" s="70">
        <f t="shared" si="12"/>
        <v>0</v>
      </c>
      <c r="H83" s="88"/>
      <c r="I83" s="88"/>
      <c r="J83" s="70">
        <f t="shared" si="13"/>
        <v>0</v>
      </c>
      <c r="K83" s="70">
        <f t="shared" si="14"/>
        <v>0</v>
      </c>
    </row>
    <row r="84" spans="1:13" x14ac:dyDescent="0.2">
      <c r="A84" s="69" t="s">
        <v>335</v>
      </c>
      <c r="B84" s="91"/>
      <c r="C84" s="88"/>
      <c r="D84" s="88"/>
      <c r="E84" s="88"/>
      <c r="F84" s="88"/>
      <c r="G84" s="70">
        <f t="shared" si="12"/>
        <v>0</v>
      </c>
      <c r="H84" s="88"/>
      <c r="I84" s="88"/>
      <c r="J84" s="70">
        <f t="shared" si="13"/>
        <v>0</v>
      </c>
      <c r="K84" s="70">
        <f t="shared" si="14"/>
        <v>0</v>
      </c>
    </row>
    <row r="85" spans="1:13" x14ac:dyDescent="0.2">
      <c r="A85" s="69" t="s">
        <v>336</v>
      </c>
      <c r="B85" s="91"/>
      <c r="C85" s="88"/>
      <c r="D85" s="88"/>
      <c r="E85" s="88"/>
      <c r="F85" s="88"/>
      <c r="G85" s="70">
        <f t="shared" si="12"/>
        <v>0</v>
      </c>
      <c r="H85" s="88"/>
      <c r="I85" s="88"/>
      <c r="J85" s="70">
        <f t="shared" si="13"/>
        <v>0</v>
      </c>
      <c r="K85" s="70">
        <f t="shared" si="14"/>
        <v>0</v>
      </c>
    </row>
    <row r="86" spans="1:13" x14ac:dyDescent="0.2">
      <c r="A86" s="69" t="s">
        <v>337</v>
      </c>
      <c r="B86" s="91"/>
      <c r="C86" s="88"/>
      <c r="D86" s="88"/>
      <c r="E86" s="88"/>
      <c r="F86" s="88"/>
      <c r="G86" s="70">
        <f t="shared" si="12"/>
        <v>0</v>
      </c>
      <c r="H86" s="88"/>
      <c r="I86" s="88"/>
      <c r="J86" s="70">
        <f t="shared" si="13"/>
        <v>0</v>
      </c>
      <c r="K86" s="70">
        <f t="shared" si="14"/>
        <v>0</v>
      </c>
    </row>
    <row r="87" spans="1:13" x14ac:dyDescent="0.2">
      <c r="A87" s="69" t="s">
        <v>338</v>
      </c>
      <c r="B87" s="91"/>
      <c r="C87" s="88"/>
      <c r="D87" s="88"/>
      <c r="E87" s="88"/>
      <c r="F87" s="88"/>
      <c r="G87" s="70">
        <f t="shared" si="12"/>
        <v>0</v>
      </c>
      <c r="H87" s="88"/>
      <c r="I87" s="88"/>
      <c r="J87" s="70">
        <f t="shared" si="13"/>
        <v>0</v>
      </c>
      <c r="K87" s="70">
        <f t="shared" si="14"/>
        <v>0</v>
      </c>
    </row>
    <row r="88" spans="1:13" x14ac:dyDescent="0.2">
      <c r="A88" s="69" t="s">
        <v>339</v>
      </c>
      <c r="B88" s="92"/>
      <c r="C88" s="88"/>
      <c r="D88" s="88"/>
      <c r="E88" s="88"/>
      <c r="F88" s="88"/>
      <c r="G88" s="70">
        <f t="shared" si="12"/>
        <v>0</v>
      </c>
      <c r="H88" s="88"/>
      <c r="I88" s="88"/>
      <c r="J88" s="70">
        <f t="shared" si="13"/>
        <v>0</v>
      </c>
      <c r="K88" s="70">
        <f t="shared" si="14"/>
        <v>0</v>
      </c>
    </row>
    <row r="89" spans="1:13" x14ac:dyDescent="0.2">
      <c r="A89" s="72" t="s">
        <v>340</v>
      </c>
      <c r="B89" s="73">
        <f>SUM(B77:B88)</f>
        <v>280.13299999999998</v>
      </c>
      <c r="C89" s="73">
        <f>SUM(C77:C88)</f>
        <v>0</v>
      </c>
      <c r="D89" s="73">
        <f>SUM(D77:D88)</f>
        <v>0</v>
      </c>
      <c r="E89" s="73">
        <f>SUM(E77:E88)</f>
        <v>0</v>
      </c>
      <c r="F89" s="73">
        <f>SUM(F77:F88)</f>
        <v>0</v>
      </c>
      <c r="G89" s="73">
        <f>SUM(G77:G88)</f>
        <v>0</v>
      </c>
      <c r="H89" s="73">
        <f>SUM(H77:H88)</f>
        <v>0</v>
      </c>
      <c r="I89" s="73">
        <f>SUM(I77:I88)</f>
        <v>0</v>
      </c>
      <c r="J89" s="73">
        <f>SUM(J77:J88)</f>
        <v>0</v>
      </c>
      <c r="K89" s="73">
        <f>SUM(K77:K88)</f>
        <v>0</v>
      </c>
      <c r="M89" s="77" t="e">
        <f>J89/H89</f>
        <v>#DIV/0!</v>
      </c>
    </row>
    <row r="90" spans="1:13" x14ac:dyDescent="0.2">
      <c r="A90" s="74"/>
      <c r="D90" s="83">
        <f>'Bilance úspor EL'!C75</f>
        <v>0</v>
      </c>
      <c r="E90" s="83">
        <f>'Bilance úspor EL'!H9</f>
        <v>168.1</v>
      </c>
      <c r="H90" s="75" t="e">
        <f>H89/H75</f>
        <v>#DIV/0!</v>
      </c>
      <c r="I90" s="83">
        <f>'Bilance úspor EL'!E9</f>
        <v>0</v>
      </c>
    </row>
    <row r="91" spans="1:13" x14ac:dyDescent="0.2">
      <c r="C91" s="71"/>
      <c r="D91" s="71"/>
      <c r="E91" s="71"/>
      <c r="F91" s="71"/>
      <c r="G91" s="71"/>
      <c r="H91" s="71"/>
      <c r="I91" s="71"/>
      <c r="J91" s="71"/>
      <c r="K91" s="71"/>
    </row>
    <row r="92" spans="1:13" x14ac:dyDescent="0.2">
      <c r="A92" s="79"/>
      <c r="B92" s="80"/>
      <c r="C92" s="80"/>
      <c r="D92" s="80"/>
      <c r="E92" s="80"/>
      <c r="F92" s="80"/>
      <c r="G92" s="80"/>
    </row>
    <row r="94" spans="1:13" x14ac:dyDescent="0.2">
      <c r="H94" s="71"/>
      <c r="I94" s="71"/>
      <c r="J94" s="71"/>
      <c r="K94" s="71"/>
    </row>
  </sheetData>
  <mergeCells count="5">
    <mergeCell ref="B5:B16"/>
    <mergeCell ref="B23:B34"/>
    <mergeCell ref="B41:B52"/>
    <mergeCell ref="B59:B70"/>
    <mergeCell ref="B77:B88"/>
  </mergeCells>
  <conditionalFormatting sqref="M17">
    <cfRule type="cellIs" dxfId="4" priority="12" operator="greaterThan">
      <formula>0.1</formula>
    </cfRule>
  </conditionalFormatting>
  <conditionalFormatting sqref="M35">
    <cfRule type="cellIs" dxfId="3" priority="9" operator="greaterThan">
      <formula>0.1</formula>
    </cfRule>
  </conditionalFormatting>
  <conditionalFormatting sqref="M53">
    <cfRule type="cellIs" dxfId="2" priority="8" operator="greaterThan">
      <formula>0.1</formula>
    </cfRule>
  </conditionalFormatting>
  <conditionalFormatting sqref="M71">
    <cfRule type="cellIs" dxfId="1" priority="7" operator="greaterThan">
      <formula>0.1</formula>
    </cfRule>
  </conditionalFormatting>
  <conditionalFormatting sqref="M89">
    <cfRule type="cellIs" dxfId="0" priority="6" operator="greaterThan">
      <formula>0.1</formula>
    </cfRule>
  </conditionalFormatting>
  <pageMargins left="0.25" right="0.25" top="0.75" bottom="0.75" header="0.3" footer="0.3"/>
  <pageSetup paperSize="9" scale="3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19EF3-527F-41B4-83A3-87E47E184818}">
  <dimension ref="A1:K11"/>
  <sheetViews>
    <sheetView tabSelected="1" workbookViewId="0">
      <selection activeCell="M17" sqref="M17"/>
    </sheetView>
  </sheetViews>
  <sheetFormatPr defaultRowHeight="15" x14ac:dyDescent="0.25"/>
  <sheetData>
    <row r="1" spans="1:11" x14ac:dyDescent="0.25">
      <c r="A1" s="54" t="s">
        <v>298</v>
      </c>
      <c r="B1" s="54" t="s">
        <v>299</v>
      </c>
      <c r="C1" s="54" t="s">
        <v>300</v>
      </c>
      <c r="D1" s="54"/>
      <c r="E1" s="54"/>
      <c r="F1" s="54"/>
      <c r="G1" s="54"/>
      <c r="H1" s="54"/>
      <c r="I1" s="54" t="s">
        <v>349</v>
      </c>
      <c r="J1" s="54" t="s">
        <v>350</v>
      </c>
      <c r="K1" s="54" t="s">
        <v>351</v>
      </c>
    </row>
    <row r="2" spans="1:11" ht="48" x14ac:dyDescent="0.25">
      <c r="A2" s="54"/>
      <c r="B2" s="54"/>
      <c r="C2" s="55" t="s">
        <v>301</v>
      </c>
      <c r="D2" s="55" t="s">
        <v>302</v>
      </c>
      <c r="E2" s="55" t="s">
        <v>354</v>
      </c>
      <c r="F2" s="55" t="s">
        <v>303</v>
      </c>
      <c r="G2" s="55" t="s">
        <v>348</v>
      </c>
      <c r="H2" s="55" t="s">
        <v>309</v>
      </c>
      <c r="I2" s="54"/>
      <c r="J2" s="54"/>
      <c r="K2" s="54"/>
    </row>
    <row r="3" spans="1:11" x14ac:dyDescent="0.25">
      <c r="A3" s="56" t="s">
        <v>293</v>
      </c>
      <c r="B3" s="57" t="s">
        <v>304</v>
      </c>
      <c r="C3" s="93"/>
      <c r="D3" s="93"/>
      <c r="E3" s="93"/>
      <c r="F3" s="93"/>
      <c r="G3" s="58" t="s">
        <v>30</v>
      </c>
      <c r="H3" s="58" t="s">
        <v>30</v>
      </c>
      <c r="I3" s="59">
        <f>SUM(C3:H3)</f>
        <v>0</v>
      </c>
      <c r="J3" s="59">
        <f>I3-K3</f>
        <v>0</v>
      </c>
      <c r="K3" s="59">
        <f>F3</f>
        <v>0</v>
      </c>
    </row>
    <row r="4" spans="1:11" x14ac:dyDescent="0.25">
      <c r="A4" s="56" t="s">
        <v>294</v>
      </c>
      <c r="B4" s="57"/>
      <c r="C4" s="93"/>
      <c r="D4" s="93"/>
      <c r="E4" s="93"/>
      <c r="F4" s="93"/>
      <c r="G4" s="58" t="s">
        <v>30</v>
      </c>
      <c r="H4" s="98">
        <f>'Rozdělení spotřeby EL'!B7</f>
        <v>64.7</v>
      </c>
      <c r="I4" s="59">
        <f>SUM(C4:H4)</f>
        <v>64.7</v>
      </c>
      <c r="J4" s="59">
        <f t="shared" ref="J4:J9" si="0">I4-K4</f>
        <v>64.7</v>
      </c>
      <c r="K4" s="59">
        <f>F4</f>
        <v>0</v>
      </c>
    </row>
    <row r="5" spans="1:11" x14ac:dyDescent="0.25">
      <c r="A5" s="56" t="s">
        <v>305</v>
      </c>
      <c r="B5" s="57"/>
      <c r="C5" s="58" t="s">
        <v>30</v>
      </c>
      <c r="D5" s="58" t="s">
        <v>30</v>
      </c>
      <c r="E5" s="58" t="s">
        <v>30</v>
      </c>
      <c r="F5" s="58" t="s">
        <v>30</v>
      </c>
      <c r="G5" s="60"/>
      <c r="H5" s="58" t="s">
        <v>30</v>
      </c>
      <c r="I5" s="59">
        <f>SUM(C5:H5)</f>
        <v>0</v>
      </c>
      <c r="J5" s="59">
        <f>I5</f>
        <v>0</v>
      </c>
      <c r="K5" s="59" t="str">
        <f>F5</f>
        <v>-</v>
      </c>
    </row>
    <row r="6" spans="1:11" x14ac:dyDescent="0.25">
      <c r="A6" s="56" t="s">
        <v>306</v>
      </c>
      <c r="B6" s="57"/>
      <c r="C6" s="58" t="s">
        <v>30</v>
      </c>
      <c r="D6" s="58" t="s">
        <v>30</v>
      </c>
      <c r="E6" s="93"/>
      <c r="F6" s="93"/>
      <c r="G6" s="58" t="s">
        <v>30</v>
      </c>
      <c r="H6" s="58" t="s">
        <v>30</v>
      </c>
      <c r="I6" s="59">
        <f>SUM(C6:H6)</f>
        <v>0</v>
      </c>
      <c r="J6" s="59">
        <f t="shared" si="0"/>
        <v>0</v>
      </c>
      <c r="K6" s="59">
        <f>F6</f>
        <v>0</v>
      </c>
    </row>
    <row r="7" spans="1:11" x14ac:dyDescent="0.25">
      <c r="A7" s="56" t="s">
        <v>307</v>
      </c>
      <c r="B7" s="57"/>
      <c r="C7" s="58" t="s">
        <v>30</v>
      </c>
      <c r="D7" s="58" t="s">
        <v>30</v>
      </c>
      <c r="E7" s="58" t="s">
        <v>30</v>
      </c>
      <c r="F7" s="58" t="s">
        <v>30</v>
      </c>
      <c r="G7" s="58" t="s">
        <v>30</v>
      </c>
      <c r="H7" s="58" t="s">
        <v>30</v>
      </c>
      <c r="I7" s="58" t="s">
        <v>30</v>
      </c>
      <c r="J7" s="58" t="s">
        <v>30</v>
      </c>
      <c r="K7" s="59" t="str">
        <f>F7</f>
        <v>-</v>
      </c>
    </row>
    <row r="8" spans="1:11" x14ac:dyDescent="0.25">
      <c r="A8" s="56" t="s">
        <v>295</v>
      </c>
      <c r="B8" s="57"/>
      <c r="C8" s="93"/>
      <c r="D8" s="58" t="s">
        <v>30</v>
      </c>
      <c r="E8" s="93"/>
      <c r="F8" s="93"/>
      <c r="G8" s="58" t="s">
        <v>30</v>
      </c>
      <c r="H8" s="58" t="s">
        <v>30</v>
      </c>
      <c r="I8" s="59">
        <f>SUM(C8:H8)</f>
        <v>0</v>
      </c>
      <c r="J8" s="59">
        <f t="shared" si="0"/>
        <v>0</v>
      </c>
      <c r="K8" s="59">
        <f>F8</f>
        <v>0</v>
      </c>
    </row>
    <row r="9" spans="1:11" x14ac:dyDescent="0.25">
      <c r="A9" s="56" t="s">
        <v>296</v>
      </c>
      <c r="B9" s="57"/>
      <c r="C9" s="93"/>
      <c r="D9" s="93"/>
      <c r="E9" s="93"/>
      <c r="F9" s="93"/>
      <c r="G9" s="58" t="s">
        <v>30</v>
      </c>
      <c r="H9" s="98">
        <f>'Rozdělení spotřeby EL'!J7</f>
        <v>168.1</v>
      </c>
      <c r="I9" s="59">
        <f>SUM(C9:H9)</f>
        <v>168.1</v>
      </c>
      <c r="J9" s="59">
        <f t="shared" si="0"/>
        <v>168.1</v>
      </c>
      <c r="K9" s="59">
        <f>F9</f>
        <v>0</v>
      </c>
    </row>
    <row r="10" spans="1:11" ht="33" customHeight="1" x14ac:dyDescent="0.25">
      <c r="C10" s="87" t="s">
        <v>308</v>
      </c>
      <c r="D10" s="87"/>
      <c r="E10" s="87"/>
      <c r="F10" s="87"/>
      <c r="G10" s="94" t="s">
        <v>355</v>
      </c>
      <c r="H10" s="95"/>
    </row>
    <row r="11" spans="1:11" ht="48" customHeight="1" x14ac:dyDescent="0.25"/>
  </sheetData>
  <mergeCells count="9">
    <mergeCell ref="C10:F10"/>
    <mergeCell ref="G10:H10"/>
    <mergeCell ref="J1:J2"/>
    <mergeCell ref="K1:K2"/>
    <mergeCell ref="A1:A2"/>
    <mergeCell ref="B1:B2"/>
    <mergeCell ref="C1:H1"/>
    <mergeCell ref="I1:I2"/>
    <mergeCell ref="B3:B9"/>
  </mergeCells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1B434-0372-48C8-A6EA-0DFC5CC24FB7}">
  <dimension ref="B2:L7"/>
  <sheetViews>
    <sheetView workbookViewId="0">
      <selection activeCell="J8" sqref="J8"/>
    </sheetView>
  </sheetViews>
  <sheetFormatPr defaultRowHeight="15" x14ac:dyDescent="0.25"/>
  <cols>
    <col min="2" max="2" width="14.28515625" customWidth="1"/>
    <col min="3" max="3" width="14.140625" customWidth="1"/>
    <col min="4" max="4" width="15.28515625" customWidth="1"/>
    <col min="6" max="6" width="14.28515625" customWidth="1"/>
    <col min="7" max="7" width="14.140625" customWidth="1"/>
    <col min="8" max="8" width="16.28515625" customWidth="1"/>
    <col min="10" max="10" width="14.28515625" customWidth="1"/>
    <col min="11" max="11" width="14.140625" customWidth="1"/>
    <col min="12" max="12" width="16.5703125" customWidth="1"/>
  </cols>
  <sheetData>
    <row r="2" spans="2:12" x14ac:dyDescent="0.25">
      <c r="B2" s="61" t="s">
        <v>294</v>
      </c>
      <c r="C2" s="61"/>
      <c r="D2" s="61"/>
      <c r="F2" s="61" t="s">
        <v>305</v>
      </c>
      <c r="G2" s="61"/>
      <c r="H2" s="61"/>
      <c r="J2" s="61" t="s">
        <v>296</v>
      </c>
      <c r="K2" s="61"/>
      <c r="L2" s="61"/>
    </row>
    <row r="3" spans="2:12" x14ac:dyDescent="0.25">
      <c r="B3" s="62" t="s">
        <v>310</v>
      </c>
      <c r="C3" s="62"/>
      <c r="D3" s="62"/>
      <c r="F3" s="62" t="s">
        <v>310</v>
      </c>
      <c r="G3" s="62"/>
      <c r="H3" s="62"/>
      <c r="J3" s="62" t="s">
        <v>310</v>
      </c>
      <c r="K3" s="62"/>
      <c r="L3" s="62"/>
    </row>
    <row r="4" spans="2:12" x14ac:dyDescent="0.25">
      <c r="B4" s="61" t="s">
        <v>312</v>
      </c>
      <c r="C4" s="61"/>
      <c r="D4" s="61"/>
      <c r="F4" s="61" t="s">
        <v>313</v>
      </c>
      <c r="G4" s="61"/>
      <c r="H4" s="61"/>
      <c r="J4" s="61" t="s">
        <v>311</v>
      </c>
      <c r="K4" s="61"/>
      <c r="L4" s="61"/>
    </row>
    <row r="5" spans="2:12" ht="54" customHeight="1" x14ac:dyDescent="0.25">
      <c r="B5" s="63" t="s">
        <v>315</v>
      </c>
      <c r="C5" s="63" t="s">
        <v>314</v>
      </c>
      <c r="D5" s="63" t="s">
        <v>316</v>
      </c>
      <c r="F5" s="63" t="s">
        <v>315</v>
      </c>
      <c r="G5" s="63" t="s">
        <v>314</v>
      </c>
      <c r="H5" s="63" t="s">
        <v>316</v>
      </c>
      <c r="J5" s="63" t="s">
        <v>315</v>
      </c>
      <c r="K5" s="63" t="s">
        <v>314</v>
      </c>
      <c r="L5" s="63" t="s">
        <v>316</v>
      </c>
    </row>
    <row r="6" spans="2:12" x14ac:dyDescent="0.25">
      <c r="B6" s="63" t="s">
        <v>304</v>
      </c>
      <c r="C6" s="63" t="s">
        <v>304</v>
      </c>
      <c r="D6" s="63" t="s">
        <v>304</v>
      </c>
      <c r="F6" s="63" t="s">
        <v>304</v>
      </c>
      <c r="G6" s="63" t="s">
        <v>304</v>
      </c>
      <c r="H6" s="63" t="s">
        <v>304</v>
      </c>
      <c r="J6" s="63" t="s">
        <v>304</v>
      </c>
      <c r="K6" s="63" t="s">
        <v>304</v>
      </c>
      <c r="L6" s="63" t="s">
        <v>304</v>
      </c>
    </row>
    <row r="7" spans="2:12" x14ac:dyDescent="0.25">
      <c r="B7" s="100">
        <v>64.7</v>
      </c>
      <c r="C7" s="99">
        <f>D7-B7</f>
        <v>22.911000000000001</v>
      </c>
      <c r="D7" s="99">
        <v>87.611000000000004</v>
      </c>
      <c r="F7" s="100">
        <v>182.7</v>
      </c>
      <c r="G7" s="99">
        <f>H7-F7</f>
        <v>36.011000000000024</v>
      </c>
      <c r="H7" s="99">
        <v>218.71100000000001</v>
      </c>
      <c r="J7" s="100">
        <v>168.1</v>
      </c>
      <c r="K7" s="99">
        <f>L7-J7</f>
        <v>112.03299999999999</v>
      </c>
      <c r="L7" s="99">
        <v>280.13299999999998</v>
      </c>
    </row>
  </sheetData>
  <mergeCells count="9">
    <mergeCell ref="J2:L2"/>
    <mergeCell ref="J3:L3"/>
    <mergeCell ref="J4:L4"/>
    <mergeCell ref="B2:D2"/>
    <mergeCell ref="B3:D3"/>
    <mergeCell ref="B4:D4"/>
    <mergeCell ref="F2:H2"/>
    <mergeCell ref="F3:H3"/>
    <mergeCell ref="F4:H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95DDD29-38C4-4E64-83B9-7B770E0A79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OSV SO-01</vt:lpstr>
      <vt:lpstr>OSV SO-02</vt:lpstr>
      <vt:lpstr>OSV SO-06</vt:lpstr>
      <vt:lpstr>OSV SO-07</vt:lpstr>
      <vt:lpstr>FVE</vt:lpstr>
      <vt:lpstr>Bilance úspor EL</vt:lpstr>
      <vt:lpstr>Rozdělení spotřeby 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2024-01-30T15:15:28Z</dcterms:created>
  <dcterms:modified xsi:type="dcterms:W3CDTF">2024-08-14T12:47:45Z</dcterms:modified>
</cp:coreProperties>
</file>