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vorisek_ksus_cz/Documents/Plocha/"/>
    </mc:Choice>
  </mc:AlternateContent>
  <xr:revisionPtr revIDLastSave="0" documentId="11_B617350DD81981351496622875BEBD60B3047C50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Rekapitulace stavby" sheetId="1" r:id="rId1"/>
    <sheet name="906-23-0-1 - Vedlejší a o..." sheetId="2" r:id="rId2"/>
    <sheet name="906-23-0-2 - Vedlejší a o..." sheetId="3" r:id="rId3"/>
    <sheet name="906-23-1 - SO 101 Komunik..." sheetId="4" r:id="rId4"/>
    <sheet name="906-23-2 - SO 101 Komunik..." sheetId="5" r:id="rId5"/>
    <sheet name="Seznam figur" sheetId="6" r:id="rId6"/>
    <sheet name="Pokyny pro vyplnění" sheetId="7" r:id="rId7"/>
  </sheets>
  <definedNames>
    <definedName name="_xlnm._FilterDatabase" localSheetId="1" hidden="1">'906-23-0-1 - Vedlejší a o...'!$C$84:$K$123</definedName>
    <definedName name="_xlnm._FilterDatabase" localSheetId="2" hidden="1">'906-23-0-2 - Vedlejší a o...'!$C$84:$K$123</definedName>
    <definedName name="_xlnm._FilterDatabase" localSheetId="3" hidden="1">'906-23-1 - SO 101 Komunik...'!$C$89:$K$444</definedName>
    <definedName name="_xlnm._FilterDatabase" localSheetId="4" hidden="1">'906-23-2 - SO 101 Komunik...'!$C$89:$K$269</definedName>
    <definedName name="_xlnm.Print_Titles" localSheetId="1">'906-23-0-1 - Vedlejší a o...'!$84:$84</definedName>
    <definedName name="_xlnm.Print_Titles" localSheetId="2">'906-23-0-2 - Vedlejší a o...'!$84:$84</definedName>
    <definedName name="_xlnm.Print_Titles" localSheetId="3">'906-23-1 - SO 101 Komunik...'!$89:$89</definedName>
    <definedName name="_xlnm.Print_Titles" localSheetId="4">'906-23-2 - SO 101 Komunik...'!$89:$89</definedName>
    <definedName name="_xlnm.Print_Titles" localSheetId="0">'Rekapitulace stavby'!$52:$52</definedName>
    <definedName name="_xlnm.Print_Titles" localSheetId="5">'Seznam figur'!$9:$9</definedName>
    <definedName name="_xlnm.Print_Area" localSheetId="1">'906-23-0-1 - Vedlejší a o...'!$C$4:$J$39,'906-23-0-1 - Vedlejší a o...'!$C$45:$J$66,'906-23-0-1 - Vedlejší a o...'!$C$72:$K$123</definedName>
    <definedName name="_xlnm.Print_Area" localSheetId="2">'906-23-0-2 - Vedlejší a o...'!$C$4:$J$39,'906-23-0-2 - Vedlejší a o...'!$C$45:$J$66,'906-23-0-2 - Vedlejší a o...'!$C$72:$K$123</definedName>
    <definedName name="_xlnm.Print_Area" localSheetId="3">'906-23-1 - SO 101 Komunik...'!$C$4:$J$39,'906-23-1 - SO 101 Komunik...'!$C$45:$J$71,'906-23-1 - SO 101 Komunik...'!$C$77:$K$444</definedName>
    <definedName name="_xlnm.Print_Area" localSheetId="4">'906-23-2 - SO 101 Komunik...'!$C$4:$J$39,'906-23-2 - SO 101 Komunik...'!$C$45:$J$71,'906-23-2 - SO 101 Komunik...'!$C$77:$K$269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5">'Seznam figur'!$C$4:$G$282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58" i="1"/>
  <c r="J35" i="5"/>
  <c r="AX58" i="1"/>
  <c r="BI266" i="5"/>
  <c r="BH266" i="5"/>
  <c r="BG266" i="5"/>
  <c r="BF266" i="5"/>
  <c r="T266" i="5"/>
  <c r="T265" i="5"/>
  <c r="T264" i="5"/>
  <c r="R266" i="5"/>
  <c r="R265" i="5" s="1"/>
  <c r="R264" i="5" s="1"/>
  <c r="P266" i="5"/>
  <c r="P265" i="5" s="1"/>
  <c r="P264" i="5" s="1"/>
  <c r="BI261" i="5"/>
  <c r="BH261" i="5"/>
  <c r="BG261" i="5"/>
  <c r="BF261" i="5"/>
  <c r="T261" i="5"/>
  <c r="T260" i="5" s="1"/>
  <c r="R261" i="5"/>
  <c r="R260" i="5" s="1"/>
  <c r="P261" i="5"/>
  <c r="P260" i="5"/>
  <c r="BI255" i="5"/>
  <c r="BH255" i="5"/>
  <c r="BG255" i="5"/>
  <c r="BF255" i="5"/>
  <c r="T255" i="5"/>
  <c r="T254" i="5" s="1"/>
  <c r="R255" i="5"/>
  <c r="R254" i="5"/>
  <c r="P255" i="5"/>
  <c r="P254" i="5" s="1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T205" i="5" s="1"/>
  <c r="R206" i="5"/>
  <c r="R205" i="5"/>
  <c r="P206" i="5"/>
  <c r="P205" i="5" s="1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T175" i="5" s="1"/>
  <c r="R176" i="5"/>
  <c r="R175" i="5"/>
  <c r="P176" i="5"/>
  <c r="P175" i="5" s="1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BI125" i="5"/>
  <c r="BH125" i="5"/>
  <c r="BG125" i="5"/>
  <c r="BF125" i="5"/>
  <c r="T125" i="5"/>
  <c r="R125" i="5"/>
  <c r="P125" i="5"/>
  <c r="BI121" i="5"/>
  <c r="BH121" i="5"/>
  <c r="BG121" i="5"/>
  <c r="BF121" i="5"/>
  <c r="T121" i="5"/>
  <c r="R121" i="5"/>
  <c r="P121" i="5"/>
  <c r="BI116" i="5"/>
  <c r="BH116" i="5"/>
  <c r="BG116" i="5"/>
  <c r="BF116" i="5"/>
  <c r="T116" i="5"/>
  <c r="R116" i="5"/>
  <c r="P116" i="5"/>
  <c r="BI110" i="5"/>
  <c r="BH110" i="5"/>
  <c r="BG110" i="5"/>
  <c r="BF110" i="5"/>
  <c r="T110" i="5"/>
  <c r="R110" i="5"/>
  <c r="P110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BI97" i="5"/>
  <c r="BH97" i="5"/>
  <c r="BG97" i="5"/>
  <c r="BF97" i="5"/>
  <c r="T97" i="5"/>
  <c r="R97" i="5"/>
  <c r="P97" i="5"/>
  <c r="BI93" i="5"/>
  <c r="BH93" i="5"/>
  <c r="BG93" i="5"/>
  <c r="BF93" i="5"/>
  <c r="T93" i="5"/>
  <c r="R93" i="5"/>
  <c r="P93" i="5"/>
  <c r="J87" i="5"/>
  <c r="J86" i="5"/>
  <c r="F86" i="5"/>
  <c r="F84" i="5"/>
  <c r="E82" i="5"/>
  <c r="J55" i="5"/>
  <c r="J54" i="5"/>
  <c r="F54" i="5"/>
  <c r="F52" i="5"/>
  <c r="E50" i="5"/>
  <c r="J18" i="5"/>
  <c r="E18" i="5"/>
  <c r="F55" i="5"/>
  <c r="J17" i="5"/>
  <c r="J12" i="5"/>
  <c r="J84" i="5"/>
  <c r="E7" i="5"/>
  <c r="E80" i="5" s="1"/>
  <c r="J37" i="4"/>
  <c r="J36" i="4"/>
  <c r="AY57" i="1"/>
  <c r="J35" i="4"/>
  <c r="AX57" i="1"/>
  <c r="BI438" i="4"/>
  <c r="BH438" i="4"/>
  <c r="BG438" i="4"/>
  <c r="BF438" i="4"/>
  <c r="T438" i="4"/>
  <c r="R438" i="4"/>
  <c r="P438" i="4"/>
  <c r="BI432" i="4"/>
  <c r="BH432" i="4"/>
  <c r="BG432" i="4"/>
  <c r="BF432" i="4"/>
  <c r="T432" i="4"/>
  <c r="T431" i="4" s="1"/>
  <c r="T430" i="4" s="1"/>
  <c r="R432" i="4"/>
  <c r="P432" i="4"/>
  <c r="BI427" i="4"/>
  <c r="BH427" i="4"/>
  <c r="BG427" i="4"/>
  <c r="BF427" i="4"/>
  <c r="T427" i="4"/>
  <c r="T426" i="4"/>
  <c r="R427" i="4"/>
  <c r="R426" i="4"/>
  <c r="P427" i="4"/>
  <c r="P426" i="4" s="1"/>
  <c r="BI422" i="4"/>
  <c r="BH422" i="4"/>
  <c r="BG422" i="4"/>
  <c r="BF422" i="4"/>
  <c r="T422" i="4"/>
  <c r="R422" i="4"/>
  <c r="P422" i="4"/>
  <c r="BI418" i="4"/>
  <c r="BH418" i="4"/>
  <c r="BG418" i="4"/>
  <c r="BF418" i="4"/>
  <c r="T418" i="4"/>
  <c r="R418" i="4"/>
  <c r="P418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1" i="4"/>
  <c r="BH401" i="4"/>
  <c r="BG401" i="4"/>
  <c r="BF401" i="4"/>
  <c r="T401" i="4"/>
  <c r="R401" i="4"/>
  <c r="P401" i="4"/>
  <c r="BI397" i="4"/>
  <c r="BH397" i="4"/>
  <c r="BG397" i="4"/>
  <c r="BF397" i="4"/>
  <c r="T397" i="4"/>
  <c r="R397" i="4"/>
  <c r="P397" i="4"/>
  <c r="BI393" i="4"/>
  <c r="BH393" i="4"/>
  <c r="BG393" i="4"/>
  <c r="BF393" i="4"/>
  <c r="T393" i="4"/>
  <c r="R393" i="4"/>
  <c r="P393" i="4"/>
  <c r="BI389" i="4"/>
  <c r="BH389" i="4"/>
  <c r="BG389" i="4"/>
  <c r="BF389" i="4"/>
  <c r="T389" i="4"/>
  <c r="R389" i="4"/>
  <c r="P389" i="4"/>
  <c r="BI385" i="4"/>
  <c r="BH385" i="4"/>
  <c r="BG385" i="4"/>
  <c r="BF385" i="4"/>
  <c r="T385" i="4"/>
  <c r="R385" i="4"/>
  <c r="P385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1" i="4"/>
  <c r="BH371" i="4"/>
  <c r="BG371" i="4"/>
  <c r="BF371" i="4"/>
  <c r="T371" i="4"/>
  <c r="R371" i="4"/>
  <c r="P371" i="4"/>
  <c r="BI367" i="4"/>
  <c r="BH367" i="4"/>
  <c r="BG367" i="4"/>
  <c r="BF367" i="4"/>
  <c r="T367" i="4"/>
  <c r="R367" i="4"/>
  <c r="P367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47" i="4"/>
  <c r="BH347" i="4"/>
  <c r="BG347" i="4"/>
  <c r="BF347" i="4"/>
  <c r="T347" i="4"/>
  <c r="R347" i="4"/>
  <c r="P347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25" i="4"/>
  <c r="BH325" i="4"/>
  <c r="BG325" i="4"/>
  <c r="BF325" i="4"/>
  <c r="T325" i="4"/>
  <c r="R325" i="4"/>
  <c r="P325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3" i="4"/>
  <c r="BH263" i="4"/>
  <c r="BG263" i="4"/>
  <c r="BF263" i="4"/>
  <c r="T263" i="4"/>
  <c r="R263" i="4"/>
  <c r="P263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19" i="4"/>
  <c r="BH219" i="4"/>
  <c r="BG219" i="4"/>
  <c r="BF219" i="4"/>
  <c r="T219" i="4"/>
  <c r="R219" i="4"/>
  <c r="P219" i="4"/>
  <c r="BI215" i="4"/>
  <c r="BH215" i="4"/>
  <c r="BG215" i="4"/>
  <c r="BF215" i="4"/>
  <c r="T215" i="4"/>
  <c r="R215" i="4"/>
  <c r="P215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0" i="4"/>
  <c r="BH110" i="4"/>
  <c r="BG110" i="4"/>
  <c r="BF110" i="4"/>
  <c r="T110" i="4"/>
  <c r="R110" i="4"/>
  <c r="P110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J87" i="4"/>
  <c r="J86" i="4"/>
  <c r="F86" i="4"/>
  <c r="F84" i="4"/>
  <c r="E82" i="4"/>
  <c r="J55" i="4"/>
  <c r="J54" i="4"/>
  <c r="F54" i="4"/>
  <c r="F52" i="4"/>
  <c r="E50" i="4"/>
  <c r="J18" i="4"/>
  <c r="E18" i="4"/>
  <c r="F87" i="4"/>
  <c r="J17" i="4"/>
  <c r="J12" i="4"/>
  <c r="J52" i="4" s="1"/>
  <c r="E7" i="4"/>
  <c r="E80" i="4"/>
  <c r="J37" i="3"/>
  <c r="J36" i="3"/>
  <c r="AY56" i="1"/>
  <c r="J35" i="3"/>
  <c r="AX56" i="1" s="1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T115" i="3"/>
  <c r="R116" i="3"/>
  <c r="R115" i="3"/>
  <c r="P116" i="3"/>
  <c r="P115" i="3" s="1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/>
  <c r="J17" i="3"/>
  <c r="J12" i="3"/>
  <c r="J52" i="3"/>
  <c r="E7" i="3"/>
  <c r="E75" i="3" s="1"/>
  <c r="J37" i="2"/>
  <c r="J36" i="2"/>
  <c r="AY55" i="1"/>
  <c r="J35" i="2"/>
  <c r="AX55" i="1" s="1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T115" i="2" s="1"/>
  <c r="R116" i="2"/>
  <c r="R115" i="2"/>
  <c r="P116" i="2"/>
  <c r="P115" i="2" s="1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112" i="2"/>
  <c r="J91" i="2"/>
  <c r="BK121" i="3"/>
  <c r="J409" i="4"/>
  <c r="J308" i="4"/>
  <c r="J170" i="4"/>
  <c r="J161" i="4"/>
  <c r="BK336" i="4"/>
  <c r="BK97" i="4"/>
  <c r="J215" i="4"/>
  <c r="BK247" i="5"/>
  <c r="BK93" i="5"/>
  <c r="J144" i="5"/>
  <c r="J166" i="5"/>
  <c r="BK95" i="2"/>
  <c r="J95" i="2"/>
  <c r="J93" i="3"/>
  <c r="J100" i="3"/>
  <c r="BK244" i="4"/>
  <c r="BK152" i="4"/>
  <c r="J277" i="4"/>
  <c r="BK174" i="4"/>
  <c r="J413" i="4"/>
  <c r="J249" i="4"/>
  <c r="J422" i="4"/>
  <c r="BK258" i="4"/>
  <c r="BK147" i="4"/>
  <c r="BK166" i="5"/>
  <c r="BK197" i="5"/>
  <c r="J266" i="5"/>
  <c r="J161" i="5"/>
  <c r="J220" i="5"/>
  <c r="J121" i="2"/>
  <c r="J93" i="2"/>
  <c r="BK95" i="3"/>
  <c r="J385" i="4"/>
  <c r="BK296" i="4"/>
  <c r="J195" i="4"/>
  <c r="BK432" i="4"/>
  <c r="BK351" i="4"/>
  <c r="J282" i="4"/>
  <c r="BK119" i="4"/>
  <c r="J347" i="4"/>
  <c r="BK252" i="4"/>
  <c r="J206" i="4"/>
  <c r="J286" i="4"/>
  <c r="J135" i="4"/>
  <c r="J185" i="5"/>
  <c r="BK206" i="5"/>
  <c r="J247" i="5"/>
  <c r="BK176" i="5"/>
  <c r="J181" i="5"/>
  <c r="BK103" i="2"/>
  <c r="J116" i="2"/>
  <c r="J95" i="3"/>
  <c r="BK112" i="3"/>
  <c r="BK380" i="4"/>
  <c r="BK320" i="4"/>
  <c r="J389" i="4"/>
  <c r="J296" i="4"/>
  <c r="BK232" i="4"/>
  <c r="J139" i="4"/>
  <c r="J371" i="4"/>
  <c r="J343" i="4"/>
  <c r="BK190" i="4"/>
  <c r="BK371" i="4"/>
  <c r="J219" i="4"/>
  <c r="J251" i="5"/>
  <c r="J152" i="5"/>
  <c r="BK215" i="5"/>
  <c r="J229" i="5"/>
  <c r="J125" i="5"/>
  <c r="J103" i="2"/>
  <c r="BK100" i="3"/>
  <c r="J112" i="3"/>
  <c r="BK98" i="3"/>
  <c r="BK355" i="4"/>
  <c r="J240" i="4"/>
  <c r="J110" i="4"/>
  <c r="J432" i="4"/>
  <c r="J293" i="4"/>
  <c r="BK170" i="4"/>
  <c r="BK293" i="4"/>
  <c r="J105" i="4"/>
  <c r="BK224" i="5"/>
  <c r="J210" i="5"/>
  <c r="BK97" i="5"/>
  <c r="BK121" i="5"/>
  <c r="J88" i="2"/>
  <c r="BK88" i="2"/>
  <c r="BK91" i="3"/>
  <c r="J359" i="4"/>
  <c r="BK300" i="4"/>
  <c r="J93" i="4"/>
  <c r="J244" i="4"/>
  <c r="BK123" i="4"/>
  <c r="J351" i="4"/>
  <c r="BK282" i="4"/>
  <c r="BK178" i="4"/>
  <c r="BK312" i="4"/>
  <c r="BK182" i="4"/>
  <c r="J238" i="5"/>
  <c r="J261" i="5"/>
  <c r="J101" i="5"/>
  <c r="BK220" i="5"/>
  <c r="J110" i="5"/>
  <c r="J176" i="5"/>
  <c r="J97" i="5"/>
  <c r="BK91" i="2"/>
  <c r="J116" i="3"/>
  <c r="J91" i="3"/>
  <c r="J316" i="4"/>
  <c r="J132" i="4"/>
  <c r="J438" i="4"/>
  <c r="J393" i="4"/>
  <c r="J355" i="4"/>
  <c r="BK303" i="4"/>
  <c r="J252" i="4"/>
  <c r="J178" i="4"/>
  <c r="BK389" i="4"/>
  <c r="BK286" i="4"/>
  <c r="BK132" i="4"/>
  <c r="BK339" i="4"/>
  <c r="BK166" i="4"/>
  <c r="BK193" i="5"/>
  <c r="J121" i="5"/>
  <c r="BK161" i="5"/>
  <c r="J148" i="5"/>
  <c r="BK266" i="5"/>
  <c r="BK101" i="5"/>
  <c r="BK93" i="2"/>
  <c r="J121" i="3"/>
  <c r="BK119" i="3"/>
  <c r="J274" i="4"/>
  <c r="J182" i="4"/>
  <c r="BK422" i="4"/>
  <c r="BK367" i="4"/>
  <c r="BK274" i="4"/>
  <c r="J186" i="4"/>
  <c r="BK427" i="4"/>
  <c r="BK270" i="4"/>
  <c r="BK105" i="4"/>
  <c r="J320" i="4"/>
  <c r="J190" i="4"/>
  <c r="BK229" i="5"/>
  <c r="BK144" i="5"/>
  <c r="J255" i="5"/>
  <c r="J201" i="5"/>
  <c r="BK105" i="5"/>
  <c r="J189" i="5"/>
  <c r="BK116" i="2"/>
  <c r="J98" i="3"/>
  <c r="BK109" i="3"/>
  <c r="J376" i="4"/>
  <c r="J263" i="4"/>
  <c r="J128" i="4"/>
  <c r="BK397" i="4"/>
  <c r="BK277" i="4"/>
  <c r="BK409" i="4"/>
  <c r="BK186" i="4"/>
  <c r="BK156" i="5"/>
  <c r="BK185" i="5"/>
  <c r="BK233" i="5"/>
  <c r="BK100" i="2"/>
  <c r="J107" i="2"/>
  <c r="BK107" i="3"/>
  <c r="J88" i="3"/>
  <c r="BK219" i="4"/>
  <c r="J123" i="4"/>
  <c r="BK215" i="4"/>
  <c r="BK156" i="4"/>
  <c r="BK393" i="4"/>
  <c r="J303" i="4"/>
  <c r="BK228" i="4"/>
  <c r="J367" i="4"/>
  <c r="J200" i="4"/>
  <c r="BK93" i="4"/>
  <c r="J131" i="5"/>
  <c r="BK140" i="5"/>
  <c r="BK181" i="5"/>
  <c r="BK255" i="5"/>
  <c r="J140" i="5"/>
  <c r="J109" i="2"/>
  <c r="BK109" i="2"/>
  <c r="BK116" i="3"/>
  <c r="J103" i="3"/>
  <c r="BK343" i="4"/>
  <c r="BK249" i="4"/>
  <c r="J115" i="4"/>
  <c r="J401" i="4"/>
  <c r="BK385" i="4"/>
  <c r="BK316" i="4"/>
  <c r="J267" i="4"/>
  <c r="BK200" i="4"/>
  <c r="J97" i="4"/>
  <c r="J232" i="4"/>
  <c r="J166" i="4"/>
  <c r="BK405" i="4"/>
  <c r="BK236" i="4"/>
  <c r="BK101" i="4"/>
  <c r="BK148" i="5"/>
  <c r="J215" i="5"/>
  <c r="J116" i="5"/>
  <c r="BK201" i="5"/>
  <c r="BK98" i="2"/>
  <c r="J98" i="2"/>
  <c r="J109" i="3"/>
  <c r="BK413" i="4"/>
  <c r="BK347" i="4"/>
  <c r="J236" i="4"/>
  <c r="BK143" i="4"/>
  <c r="J380" i="4"/>
  <c r="J258" i="4"/>
  <c r="J147" i="4"/>
  <c r="BK325" i="4"/>
  <c r="BK240" i="4"/>
  <c r="BK418" i="4"/>
  <c r="BK263" i="4"/>
  <c r="BK128" i="4"/>
  <c r="J171" i="5"/>
  <c r="J93" i="5"/>
  <c r="BK152" i="5"/>
  <c r="BK261" i="5"/>
  <c r="BK171" i="5"/>
  <c r="AS54" i="1"/>
  <c r="J107" i="3"/>
  <c r="J332" i="4"/>
  <c r="J210" i="4"/>
  <c r="J101" i="4"/>
  <c r="BK363" i="4"/>
  <c r="J223" i="4"/>
  <c r="BK135" i="4"/>
  <c r="BK267" i="4"/>
  <c r="J143" i="4"/>
  <c r="BK125" i="5"/>
  <c r="BK136" i="5"/>
  <c r="J197" i="5"/>
  <c r="J119" i="2"/>
  <c r="BK121" i="2"/>
  <c r="J119" i="3"/>
  <c r="J336" i="4"/>
  <c r="J174" i="4"/>
  <c r="BK332" i="4"/>
  <c r="BK195" i="4"/>
  <c r="BK115" i="4"/>
  <c r="J339" i="4"/>
  <c r="J119" i="4"/>
  <c r="J289" i="4"/>
  <c r="BK110" i="4"/>
  <c r="BK210" i="5"/>
  <c r="J242" i="5"/>
  <c r="BK242" i="5"/>
  <c r="J136" i="5"/>
  <c r="J193" i="5"/>
  <c r="BK119" i="2"/>
  <c r="J100" i="2"/>
  <c r="BK103" i="3"/>
  <c r="J363" i="4"/>
  <c r="BK223" i="4"/>
  <c r="BK161" i="4"/>
  <c r="BK438" i="4"/>
  <c r="J418" i="4"/>
  <c r="BK376" i="4"/>
  <c r="J325" i="4"/>
  <c r="J228" i="4"/>
  <c r="J405" i="4"/>
  <c r="J312" i="4"/>
  <c r="J427" i="4"/>
  <c r="BK308" i="4"/>
  <c r="BK210" i="4"/>
  <c r="J233" i="5"/>
  <c r="BK251" i="5"/>
  <c r="BK116" i="5"/>
  <c r="J224" i="5"/>
  <c r="BK238" i="5"/>
  <c r="J156" i="5"/>
  <c r="BK107" i="2"/>
  <c r="BK112" i="2"/>
  <c r="BK88" i="3"/>
  <c r="BK93" i="3"/>
  <c r="J156" i="4"/>
  <c r="J397" i="4"/>
  <c r="BK359" i="4"/>
  <c r="J270" i="4"/>
  <c r="BK206" i="4"/>
  <c r="BK401" i="4"/>
  <c r="BK289" i="4"/>
  <c r="BK139" i="4"/>
  <c r="J300" i="4"/>
  <c r="J152" i="4"/>
  <c r="BK189" i="5"/>
  <c r="BK110" i="5"/>
  <c r="BK131" i="5"/>
  <c r="J206" i="5"/>
  <c r="J105" i="5"/>
  <c r="P431" i="4" l="1"/>
  <c r="P430" i="4"/>
  <c r="R431" i="4"/>
  <c r="R430" i="4" s="1"/>
  <c r="BK87" i="2"/>
  <c r="J87" i="2"/>
  <c r="J61" i="2" s="1"/>
  <c r="BK97" i="2"/>
  <c r="J97" i="2" s="1"/>
  <c r="J62" i="2" s="1"/>
  <c r="BK106" i="2"/>
  <c r="J106" i="2" s="1"/>
  <c r="J63" i="2" s="1"/>
  <c r="BK118" i="2"/>
  <c r="J118" i="2" s="1"/>
  <c r="J65" i="2" s="1"/>
  <c r="R87" i="3"/>
  <c r="P97" i="3"/>
  <c r="P106" i="3"/>
  <c r="R118" i="3"/>
  <c r="T92" i="4"/>
  <c r="T194" i="4"/>
  <c r="R205" i="4"/>
  <c r="P214" i="4"/>
  <c r="BK248" i="4"/>
  <c r="J248" i="4" s="1"/>
  <c r="J65" i="4" s="1"/>
  <c r="P257" i="4"/>
  <c r="P315" i="4"/>
  <c r="T87" i="2"/>
  <c r="T97" i="2"/>
  <c r="T106" i="2"/>
  <c r="T118" i="2"/>
  <c r="T87" i="3"/>
  <c r="T97" i="3"/>
  <c r="T106" i="3"/>
  <c r="T118" i="3"/>
  <c r="P92" i="4"/>
  <c r="R194" i="4"/>
  <c r="BK205" i="4"/>
  <c r="J205" i="4" s="1"/>
  <c r="J63" i="4" s="1"/>
  <c r="BK214" i="4"/>
  <c r="J214" i="4" s="1"/>
  <c r="J64" i="4" s="1"/>
  <c r="P248" i="4"/>
  <c r="R257" i="4"/>
  <c r="T315" i="4"/>
  <c r="BK92" i="5"/>
  <c r="J92" i="5" s="1"/>
  <c r="J61" i="5" s="1"/>
  <c r="T92" i="5"/>
  <c r="T160" i="5"/>
  <c r="P180" i="5"/>
  <c r="BK209" i="5"/>
  <c r="J209" i="5"/>
  <c r="J66" i="5" s="1"/>
  <c r="R209" i="5"/>
  <c r="R87" i="2"/>
  <c r="R97" i="2"/>
  <c r="R106" i="2"/>
  <c r="P118" i="2"/>
  <c r="P87" i="3"/>
  <c r="R97" i="3"/>
  <c r="R106" i="3"/>
  <c r="P118" i="3"/>
  <c r="BK92" i="4"/>
  <c r="J92" i="4" s="1"/>
  <c r="J61" i="4" s="1"/>
  <c r="BK194" i="4"/>
  <c r="J194" i="4" s="1"/>
  <c r="J62" i="4" s="1"/>
  <c r="P205" i="4"/>
  <c r="T214" i="4"/>
  <c r="T248" i="4"/>
  <c r="T257" i="4"/>
  <c r="BK315" i="4"/>
  <c r="J315" i="4"/>
  <c r="J67" i="4" s="1"/>
  <c r="P92" i="5"/>
  <c r="BK160" i="5"/>
  <c r="J160" i="5"/>
  <c r="J62" i="5"/>
  <c r="R160" i="5"/>
  <c r="T180" i="5"/>
  <c r="T209" i="5"/>
  <c r="P87" i="2"/>
  <c r="P97" i="2"/>
  <c r="P106" i="2"/>
  <c r="R118" i="2"/>
  <c r="BK87" i="3"/>
  <c r="J87" i="3" s="1"/>
  <c r="J61" i="3" s="1"/>
  <c r="BK97" i="3"/>
  <c r="J97" i="3" s="1"/>
  <c r="J62" i="3" s="1"/>
  <c r="BK106" i="3"/>
  <c r="J106" i="3"/>
  <c r="J63" i="3"/>
  <c r="BK118" i="3"/>
  <c r="J118" i="3"/>
  <c r="J65" i="3"/>
  <c r="R92" i="4"/>
  <c r="P194" i="4"/>
  <c r="T205" i="4"/>
  <c r="R214" i="4"/>
  <c r="R248" i="4"/>
  <c r="BK257" i="4"/>
  <c r="J257" i="4"/>
  <c r="J66" i="4"/>
  <c r="R315" i="4"/>
  <c r="R92" i="5"/>
  <c r="P160" i="5"/>
  <c r="BK180" i="5"/>
  <c r="J180" i="5"/>
  <c r="J64" i="5" s="1"/>
  <c r="R180" i="5"/>
  <c r="P209" i="5"/>
  <c r="BK115" i="2"/>
  <c r="J115" i="2"/>
  <c r="J64" i="2" s="1"/>
  <c r="BK431" i="4"/>
  <c r="J431" i="4"/>
  <c r="J70" i="4" s="1"/>
  <c r="BK426" i="4"/>
  <c r="J426" i="4"/>
  <c r="J68" i="4" s="1"/>
  <c r="BK115" i="3"/>
  <c r="J115" i="3" s="1"/>
  <c r="J64" i="3" s="1"/>
  <c r="BK175" i="5"/>
  <c r="J175" i="5" s="1"/>
  <c r="J63" i="5" s="1"/>
  <c r="BK205" i="5"/>
  <c r="J205" i="5" s="1"/>
  <c r="J65" i="5" s="1"/>
  <c r="BK254" i="5"/>
  <c r="J254" i="5" s="1"/>
  <c r="J67" i="5" s="1"/>
  <c r="BK260" i="5"/>
  <c r="J260" i="5"/>
  <c r="J68" i="5"/>
  <c r="BK265" i="5"/>
  <c r="BK264" i="5"/>
  <c r="J264" i="5" s="1"/>
  <c r="J69" i="5" s="1"/>
  <c r="E48" i="5"/>
  <c r="J52" i="5"/>
  <c r="BE105" i="5"/>
  <c r="BE110" i="5"/>
  <c r="BE121" i="5"/>
  <c r="BE131" i="5"/>
  <c r="BE140" i="5"/>
  <c r="BE144" i="5"/>
  <c r="BE148" i="5"/>
  <c r="BE156" i="5"/>
  <c r="BE161" i="5"/>
  <c r="BE181" i="5"/>
  <c r="BE210" i="5"/>
  <c r="BE242" i="5"/>
  <c r="BE266" i="5"/>
  <c r="BE93" i="5"/>
  <c r="BE116" i="5"/>
  <c r="BE136" i="5"/>
  <c r="BE185" i="5"/>
  <c r="BE189" i="5"/>
  <c r="BE220" i="5"/>
  <c r="BE229" i="5"/>
  <c r="BE255" i="5"/>
  <c r="F87" i="5"/>
  <c r="BE125" i="5"/>
  <c r="BE152" i="5"/>
  <c r="BE166" i="5"/>
  <c r="BE171" i="5"/>
  <c r="BE176" i="5"/>
  <c r="BE193" i="5"/>
  <c r="BE215" i="5"/>
  <c r="BE224" i="5"/>
  <c r="BE233" i="5"/>
  <c r="BE247" i="5"/>
  <c r="BE251" i="5"/>
  <c r="BE97" i="5"/>
  <c r="BE101" i="5"/>
  <c r="BE197" i="5"/>
  <c r="BE201" i="5"/>
  <c r="BE206" i="5"/>
  <c r="BE238" i="5"/>
  <c r="BE261" i="5"/>
  <c r="BE115" i="4"/>
  <c r="BE128" i="4"/>
  <c r="BE132" i="4"/>
  <c r="BE152" i="4"/>
  <c r="BE161" i="4"/>
  <c r="BE200" i="4"/>
  <c r="BE206" i="4"/>
  <c r="BE223" i="4"/>
  <c r="BE232" i="4"/>
  <c r="BE244" i="4"/>
  <c r="BE249" i="4"/>
  <c r="BE267" i="4"/>
  <c r="BE270" i="4"/>
  <c r="BE274" i="4"/>
  <c r="BE332" i="4"/>
  <c r="BE343" i="4"/>
  <c r="BE347" i="4"/>
  <c r="BE359" i="4"/>
  <c r="BE376" i="4"/>
  <c r="BE385" i="4"/>
  <c r="BE393" i="4"/>
  <c r="BE413" i="4"/>
  <c r="J84" i="4"/>
  <c r="BE97" i="4"/>
  <c r="BE110" i="4"/>
  <c r="BE119" i="4"/>
  <c r="BE123" i="4"/>
  <c r="BE135" i="4"/>
  <c r="BE143" i="4"/>
  <c r="BE147" i="4"/>
  <c r="BE156" i="4"/>
  <c r="BE174" i="4"/>
  <c r="BE182" i="4"/>
  <c r="BE210" i="4"/>
  <c r="BE215" i="4"/>
  <c r="BE240" i="4"/>
  <c r="BE296" i="4"/>
  <c r="BE300" i="4"/>
  <c r="BE303" i="4"/>
  <c r="BE312" i="4"/>
  <c r="BE325" i="4"/>
  <c r="BE351" i="4"/>
  <c r="BE355" i="4"/>
  <c r="BE367" i="4"/>
  <c r="BE371" i="4"/>
  <c r="BE380" i="4"/>
  <c r="BE405" i="4"/>
  <c r="BE422" i="4"/>
  <c r="BE427" i="4"/>
  <c r="F55" i="4"/>
  <c r="BE101" i="4"/>
  <c r="BE139" i="4"/>
  <c r="BE166" i="4"/>
  <c r="BE190" i="4"/>
  <c r="BE219" i="4"/>
  <c r="BE236" i="4"/>
  <c r="BE258" i="4"/>
  <c r="BE263" i="4"/>
  <c r="BE289" i="4"/>
  <c r="BE308" i="4"/>
  <c r="BE316" i="4"/>
  <c r="BE336" i="4"/>
  <c r="BE339" i="4"/>
  <c r="BE401" i="4"/>
  <c r="BE409" i="4"/>
  <c r="BE418" i="4"/>
  <c r="BE432" i="4"/>
  <c r="BE438" i="4"/>
  <c r="E48" i="4"/>
  <c r="BE93" i="4"/>
  <c r="BE105" i="4"/>
  <c r="BE170" i="4"/>
  <c r="BE178" i="4"/>
  <c r="BE186" i="4"/>
  <c r="BE195" i="4"/>
  <c r="BE228" i="4"/>
  <c r="BE252" i="4"/>
  <c r="BE277" i="4"/>
  <c r="BE282" i="4"/>
  <c r="BE286" i="4"/>
  <c r="BE293" i="4"/>
  <c r="BE320" i="4"/>
  <c r="BE363" i="4"/>
  <c r="BE389" i="4"/>
  <c r="BE397" i="4"/>
  <c r="J79" i="3"/>
  <c r="BE88" i="3"/>
  <c r="BE112" i="3"/>
  <c r="F82" i="3"/>
  <c r="BE100" i="3"/>
  <c r="BE103" i="3"/>
  <c r="BE107" i="3"/>
  <c r="E48" i="3"/>
  <c r="BE91" i="3"/>
  <c r="BE93" i="3"/>
  <c r="BE95" i="3"/>
  <c r="BE98" i="3"/>
  <c r="BE121" i="3"/>
  <c r="BE109" i="3"/>
  <c r="BE116" i="3"/>
  <c r="BE119" i="3"/>
  <c r="F55" i="2"/>
  <c r="J79" i="2"/>
  <c r="BE93" i="2"/>
  <c r="BE98" i="2"/>
  <c r="BE107" i="2"/>
  <c r="BE112" i="2"/>
  <c r="BE116" i="2"/>
  <c r="BE88" i="2"/>
  <c r="BE119" i="2"/>
  <c r="E75" i="2"/>
  <c r="BE95" i="2"/>
  <c r="BE100" i="2"/>
  <c r="BE103" i="2"/>
  <c r="BE109" i="2"/>
  <c r="BE91" i="2"/>
  <c r="BE121" i="2"/>
  <c r="F36" i="2"/>
  <c r="BC55" i="1" s="1"/>
  <c r="J34" i="2"/>
  <c r="AW55" i="1"/>
  <c r="F34" i="3"/>
  <c r="BA56" i="1" s="1"/>
  <c r="J34" i="4"/>
  <c r="AW57" i="1" s="1"/>
  <c r="F37" i="5"/>
  <c r="BD58" i="1"/>
  <c r="F37" i="4"/>
  <c r="BD57" i="1"/>
  <c r="F34" i="2"/>
  <c r="BA55" i="1" s="1"/>
  <c r="F37" i="3"/>
  <c r="BD56" i="1" s="1"/>
  <c r="F35" i="3"/>
  <c r="BB56" i="1"/>
  <c r="J34" i="5"/>
  <c r="AW58" i="1"/>
  <c r="F36" i="5"/>
  <c r="BC58" i="1" s="1"/>
  <c r="F34" i="5"/>
  <c r="BA58" i="1" s="1"/>
  <c r="F35" i="5"/>
  <c r="BB58" i="1"/>
  <c r="F35" i="2"/>
  <c r="BB55" i="1" s="1"/>
  <c r="F37" i="2"/>
  <c r="BD55" i="1" s="1"/>
  <c r="F35" i="4"/>
  <c r="BB57" i="1" s="1"/>
  <c r="J34" i="3"/>
  <c r="AW56" i="1"/>
  <c r="F36" i="3"/>
  <c r="BC56" i="1"/>
  <c r="F34" i="4"/>
  <c r="BA57" i="1" s="1"/>
  <c r="F36" i="4"/>
  <c r="BC57" i="1" s="1"/>
  <c r="R91" i="4" l="1"/>
  <c r="R90" i="4"/>
  <c r="P86" i="3"/>
  <c r="P85" i="3"/>
  <c r="AU56" i="1"/>
  <c r="R91" i="5"/>
  <c r="R90" i="5" s="1"/>
  <c r="T91" i="5"/>
  <c r="T90" i="5" s="1"/>
  <c r="P91" i="4"/>
  <c r="P90" i="4"/>
  <c r="AU57" i="1"/>
  <c r="T91" i="4"/>
  <c r="T90" i="4"/>
  <c r="P86" i="2"/>
  <c r="P85" i="2"/>
  <c r="AU55" i="1" s="1"/>
  <c r="P91" i="5"/>
  <c r="P90" i="5"/>
  <c r="AU58" i="1" s="1"/>
  <c r="T86" i="3"/>
  <c r="T85" i="3"/>
  <c r="T86" i="2"/>
  <c r="T85" i="2"/>
  <c r="R86" i="3"/>
  <c r="R85" i="3"/>
  <c r="R86" i="2"/>
  <c r="R85" i="2" s="1"/>
  <c r="BK86" i="2"/>
  <c r="J86" i="2" s="1"/>
  <c r="J60" i="2" s="1"/>
  <c r="BK91" i="4"/>
  <c r="J91" i="4" s="1"/>
  <c r="J60" i="4" s="1"/>
  <c r="J265" i="5"/>
  <c r="J70" i="5" s="1"/>
  <c r="BK86" i="3"/>
  <c r="J86" i="3"/>
  <c r="J60" i="3" s="1"/>
  <c r="BK430" i="4"/>
  <c r="J430" i="4" s="1"/>
  <c r="J69" i="4" s="1"/>
  <c r="BK91" i="5"/>
  <c r="J91" i="5" s="1"/>
  <c r="J60" i="5" s="1"/>
  <c r="BB54" i="1"/>
  <c r="AX54" i="1" s="1"/>
  <c r="BA54" i="1"/>
  <c r="W30" i="1" s="1"/>
  <c r="J33" i="4"/>
  <c r="AV57" i="1" s="1"/>
  <c r="AT57" i="1" s="1"/>
  <c r="J33" i="2"/>
  <c r="AV55" i="1"/>
  <c r="AT55" i="1"/>
  <c r="J33" i="3"/>
  <c r="AV56" i="1" s="1"/>
  <c r="AT56" i="1" s="1"/>
  <c r="BD54" i="1"/>
  <c r="W33" i="1" s="1"/>
  <c r="F33" i="2"/>
  <c r="AZ55" i="1" s="1"/>
  <c r="F33" i="4"/>
  <c r="AZ57" i="1" s="1"/>
  <c r="BC54" i="1"/>
  <c r="AY54" i="1" s="1"/>
  <c r="F33" i="3"/>
  <c r="AZ56" i="1" s="1"/>
  <c r="J33" i="5"/>
  <c r="AV58" i="1"/>
  <c r="AT58" i="1"/>
  <c r="F33" i="5"/>
  <c r="AZ58" i="1" s="1"/>
  <c r="BK85" i="3" l="1"/>
  <c r="J85" i="3"/>
  <c r="J59" i="3"/>
  <c r="BK85" i="2"/>
  <c r="J85" i="2"/>
  <c r="J59" i="2"/>
  <c r="BK90" i="4"/>
  <c r="J90" i="4" s="1"/>
  <c r="J59" i="4" s="1"/>
  <c r="BK90" i="5"/>
  <c r="J90" i="5"/>
  <c r="J59" i="5"/>
  <c r="AU54" i="1"/>
  <c r="AW54" i="1"/>
  <c r="AK30" i="1" s="1"/>
  <c r="W31" i="1"/>
  <c r="W32" i="1"/>
  <c r="AZ54" i="1"/>
  <c r="W29" i="1" s="1"/>
  <c r="J30" i="5" l="1"/>
  <c r="AG58" i="1"/>
  <c r="J30" i="4"/>
  <c r="AG57" i="1" s="1"/>
  <c r="J30" i="3"/>
  <c r="AG56" i="1" s="1"/>
  <c r="AV54" i="1"/>
  <c r="AK29" i="1"/>
  <c r="J30" i="2"/>
  <c r="AG55" i="1" s="1"/>
  <c r="J39" i="4" l="1"/>
  <c r="J39" i="3"/>
  <c r="J39" i="2"/>
  <c r="J39" i="5"/>
  <c r="AN55" i="1"/>
  <c r="AN57" i="1"/>
  <c r="AN56" i="1"/>
  <c r="AN58" i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<sst xmlns="http://schemas.openxmlformats.org/spreadsheetml/2006/main" count="6856" uniqueCount="1168">
  <si>
    <t>Export Komplet</t>
  </si>
  <si>
    <t>VZ</t>
  </si>
  <si>
    <t>2.0</t>
  </si>
  <si>
    <t>ZAMOK</t>
  </si>
  <si>
    <t>False</t>
  </si>
  <si>
    <t>{5c2c7e2f-3c49-48db-9c41-92b42f1f5f27}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</si>
  <si>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</si>
  <si>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</si>
  <si>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</si>
  <si>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</si>
  <si>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</si>
  <si>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</si>
  <si>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</si>
  <si>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</si>
  <si>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906/23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</si>
  <si>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</si>
  <si>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</si>
  <si>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ulice Podolecká</t>
  </si>
  <si>
    <t>KSO:</t>
  </si>
  <si>
    <t/>
  </si>
  <si>
    <t>CC-CZ:</t>
  </si>
  <si>
    <t>Místo:</t>
  </si>
  <si>
    <t>Benátky nad Jizerou</t>
  </si>
  <si>
    <t>Datum:</t>
  </si>
  <si>
    <t>2. 4. 2024</t>
  </si>
  <si>
    <t>Zadavatel:</t>
  </si>
  <si>
    <t>IČ:</t>
  </si>
  <si>
    <t>Město Benátky nad Jizerou</t>
  </si>
  <si>
    <t>DIČ:</t>
  </si>
  <si>
    <t>Uchazeč:</t>
  </si>
  <si>
    <t>Vyplň údaj</t>
  </si>
  <si>
    <t>Projektant:</t>
  </si>
  <si>
    <t>NDCON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</si>
  <si>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</si>
  <si>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</si>
  <si>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</si>
  <si>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</si>
  <si>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</si>
  <si>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</si>
  <si>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</si>
  <si>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</si>
  <si>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</si>
  <si>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</si>
  <si>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</si>
  <si>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</si>
  <si>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</si>
  <si>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</si>
  <si>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</si>
  <si>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</si>
  <si>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</si>
  <si>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</si>
  <si>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</si>
  <si>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</si>
  <si>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</si>
  <si>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</si>
  <si>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</si>
  <si>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</si>
  <si>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</si>
  <si>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</si>
  <si>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</si>
  <si>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</si>
  <si>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</si>
  <si>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</si>
  <si>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</si>
  <si>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</si>
  <si>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</si>
  <si>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</si>
  <si>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</si>
  <si>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</si>
  <si>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</si>
  <si>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</si>
  <si>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</si>
  <si>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</si>
  <si>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</si>
  <si>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</si>
  <si>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</si>
  <si>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906/23-0-1</t>
  </si>
  <si>
    <t>Vedlejší a ostatní rozpočtové náklady - hrazeno KSUS</t>
  </si>
  <si>
    <t>STA</t>
  </si>
  <si>
    <t>1</t>
  </si>
  <si>
    <t>{d72fa39c-53ca-470f-b7d2-70601e1c3dec}</t>
  </si>
  <si>
    <t>2</t>
  </si>
  <si>
    <t>906/23-0-2</t>
  </si>
  <si>
    <t>Vedlejší a ostatní rozpočtové náklady - hrazeno městem Benátky nad Jizerou</t>
  </si>
  <si>
    <t>{54fb60aa-27b3-4715-b840-23306fe47f20}</t>
  </si>
  <si>
    <t>906/23-1</t>
  </si>
  <si>
    <t>SO 101 Komunikace - hrazeno KSUS</t>
  </si>
  <si>
    <t>{c19c5706-ed08-4539-9a66-30b3839a47ee}</t>
  </si>
  <si>
    <t>906/23-2</t>
  </si>
  <si>
    <t>SO 101 Komunikace - hrazeno městem Benátky n. Jizerou</t>
  </si>
  <si>
    <t>{67eccce2-24d1-40e6-a754-986ed12698e3}</t>
  </si>
  <si>
    <t>KRYCÍ LIST SOUPISU PRACÍ</t>
  </si>
  <si>
    <t>Objekt:</t>
  </si>
  <si>
    <t>906/23-0-1 - Vedlejší a ostatní rozpočtové náklady - hrazeno KSUS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</si>
  <si>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</si>
  <si>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</si>
  <si>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</si>
  <si>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</si>
  <si>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</si>
  <si>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</si>
  <si>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</si>
  <si>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</si>
  <si>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</si>
  <si>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</si>
  <si>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</si>
  <si>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</si>
  <si>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</si>
  <si>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</si>
  <si>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</si>
  <si>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</si>
  <si>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</si>
  <si>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</si>
  <si>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</si>
  <si>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</si>
  <si>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</si>
  <si>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</si>
  <si>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</si>
  <si>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</si>
  <si>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</si>
  <si>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</si>
  <si>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</si>
  <si>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</si>
  <si>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</si>
  <si>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</si>
  <si>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011314000</t>
  </si>
  <si>
    <t>Archeologický dohled</t>
  </si>
  <si>
    <t>soubor</t>
  </si>
  <si>
    <t>1024</t>
  </si>
  <si>
    <t>-641332190</t>
  </si>
  <si>
    <t>PP</t>
  </si>
  <si>
    <t>P</t>
  </si>
  <si>
    <t>Poznámka k položce:_x000D_
zajištění archeologického dohledu organizací s oprávněním včetně dokladu ke kolaudaci. Doložení nálezové zprávy.</t>
  </si>
  <si>
    <t>012002000</t>
  </si>
  <si>
    <t>Geodetické práce</t>
  </si>
  <si>
    <t>1537263105</t>
  </si>
  <si>
    <t>Vytyčení stavby a geodetické práce během stavby</t>
  </si>
  <si>
    <t>3</t>
  </si>
  <si>
    <t>01240300R</t>
  </si>
  <si>
    <t>Geometrický plán včetně vkladu na katastr</t>
  </si>
  <si>
    <t>2061005307</t>
  </si>
  <si>
    <t>4</t>
  </si>
  <si>
    <t>01325400R</t>
  </si>
  <si>
    <t>Realizační dokumentace stavby</t>
  </si>
  <si>
    <t>-61115616</t>
  </si>
  <si>
    <t>VRN3</t>
  </si>
  <si>
    <t>Zařízení staveniště</t>
  </si>
  <si>
    <t>030001000</t>
  </si>
  <si>
    <t>2009234324</t>
  </si>
  <si>
    <t>6</t>
  </si>
  <si>
    <t>034503000</t>
  </si>
  <si>
    <t>Informační tabule na staveništi</t>
  </si>
  <si>
    <t>183520619</t>
  </si>
  <si>
    <t>Poznámka k položce:_x000D_
1 informační billboard 2,2 x 2,1 m + 1 omluvná tabule_x000D_
včetně zhotovení a osazení</t>
  </si>
  <si>
    <t>7</t>
  </si>
  <si>
    <t>R6</t>
  </si>
  <si>
    <t>DIO</t>
  </si>
  <si>
    <t>-1207632983</t>
  </si>
  <si>
    <t>Poznámka k položce:_x000D_
Zahrnuje kompletní dopravně-inženýrská opatření po celou dobu stavby. Včetně projednání a zpracování podkladů k odsouhlasení. Montáž a demontáž dočasných dopravních značek a zařízení včetně jejich pronájmu.</t>
  </si>
  <si>
    <t>VRN4</t>
  </si>
  <si>
    <t>Inženýrská činnost</t>
  </si>
  <si>
    <t>8</t>
  </si>
  <si>
    <t>012303000</t>
  </si>
  <si>
    <t>Geodetické práce po výstavbě</t>
  </si>
  <si>
    <t>1349232390</t>
  </si>
  <si>
    <t>Zaměření skutečného provedení stavby</t>
  </si>
  <si>
    <t>9</t>
  </si>
  <si>
    <t>013254000</t>
  </si>
  <si>
    <t>Dokumentace skutečného provedení stavby</t>
  </si>
  <si>
    <t>-2057278918</t>
  </si>
  <si>
    <t>Poznámka k položce:_x000D_
4 tištěná paré + 1 CD</t>
  </si>
  <si>
    <t>10</t>
  </si>
  <si>
    <t>043002000</t>
  </si>
  <si>
    <t>Zkoušky a ostatní měření - hutnící zkoušky</t>
  </si>
  <si>
    <t>-503121302</t>
  </si>
  <si>
    <t>Hutnící zkoušky na pláni a štěrkových vrstvách</t>
  </si>
  <si>
    <t>Poznámka k položce:_x000D_
předpokládán rozsah 1 zkouška na 1000 m2 pláně a každé nestmelené konstrukční vrstvy vozovky</t>
  </si>
  <si>
    <t>VRN7</t>
  </si>
  <si>
    <t>Provozní vlivy</t>
  </si>
  <si>
    <t>11</t>
  </si>
  <si>
    <t>075R</t>
  </si>
  <si>
    <t>Ochranná pásma elektrického vedení</t>
  </si>
  <si>
    <t>643623267</t>
  </si>
  <si>
    <t>Ochránění stávajících IS během výstavby včetně jejich zajištění (např. vyvěšení kabelů, překrytí)</t>
  </si>
  <si>
    <t>VRN9</t>
  </si>
  <si>
    <t>Ostatní náklady</t>
  </si>
  <si>
    <t>0910030R1</t>
  </si>
  <si>
    <t>Pasportizace stávajících nemovitostí</t>
  </si>
  <si>
    <t>-1541802772</t>
  </si>
  <si>
    <t>Posouzení stavu stávajících nemovitostí před zahájením stavby a po dokončení, včetně fotodokumentace (okolní budovy, příjezdové komunikace)</t>
  </si>
  <si>
    <t>13</t>
  </si>
  <si>
    <t>09170400R</t>
  </si>
  <si>
    <t>Opravy objízdných tras</t>
  </si>
  <si>
    <t>-699000463</t>
  </si>
  <si>
    <t>Opravy objízdných tras včetně návozních tras a komunikací dotčených stavbou</t>
  </si>
  <si>
    <t>Poznámka k položce:_x000D_
Náklad zahrnuje i nutný pasport objízdných před zahájením stavby a repasport po dokončení stavby._x000D_
Povinná pevná částka pro všechny zhotovitele  ve výši 240 000,- Kč_x000D_
Bude čerpáno se souhlasem TDI a zástupcem investora.</t>
  </si>
  <si>
    <t>906/23-0-2 - Vedlejší a ostatní rozpočtové náklady - hrazeno městem Benátky nad Jizerou</t>
  </si>
  <si>
    <t>511457806</t>
  </si>
  <si>
    <t>-1767746287</t>
  </si>
  <si>
    <t>Poznámka k položce:_x000D_
Náklad zahrnuje i nutný pasport objízdných před zahájením stavby a repasport po dokončení stavby._x000D_
Povinná pevná částka pro všechny zhotovitele  ve výši 60 000,- Kč_x000D_
Bude čerpáno se souhlasem TDI a zástupcem investora.</t>
  </si>
  <si>
    <t>ac</t>
  </si>
  <si>
    <t>798</t>
  </si>
  <si>
    <t>acp</t>
  </si>
  <si>
    <t>143</t>
  </si>
  <si>
    <t>drenaz</t>
  </si>
  <si>
    <t>49,5</t>
  </si>
  <si>
    <t>trava</t>
  </si>
  <si>
    <t>70</t>
  </si>
  <si>
    <t>ornice10</t>
  </si>
  <si>
    <t>cara125souv</t>
  </si>
  <si>
    <t>86,5</t>
  </si>
  <si>
    <t>cara125prerus</t>
  </si>
  <si>
    <t>12,25</t>
  </si>
  <si>
    <t>906/23-1 - SO 101 Komunikace - hrazeno KSUS</t>
  </si>
  <si>
    <t>cara25prerus</t>
  </si>
  <si>
    <t>22,5</t>
  </si>
  <si>
    <t>obr</t>
  </si>
  <si>
    <t>87</t>
  </si>
  <si>
    <t>spara</t>
  </si>
  <si>
    <t>5,47</t>
  </si>
  <si>
    <t>sloupky</t>
  </si>
  <si>
    <t>uv</t>
  </si>
  <si>
    <t>bourani_dk</t>
  </si>
  <si>
    <t>4,7</t>
  </si>
  <si>
    <t>rozsireni</t>
  </si>
  <si>
    <t>105</t>
  </si>
  <si>
    <t>plan</t>
  </si>
  <si>
    <t>110,25</t>
  </si>
  <si>
    <t>hl_ryh800</t>
  </si>
  <si>
    <t>19,8</t>
  </si>
  <si>
    <t>obsyp</t>
  </si>
  <si>
    <t>3,465</t>
  </si>
  <si>
    <t>bourani_dl</t>
  </si>
  <si>
    <t>16,5</t>
  </si>
  <si>
    <t>bourani_obr</t>
  </si>
  <si>
    <t>91</t>
  </si>
  <si>
    <t>bourani_obr_dk</t>
  </si>
  <si>
    <t>77,5</t>
  </si>
  <si>
    <t>pazeni_uv</t>
  </si>
  <si>
    <t>14,4</t>
  </si>
  <si>
    <t>hl_ryh2000</t>
  </si>
  <si>
    <t>7,2</t>
  </si>
  <si>
    <t>zasyp</t>
  </si>
  <si>
    <t>sanace</t>
  </si>
  <si>
    <t>27,563</t>
  </si>
  <si>
    <t>pripojky</t>
  </si>
  <si>
    <t>6,9</t>
  </si>
  <si>
    <t>obr_ch</t>
  </si>
  <si>
    <t>0,75</t>
  </si>
  <si>
    <t>bourani_uv</t>
  </si>
  <si>
    <t>1,425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</si>
  <si>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</si>
  <si>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</si>
  <si>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</si>
  <si>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</si>
  <si>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</si>
  <si>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</si>
  <si>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</si>
  <si>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</si>
  <si>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99 - Přesuny hmot a suti</t>
  </si>
  <si>
    <t>PSV - Práce a dodávky PSV</t>
  </si>
  <si>
    <t xml:space="preserve">    997 - Přesun sutě</t>
  </si>
  <si>
    <t>HSV</t>
  </si>
  <si>
    <t>Práce a dodávky HSV</t>
  </si>
  <si>
    <t>Zemní práce</t>
  </si>
  <si>
    <t>113106161</t>
  </si>
  <si>
    <t>Rozebrání dlažeb vozovek z drobných kostek s ložem z kameniva ručně</t>
  </si>
  <si>
    <t>m2</t>
  </si>
  <si>
    <t>CS ÚRS 2024 01</t>
  </si>
  <si>
    <t>-369729071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</si>
  <si>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</si>
  <si>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Online PSC</t>
  </si>
  <si>
    <t>https://podminky.urs.cz/item/CS_URS_2024_01/113106161</t>
  </si>
  <si>
    <t>VV</t>
  </si>
  <si>
    <t>4,7"změřeno v el. verzi PD</t>
  </si>
  <si>
    <t>113106171</t>
  </si>
  <si>
    <t>Rozebrání dlažeb vozovek ze zámkové dlažby s ložem z kameniva ručně</t>
  </si>
  <si>
    <t>221054526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</si>
  <si>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</si>
  <si>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https://podminky.urs.cz/item/CS_URS_2024_01/113106171</t>
  </si>
  <si>
    <t>16.5"změřeno v el. verzi PD</t>
  </si>
  <si>
    <t>113107322</t>
  </si>
  <si>
    <t>Odstranění podkladu z kameniva drceného tl přes 100 do 200 mm strojně pl do 50 m2</t>
  </si>
  <si>
    <t>2105790709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</si>
  <si>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</si>
  <si>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https://podminky.urs.cz/item/CS_URS_2024_01/113107322</t>
  </si>
  <si>
    <t>113154253</t>
  </si>
  <si>
    <t>Frézování živičného krytu tl 50 mm pruh š přes 0,5 do 1 m pl přes 500 do 1000 m2 s překážkami v trase</t>
  </si>
  <si>
    <t>1877179006</t>
  </si>
  <si>
    <t>Frézování živičného podkladu nebo krytu s naložením na dopravní prostředek plochy přes 500 do 1 000 m2 s překážkami v trase pruhu šířky do 1 m, tloušťky vrstvy 50 mm</t>
  </si>
  <si>
    <t>https://podminky.urs.cz/item/CS_URS_2024_01/113154253</t>
  </si>
  <si>
    <t>Poznámka k položce:_x000D_
odfrézování pruhu š. 0,5 m pro napojení podkladní asfaltové vrstvy_x000D_
_x000D_
Vyfrézovaný materiál je předmětem povinného odkupu zhotovitelem dle platných směrnic objednatele.</t>
  </si>
  <si>
    <t>freza1</t>
  </si>
  <si>
    <t>55"změřeno v el. verzi PD</t>
  </si>
  <si>
    <t>113154264</t>
  </si>
  <si>
    <t>Frézování živičného krytu tl 100 mm pruh š přes 1 do 2 m pl přes 500 do 1000 m2 s překážkami v trase</t>
  </si>
  <si>
    <t>913688511</t>
  </si>
  <si>
    <t>Frézování živičného podkladu nebo krytu s naložením na dopravní prostředek plochy přes 500 do 1 000 m2 s překážkami v trase pruhu šířky přes 1 m do 2 m, tloušťky vrstvy 100 mm</t>
  </si>
  <si>
    <t>https://podminky.urs.cz/item/CS_URS_2024_01/113154264</t>
  </si>
  <si>
    <t>Poznámka k položce:_x000D_
odfrézování 2 vrstev asfaltového betonu v celé ploše komunikace_x000D_
_x000D_
Vyfrézovaný materiál je předmětem povinného odkupu zhotovitelem dle platných směrnic objednatele.</t>
  </si>
  <si>
    <t>freza2</t>
  </si>
  <si>
    <t>707,5"změřeno v el. verzi PD</t>
  </si>
  <si>
    <t>113202111</t>
  </si>
  <si>
    <t>Vytrhání obrub krajníků obrubníků stojatých</t>
  </si>
  <si>
    <t>m</t>
  </si>
  <si>
    <t>14752586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</si>
  <si>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</si>
  <si>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</si>
  <si>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91"změřeno v el. verzi PD</t>
  </si>
  <si>
    <t>113203111</t>
  </si>
  <si>
    <t>Vytrhání obrub z dlažebních kostek</t>
  </si>
  <si>
    <t>-1634746363</t>
  </si>
  <si>
    <t>Vytrhání obrub s vybouráním lože, s přemístěním hmot na skládku na vzdálenost do 3 m nebo s naložením na dopravní prostředek z dlažebních kostek</t>
  </si>
  <si>
    <t>https://podminky.urs.cz/item/CS_URS_2024_01/113203111</t>
  </si>
  <si>
    <t>77,5"změřeno v el. verzi PD</t>
  </si>
  <si>
    <t>122251102</t>
  </si>
  <si>
    <t>Odkopávky a prokopávky nezapažené v hornině třídy těžitelnosti I skupiny 3 objem do 50 m3 strojně</t>
  </si>
  <si>
    <t>m3</t>
  </si>
  <si>
    <t>-500979099</t>
  </si>
  <si>
    <t>Odkopávky a prokopávky nezapažené strojně v hornině třídy těžitelnosti I skupiny 3 přes 20 do 50 m3</t>
  </si>
  <si>
    <t>https://podminky.urs.cz/item/CS_URS_2024_01/122251102</t>
  </si>
  <si>
    <t>Poznámka k položce:_x000D_
výměna v aktivní zóně</t>
  </si>
  <si>
    <t>plan * 0,25"plocha * hloubka</t>
  </si>
  <si>
    <t>122252204</t>
  </si>
  <si>
    <t>Odkopávky a prokopávky nezapažené pro silnice a dálnice v hornině třídy těžitelnosti I objem do 500 m3 strojně</t>
  </si>
  <si>
    <t>787055243</t>
  </si>
  <si>
    <t>Odkopávky a prokopávky nezapažené pro silnice a dálnice strojně v hornině třídy těžitelnosti I přes 100 do 500 m3</t>
  </si>
  <si>
    <t>https://podminky.urs.cz/item/CS_URS_2024_01/122252204</t>
  </si>
  <si>
    <t>odk</t>
  </si>
  <si>
    <t>118"změřeno v el. verzi PD</t>
  </si>
  <si>
    <t>12991110R</t>
  </si>
  <si>
    <t>Bourání sklepních konstrukcí</t>
  </si>
  <si>
    <t>kpl</t>
  </si>
  <si>
    <t>-1038809986</t>
  </si>
  <si>
    <t>Bourání sklepních konstrukcí včetně zemních prací, zásypu a likvidace sutě</t>
  </si>
  <si>
    <t>Poznámka k položce:_x000D_
Případná sanace sklepa po zbouraném domě. Bude čerpáno až na základě skutečnosti zjištěné při stavbě._x000D_
Do položky započítat i přesun sutě na místo jejího trvalého uložení. V případě ukládání na řízenou skládku, započítat i poplatek za skládku.</t>
  </si>
  <si>
    <t>131251201</t>
  </si>
  <si>
    <t>Hloubení jam zapažených v hornině třídy těžitelnosti I skupiny 3 objem do 20 m3 strojně</t>
  </si>
  <si>
    <t>427468626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</si>
  <si>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</si>
  <si>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</si>
  <si>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hl_jam</t>
  </si>
  <si>
    <t>1*1*1,8"rušená uv; půdorys * hloubka</t>
  </si>
  <si>
    <t>132251101</t>
  </si>
  <si>
    <t>Hloubení rýh nezapažených š do 800 mm v hornině třídy těžitelnosti I skupiny 3 objem do 20 m3 strojně</t>
  </si>
  <si>
    <t>-1860472779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</si>
  <si>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</si>
  <si>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</si>
  <si>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drenaz * 0,4"dl. * plocha v řezu</t>
  </si>
  <si>
    <t>132254201</t>
  </si>
  <si>
    <t>Hloubení zapažených rýh š do 2000 mm v hornině třídy těžitelnosti I skupiny 3 objem do 20 m3</t>
  </si>
  <si>
    <t>1824097910</t>
  </si>
  <si>
    <t>Hloubení zapažených rýh šířky přes 800 do 2 000 mm strojně s urovnáním dna do předepsaného profilu a spádu v hornině třídy těžitelnosti I skupiny 3 do 20 m3</t>
  </si>
  <si>
    <t>https://podminky.urs.cz/item/CS_URS_2024_01/132254201</t>
  </si>
  <si>
    <t>4 * 1 *1,8"vykopání rušené přípojky UV; dl. * šířka * předpokládaná hloubka</t>
  </si>
  <si>
    <t>14</t>
  </si>
  <si>
    <t>151811131</t>
  </si>
  <si>
    <t>Osazení pažicího boxu hl výkopu do 4 m š do 1,2 m</t>
  </si>
  <si>
    <t>934173119</t>
  </si>
  <si>
    <t>Zřízení pažicích boxů pro pažení a rozepření stěn rýh podzemního vedení hloubka výkopu do 4 m, šířka do 1,2 m</t>
  </si>
  <si>
    <t>https://podminky.urs.cz/item/CS_URS_2024_01/151811131</t>
  </si>
  <si>
    <t>Poznámka k položce:_x000D_
vykopání přípojky uv</t>
  </si>
  <si>
    <t>4 * 1,8 * 2"dl. * hloubka * obě strany</t>
  </si>
  <si>
    <t>15</t>
  </si>
  <si>
    <t>151811231</t>
  </si>
  <si>
    <t>Odstranění pažicího boxu hl výkopu do 4 m š do 1,2 m</t>
  </si>
  <si>
    <t>-1122492675</t>
  </si>
  <si>
    <t>Odstranění pažicích boxů pro pažení a rozepření stěn rýh podzemního vedení hloubka výkopu do 4 m, šířka do 1,2 m</t>
  </si>
  <si>
    <t>https://podminky.urs.cz/item/CS_URS_2024_01/151811231</t>
  </si>
  <si>
    <t>16</t>
  </si>
  <si>
    <t>174151101</t>
  </si>
  <si>
    <t>Zásyp jam, šachet rýh nebo kolem objektů sypaninou se zhutněním</t>
  </si>
  <si>
    <t>1697102386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</si>
  <si>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</si>
  <si>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</si>
  <si>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Součet</t>
  </si>
  <si>
    <t>17</t>
  </si>
  <si>
    <t>175151101</t>
  </si>
  <si>
    <t>Obsypání potrubí strojně sypaninou bez prohození, uloženou do 3 m</t>
  </si>
  <si>
    <t>-427386691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</si>
  <si>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</si>
  <si>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</si>
  <si>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Poznámka k položce:_x000D_
drenáž</t>
  </si>
  <si>
    <t>drenaz * 0,07"dl. * plocha v řezu</t>
  </si>
  <si>
    <t>18</t>
  </si>
  <si>
    <t>M</t>
  </si>
  <si>
    <t>58343872</t>
  </si>
  <si>
    <t>kamenivo drcené hrubé frakce 8/16</t>
  </si>
  <si>
    <t>t</t>
  </si>
  <si>
    <t>-2051428176</t>
  </si>
  <si>
    <t>obsyp * 2000/1000"objem * objemová hmotnost / 1000 kg</t>
  </si>
  <si>
    <t>19</t>
  </si>
  <si>
    <t>181152302</t>
  </si>
  <si>
    <t>Úprava pláně pro silnice a dálnice v zářezech se zhutněním</t>
  </si>
  <si>
    <t>-210684534</t>
  </si>
  <si>
    <t>Úprava pláně na stavbách silnic a dálnic strojně v zářezech mimo skalních se zhutněním</t>
  </si>
  <si>
    <t>https://podminky.urs.cz/item/CS_URS_2024_01/181152302</t>
  </si>
  <si>
    <t>20</t>
  </si>
  <si>
    <t>181411132</t>
  </si>
  <si>
    <t>Založení parkového trávníku výsevem pl do 1000 m2 ve svahu přes 1:5 do 1:2</t>
  </si>
  <si>
    <t>-1995418568</t>
  </si>
  <si>
    <t>Založení trávníku na půdě předem připravené plochy do 1000 m2 výsevem včetně utažení parkového na svahu přes 1:5 do 1:2</t>
  </si>
  <si>
    <t>https://podminky.urs.cz/item/CS_URS_2024_01/181411132</t>
  </si>
  <si>
    <t>00572474</t>
  </si>
  <si>
    <t>osivo směs travní krajinná-svahová</t>
  </si>
  <si>
    <t>kg</t>
  </si>
  <si>
    <t>466094369</t>
  </si>
  <si>
    <t>trava*0,05"zatravňovaná plocha * dávkování</t>
  </si>
  <si>
    <t>3,5*0,02 'Přepočtené koeficientem množství</t>
  </si>
  <si>
    <t>22</t>
  </si>
  <si>
    <t>182151111</t>
  </si>
  <si>
    <t>Svahování v zářezech v hornině třídy těžitelnosti I skupiny 1 až 3 strojně</t>
  </si>
  <si>
    <t>543229941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</si>
  <si>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</si>
  <si>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</si>
  <si>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52"změřeno v el. verzi PD</t>
  </si>
  <si>
    <t>23</t>
  </si>
  <si>
    <t>182351023</t>
  </si>
  <si>
    <t>Rozprostření ornice pl do 100 m2 ve svahu přes 1:5 tl vrstvy do 200 mm strojně</t>
  </si>
  <si>
    <t>-640301441</t>
  </si>
  <si>
    <t>Rozprostření a urovnání ornice ve svahu sklonu přes 1:5 strojně při souvislé ploše do 100 m2, tl. vrstvy do 200 mm</t>
  </si>
  <si>
    <t>https://podminky.urs.cz/item/CS_URS_2024_01/182351023</t>
  </si>
  <si>
    <t>70"změřeno v el. verzi PD</t>
  </si>
  <si>
    <t>24</t>
  </si>
  <si>
    <t>AG.R-4</t>
  </si>
  <si>
    <t>Získání ornice</t>
  </si>
  <si>
    <t>-1758957422</t>
  </si>
  <si>
    <t>Vodorovné přemístění ornice po suchu z místa získání na stavbu bez ohledu na dopravní vzdálenost, včetně naložení</t>
  </si>
  <si>
    <t>Poznámka k položce:_x000D_
1. V případě nákupu zahrnout cenu do ceny položky_x000D_
2. Položka obsahuje naložení ornice na dopravní prostředek na místě deponie</t>
  </si>
  <si>
    <t>ornice10 * 0,1</t>
  </si>
  <si>
    <t>Zakládání</t>
  </si>
  <si>
    <t>25</t>
  </si>
  <si>
    <t>212312111</t>
  </si>
  <si>
    <t>Lože pro trativody z betonu prostého</t>
  </si>
  <si>
    <t>328906907</t>
  </si>
  <si>
    <t>https://podminky.urs.cz/item/CS_URS_2024_01/212312111</t>
  </si>
  <si>
    <t>drenaz*0,06"dl. * plocha v řezu</t>
  </si>
  <si>
    <t>26</t>
  </si>
  <si>
    <t>212755216</t>
  </si>
  <si>
    <t>Trativody z drenážních trubek plastových flexibilních D 160 mm bez lože</t>
  </si>
  <si>
    <t>281314830</t>
  </si>
  <si>
    <t>Trativody bez lože z drenážních trubek plastových flexibilních D 160 mm</t>
  </si>
  <si>
    <t>https://podminky.urs.cz/item/CS_URS_2024_01/212755216</t>
  </si>
  <si>
    <t>49,5"změřeno v el. verzi PD</t>
  </si>
  <si>
    <t>Vodorovné konstrukce</t>
  </si>
  <si>
    <t>27</t>
  </si>
  <si>
    <t>452112112</t>
  </si>
  <si>
    <t>Osazení betonových prstenců nebo rámů v do 100 mm pod poklopy a mříže</t>
  </si>
  <si>
    <t>kus</t>
  </si>
  <si>
    <t>675118970</t>
  </si>
  <si>
    <t>Osazení betonových dílců prstenců nebo rámů pod poklopy a mříže, výšky do 100 mm</t>
  </si>
  <si>
    <t>https://podminky.urs.cz/item/CS_URS_2024_01/452112112</t>
  </si>
  <si>
    <t>28</t>
  </si>
  <si>
    <t>59224189</t>
  </si>
  <si>
    <t>prstenec šachtový vyrovnávací betonový 625x120x60-100mm</t>
  </si>
  <si>
    <t>-1733858805</t>
  </si>
  <si>
    <t>Poznámka k položce:_x000D_
předpoklad</t>
  </si>
  <si>
    <t>Komunikace pozemní</t>
  </si>
  <si>
    <t>29</t>
  </si>
  <si>
    <t>564851114</t>
  </si>
  <si>
    <t>Podklad ze štěrkodrtě ŠD plochy přes 100 m2 tl 180 mm</t>
  </si>
  <si>
    <t>2101624364</t>
  </si>
  <si>
    <t>Podklad ze štěrkodrti ŠD s rozprostřením a zhutněním plochy přes 100 m2, po zhutnění tl. 180 mm</t>
  </si>
  <si>
    <t>https://podminky.urs.cz/item/CS_URS_2024_01/564851114</t>
  </si>
  <si>
    <t>105"změřeno v el. verzi PD</t>
  </si>
  <si>
    <t>30</t>
  </si>
  <si>
    <t>564861114</t>
  </si>
  <si>
    <t>Podklad ze štěrkodrtě ŠD plochy přes 100 m2 tl 230 mm</t>
  </si>
  <si>
    <t>1095558857</t>
  </si>
  <si>
    <t>Podklad ze štěrkodrti ŠD s rozprostřením a zhutněním plochy přes 100 m2, po zhutnění tl. 230 mm</t>
  </si>
  <si>
    <t>https://podminky.urs.cz/item/CS_URS_2024_01/564861114</t>
  </si>
  <si>
    <t>rozsireni*1,05"rozšíření vrstvy</t>
  </si>
  <si>
    <t>31</t>
  </si>
  <si>
    <t>564871111</t>
  </si>
  <si>
    <t>Podklad ze štěrkodrtě ŠD plochy přes 100 m2 tl 250 mm</t>
  </si>
  <si>
    <t>2049422017</t>
  </si>
  <si>
    <t>Podklad ze štěrkodrti ŠD s rozprostřením a zhutněním plochy přes 100 m2, po zhutnění tl. 250 mm</t>
  </si>
  <si>
    <t>https://podminky.urs.cz/item/CS_URS_2024_01/564871111</t>
  </si>
  <si>
    <t>32</t>
  </si>
  <si>
    <t>565135121</t>
  </si>
  <si>
    <t>Asfaltový beton vrstva podkladní ACP 16 (obalované kamenivo OKS) tl 50 mm š přes 3 m</t>
  </si>
  <si>
    <t>827827456</t>
  </si>
  <si>
    <t>Asfaltový beton vrstva podkladní ACP 16 (obalované kamenivo střednězrnné - OKS) s rozprostřením a zhutněním v pruhu šířky přes 3 m, po zhutnění tl. 50 mm</t>
  </si>
  <si>
    <t>https://podminky.urs.cz/item/CS_URS_2024_01/565135121</t>
  </si>
  <si>
    <t>143"změřeno v el. verzi PD</t>
  </si>
  <si>
    <t>33</t>
  </si>
  <si>
    <t>573111112</t>
  </si>
  <si>
    <t>Postřik živičný infiltrační s posypem z asfaltu množství 1 kg/m2</t>
  </si>
  <si>
    <t>721581320</t>
  </si>
  <si>
    <t>Postřik infiltrační PI z asfaltu silničního s posypem kamenivem, v množství 1,00 kg/m2</t>
  </si>
  <si>
    <t>https://podminky.urs.cz/item/CS_URS_2024_01/573111112</t>
  </si>
  <si>
    <t>34</t>
  </si>
  <si>
    <t>573211108</t>
  </si>
  <si>
    <t>Postřik živičný spojovací z asfaltu v množství 0,40 kg/m2</t>
  </si>
  <si>
    <t>1978331622</t>
  </si>
  <si>
    <t>Postřik spojovací PS bez posypu kamenivem z asfaltu silničního, v množství 0,40 kg/m2</t>
  </si>
  <si>
    <t>https://podminky.urs.cz/item/CS_URS_2024_01/573211108</t>
  </si>
  <si>
    <t>35</t>
  </si>
  <si>
    <t>577134141</t>
  </si>
  <si>
    <t>Asfaltový beton vrstva obrusná ACO 11 (ABS) tl 40 mm š přes 3 m z modifikovaného asfaltu</t>
  </si>
  <si>
    <t>-1062111566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</si>
  <si>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</si>
  <si>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</si>
  <si>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>798"změřeno v el. verzi PD</t>
  </si>
  <si>
    <t>36</t>
  </si>
  <si>
    <t>577155142</t>
  </si>
  <si>
    <t>Asfaltový beton vrstva ložní ACL 16 (ABH) tl 60 mm š přes 3 m z modifikovaného asfaltu</t>
  </si>
  <si>
    <t>-842529962</t>
  </si>
  <si>
    <t>Asfaltový beton vrstva ložní ACL 16 (ABH) s rozprostřením a zhutněním z modifikovaného asfaltu v pruhu šířky přes 3 m, po zhutnění tl. 60 mm</t>
  </si>
  <si>
    <t>https://podminky.urs.cz/item/CS_URS_2024_01/577155142</t>
  </si>
  <si>
    <t>Úpravy povrchů, podlahy a osazování výplní</t>
  </si>
  <si>
    <t>37</t>
  </si>
  <si>
    <t>61663311R</t>
  </si>
  <si>
    <t>Utěsnění otvoru v šachtě maltou</t>
  </si>
  <si>
    <t>ks</t>
  </si>
  <si>
    <t>-2066536048</t>
  </si>
  <si>
    <t>Utěsnění otvoru v šachtě kolem potrubí přípojky maltou vodotěsnou</t>
  </si>
  <si>
    <t>3"napojení drenáže do skruže uliční vpusti</t>
  </si>
  <si>
    <t>38</t>
  </si>
  <si>
    <t>915241113</t>
  </si>
  <si>
    <t>Bezpečnostní barevný povrch vozovek přírodní pro podklad asfaltový</t>
  </si>
  <si>
    <t>1520071727</t>
  </si>
  <si>
    <t>https://podminky.urs.cz/item/CS_URS_2024_01/915241113</t>
  </si>
  <si>
    <t>Poznámka k položce:_x000D_
zdrsňující nátěr</t>
  </si>
  <si>
    <t>738"změřeno v el. verzi PD</t>
  </si>
  <si>
    <t>Trubní vedení</t>
  </si>
  <si>
    <t>39</t>
  </si>
  <si>
    <t>831312121</t>
  </si>
  <si>
    <t>Montáž potrubí z trub kameninových hrdlových s integrovaným těsněním výkop sklon do 20 % DN 150</t>
  </si>
  <si>
    <t>-2110853945</t>
  </si>
  <si>
    <t>Montáž potrubí z trub kameninových hrdlových s integrovaným těsněním v otevřeném výkopu ve sklonu do 20 % DN 150</t>
  </si>
  <si>
    <t>https://podminky.urs.cz/item/CS_URS_2024_01/831312121</t>
  </si>
  <si>
    <t>Poznámka k položce:_x000D_
prodloužení přípojek uv</t>
  </si>
  <si>
    <t>2,7 + 2,5 + 1,7"dl. prodloužení jednotlivých přípojek UV</t>
  </si>
  <si>
    <t>40</t>
  </si>
  <si>
    <t>59710632</t>
  </si>
  <si>
    <t>trouba kameninová glazovaná DN 150 dl 1,00m spojovací systém F</t>
  </si>
  <si>
    <t>1444595628</t>
  </si>
  <si>
    <t>Poznámka k položce:_x000D_
prodloužení přpojek uv</t>
  </si>
  <si>
    <t>41</t>
  </si>
  <si>
    <t>87731031R1</t>
  </si>
  <si>
    <t>Zrušení kanalizační přípojky</t>
  </si>
  <si>
    <t>-1068694994</t>
  </si>
  <si>
    <t>Zrušení kanalizační přípojky na řadu včetně zajištění vodotěsného uzavření</t>
  </si>
  <si>
    <t>1"uv v křižovatce</t>
  </si>
  <si>
    <t>42</t>
  </si>
  <si>
    <t>877310330</t>
  </si>
  <si>
    <t>Montáž spojek na kanalizačním potrubí z PP nebo tvrdého PVC trub hladkých plnostěnných DN 150</t>
  </si>
  <si>
    <t>1306940722</t>
  </si>
  <si>
    <t>Montáž tvarovek na kanalizačním plastovém potrubí z PP nebo PVC-U hladkého plnostěnného spojek nebo redukcí DN 150</t>
  </si>
  <si>
    <t>https://podminky.urs.cz/item/CS_URS_2024_01/877310330</t>
  </si>
  <si>
    <t>43</t>
  </si>
  <si>
    <t>28611528</t>
  </si>
  <si>
    <t>přechod kanalizační KG kamenina-plast DN 160</t>
  </si>
  <si>
    <t>-458784816</t>
  </si>
  <si>
    <t>44</t>
  </si>
  <si>
    <t>890411811</t>
  </si>
  <si>
    <t>Bourání šachet z prefabrikovaných skruží ručně obestavěného prostoru do 1,5 m3</t>
  </si>
  <si>
    <t>121730879</t>
  </si>
  <si>
    <t>Bourání šachet a jímek ručně velikosti obestavěného prostoru do 1,5 m3 z prefabrikovaných skruží</t>
  </si>
  <si>
    <t>https://podminky.urs.cz/item/CS_URS_2024_01/890411811</t>
  </si>
  <si>
    <t>Poznámka k položce:_x000D_
bourání uličních vpustí</t>
  </si>
  <si>
    <t>3,14*(0,55/2)^2*1,5*4"půdorys*výška*počet</t>
  </si>
  <si>
    <t>45</t>
  </si>
  <si>
    <t>895941302</t>
  </si>
  <si>
    <t>Osazení vpusti uliční DN 450 z betonových dílců dno s kalištěm</t>
  </si>
  <si>
    <t>-25224878</t>
  </si>
  <si>
    <t>Osazení vpusti uliční z betonových dílců DN 450 dno s kalištěm</t>
  </si>
  <si>
    <t>https://podminky.urs.cz/item/CS_URS_2024_01/895941302</t>
  </si>
  <si>
    <t>3"počet ks dle PD</t>
  </si>
  <si>
    <t>46</t>
  </si>
  <si>
    <t>59224495</t>
  </si>
  <si>
    <t>vpusť uliční DN 450 kaliště nízké 450/240x50mm</t>
  </si>
  <si>
    <t>-1841662885</t>
  </si>
  <si>
    <t>47</t>
  </si>
  <si>
    <t>895941314</t>
  </si>
  <si>
    <t>Osazení vpusti uliční DN 450 z betonových dílců skruž horní 570 mm</t>
  </si>
  <si>
    <t>1114949217</t>
  </si>
  <si>
    <t>Osazení vpusti uliční z betonových dílců DN 450 skruž horní 570 mm</t>
  </si>
  <si>
    <t>https://podminky.urs.cz/item/CS_URS_2024_01/895941314</t>
  </si>
  <si>
    <t>48</t>
  </si>
  <si>
    <t>59223858</t>
  </si>
  <si>
    <t>skruž betonová horní pro uliční vpusť 450x570x50mm</t>
  </si>
  <si>
    <t>690156507</t>
  </si>
  <si>
    <t>49</t>
  </si>
  <si>
    <t>895941332</t>
  </si>
  <si>
    <t>Osazení vpusti uliční DN 450 z betonových dílců skruž průběžná se zápachovou uzávěrkou</t>
  </si>
  <si>
    <t>1662687897</t>
  </si>
  <si>
    <t>Osazení vpusti uliční z betonových dílců DN 450 skruž průběžná se zápachovou uzávěrkou</t>
  </si>
  <si>
    <t>https://podminky.urs.cz/item/CS_URS_2024_01/895941332</t>
  </si>
  <si>
    <t>50</t>
  </si>
  <si>
    <t>59224493</t>
  </si>
  <si>
    <t>skruž betonová průběžná se zápachovou uzávěrkou 150mm PVC pro uliční vpusť 450x645x50mm</t>
  </si>
  <si>
    <t>44884069</t>
  </si>
  <si>
    <t>51</t>
  </si>
  <si>
    <t>899202211</t>
  </si>
  <si>
    <t>Demontáž mříží litinových včetně rámů hmotnosti přes 50 do 100 kg</t>
  </si>
  <si>
    <t>-1273983251</t>
  </si>
  <si>
    <t>Demontáž mříží litinových včetně rámů, hmotnosti jednotlivě přes 50 do 100 Kg</t>
  </si>
  <si>
    <t>https://podminky.urs.cz/item/CS_URS_2024_01/899202211</t>
  </si>
  <si>
    <t>52</t>
  </si>
  <si>
    <t>899204112</t>
  </si>
  <si>
    <t>Osazení mříží litinových včetně rámů a košů na bahno pro třídu zatížení D400, E600</t>
  </si>
  <si>
    <t>970385301</t>
  </si>
  <si>
    <t>https://podminky.urs.cz/item/CS_URS_2024_01/899204112</t>
  </si>
  <si>
    <t>53</t>
  </si>
  <si>
    <t>55241043</t>
  </si>
  <si>
    <t>mříž šachtová dešťová litinová DN 425 pro třídu zatížení D400 čtverec</t>
  </si>
  <si>
    <t>2012118354</t>
  </si>
  <si>
    <t>Ostatní konstrukce a práce, bourání</t>
  </si>
  <si>
    <t>54</t>
  </si>
  <si>
    <t>914111111</t>
  </si>
  <si>
    <t>Montáž svislé dopravní značky do velikosti 1 m2 objímkami na sloupek nebo konzolu</t>
  </si>
  <si>
    <t>-178932503</t>
  </si>
  <si>
    <t>Montáž svislé dopravní značky základní velikosti do 1 m2 objímkami na sloupky nebo konzoly</t>
  </si>
  <si>
    <t>https://podminky.urs.cz/item/CS_URS_2024_01/914111111</t>
  </si>
  <si>
    <t>6"počet ks dle PD</t>
  </si>
  <si>
    <t>55</t>
  </si>
  <si>
    <t>40445600</t>
  </si>
  <si>
    <t>výstražné dopravní značky A1-A30, A33 700mm</t>
  </si>
  <si>
    <t>929817952</t>
  </si>
  <si>
    <t>1"A6a</t>
  </si>
  <si>
    <t>1"A12b</t>
  </si>
  <si>
    <t>56</t>
  </si>
  <si>
    <t>40445620</t>
  </si>
  <si>
    <t>zákazové, příkazové dopravní značky B1-B34, C1-15 700mm</t>
  </si>
  <si>
    <t>-555536263</t>
  </si>
  <si>
    <t>1"B20a-40</t>
  </si>
  <si>
    <t>1"B21a</t>
  </si>
  <si>
    <t>1"B28</t>
  </si>
  <si>
    <t>1"P7</t>
  </si>
  <si>
    <t>57</t>
  </si>
  <si>
    <t>914511111</t>
  </si>
  <si>
    <t>Montáž sloupku dopravních značek délky do 3,5 m s betonovým základem</t>
  </si>
  <si>
    <t>1280194264</t>
  </si>
  <si>
    <t>Montáž sloupku dopravních značek délky do 3,5 m do betonového základu</t>
  </si>
  <si>
    <t>https://podminky.urs.cz/item/CS_URS_2024_01/914511111</t>
  </si>
  <si>
    <t>58</t>
  </si>
  <si>
    <t>40445225</t>
  </si>
  <si>
    <t>sloupek pro dopravní značku Zn D 60mm v 3,5m</t>
  </si>
  <si>
    <t>1349474495</t>
  </si>
  <si>
    <t>59</t>
  </si>
  <si>
    <t>915211111</t>
  </si>
  <si>
    <t>Vodorovné dopravní značení dělící čáry souvislé š 125 mm bílý plast</t>
  </si>
  <si>
    <t>-29049661</t>
  </si>
  <si>
    <t>Vodorovné dopravní značení stříkaným plastem dělící čára šířky 125 mm souvislá bílá základní</t>
  </si>
  <si>
    <t>https://podminky.urs.cz/item/CS_URS_2024_01/915211111</t>
  </si>
  <si>
    <t>86,5"změřeno v el. verzi PD</t>
  </si>
  <si>
    <t>60</t>
  </si>
  <si>
    <t>915211121</t>
  </si>
  <si>
    <t>Vodorovné dopravní značení dělící čáry přerušované š 125 mm bílý plast</t>
  </si>
  <si>
    <t>-1098405115</t>
  </si>
  <si>
    <t>Vodorovné dopravní značení stříkaným plastem dělící čára šířky 125 mm přerušovaná bílá základní</t>
  </si>
  <si>
    <t>https://podminky.urs.cz/item/CS_URS_2024_01/915211121</t>
  </si>
  <si>
    <t>12,25"změřeno v el. verzi PD</t>
  </si>
  <si>
    <t>61</t>
  </si>
  <si>
    <t>915221121</t>
  </si>
  <si>
    <t>Vodorovné dopravní značení vodící čáry přerušované š 250 mm bílý plast</t>
  </si>
  <si>
    <t>157800494</t>
  </si>
  <si>
    <t>Vodorovné dopravní značení stříkaným plastem vodící čára bílá šířky 250 mm přerušovaná základní</t>
  </si>
  <si>
    <t>https://podminky.urs.cz/item/CS_URS_2024_01/915221121</t>
  </si>
  <si>
    <t>22,5"změřeno v el. verzi PD</t>
  </si>
  <si>
    <t>62</t>
  </si>
  <si>
    <t>915611111</t>
  </si>
  <si>
    <t>Předznačení vodorovného liniového značení</t>
  </si>
  <si>
    <t>-273420779</t>
  </si>
  <si>
    <t>Předznačení pro vodorovné značení stříkané barvou nebo prováděné z nátěrových hmot liniové dělicí čáry, vodicí proužky</t>
  </si>
  <si>
    <t>https://podminky.urs.cz/item/CS_URS_2024_01/915611111</t>
  </si>
  <si>
    <t>cara125prerus + cara125souv + cara25prerus</t>
  </si>
  <si>
    <t>63</t>
  </si>
  <si>
    <t>916111123</t>
  </si>
  <si>
    <t>Osazení obruby z drobných kostek s boční opěrou do lože z betonu prostého</t>
  </si>
  <si>
    <t>-2052425500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</si>
  <si>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</si>
  <si>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https://podminky.urs.cz/item/CS_URS_2024_01/916111123</t>
  </si>
  <si>
    <t>64</t>
  </si>
  <si>
    <t>58381007</t>
  </si>
  <si>
    <t>kostka štípaná dlažební žula drobná 8/10</t>
  </si>
  <si>
    <t>1115813343</t>
  </si>
  <si>
    <t>Poznámka k položce:_x000D_
Bude-li to možné, budou primárně využity kostky vytěžené při bourání stavby</t>
  </si>
  <si>
    <t>obr*0,1"dl. * šířka</t>
  </si>
  <si>
    <t>65</t>
  </si>
  <si>
    <t>916131213</t>
  </si>
  <si>
    <t>Osazení silničního obrubníku betonového stojatého s boční opěrou do lože z betonu prostého</t>
  </si>
  <si>
    <t>1430600652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</si>
  <si>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</si>
  <si>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</si>
  <si>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87"změřeno v el. verzi PD</t>
  </si>
  <si>
    <t>66</t>
  </si>
  <si>
    <t>59217031</t>
  </si>
  <si>
    <t>obrubník silniční betonový 1000x150x250mm</t>
  </si>
  <si>
    <t>472512664</t>
  </si>
  <si>
    <t>87*1,02 'Přepočtené koeficientem množství</t>
  </si>
  <si>
    <t>67</t>
  </si>
  <si>
    <t>916231213</t>
  </si>
  <si>
    <t>Osazení chodníkového obrubníku betonového stojatého s boční opěrou do lože z betonu prostého</t>
  </si>
  <si>
    <t>107395980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</si>
  <si>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</si>
  <si>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</si>
  <si>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Poznámka k položce:_x000D_
ukončení chodníku v Podolecké</t>
  </si>
  <si>
    <t>0,75"změřeno v el. verzi PD</t>
  </si>
  <si>
    <t>68</t>
  </si>
  <si>
    <t>59217016</t>
  </si>
  <si>
    <t>obrubník betonový chodníkový 1000x80x250mm</t>
  </si>
  <si>
    <t>-514515704</t>
  </si>
  <si>
    <t>0,75*1,02 'Přepočtené koeficientem množství</t>
  </si>
  <si>
    <t>69</t>
  </si>
  <si>
    <t>919112233</t>
  </si>
  <si>
    <t>Řezání spár pro vytvoření komůrky š 20 mm hl 40 mm pro těsnící zálivku v živičném krytu</t>
  </si>
  <si>
    <t>1900890262</t>
  </si>
  <si>
    <t>Řezání dilatačních spár v živičném krytu vytvoření komůrky pro těsnící zálivku šířky 20 mm, hloubky 40 mm</t>
  </si>
  <si>
    <t>https://podminky.urs.cz/item/CS_URS_2024_01/919112233</t>
  </si>
  <si>
    <t>Poznámka k položce:_x000D_
v místě napojení na stávající asfaltový kryt</t>
  </si>
  <si>
    <t>5,47"změřeno v el. verzi PD</t>
  </si>
  <si>
    <t>919122132</t>
  </si>
  <si>
    <t>Těsnění spár zálivkou za tepla pro komůrky š 20 mm hl 40 mm s těsnicím profilem</t>
  </si>
  <si>
    <t>-543447569</t>
  </si>
  <si>
    <t>Utěsnění dilatačních spár zálivkou za tepla v cementobetonovém nebo živičném krytu včetně adhezního nátěru s těsnicím profilem pod zálivkou, pro komůrky šířky 20 mm, hloubky 40 mm</t>
  </si>
  <si>
    <t>https://podminky.urs.cz/item/CS_URS_2024_01/919122132</t>
  </si>
  <si>
    <t>71</t>
  </si>
  <si>
    <t>919721221</t>
  </si>
  <si>
    <t>Geomříž pro vyztužení asfaltového povrchu ze skelných vláken</t>
  </si>
  <si>
    <t>1755411579</t>
  </si>
  <si>
    <t>https://podminky.urs.cz/item/CS_URS_2024_01/919721221</t>
  </si>
  <si>
    <t>72</t>
  </si>
  <si>
    <t>938908411</t>
  </si>
  <si>
    <t>Čištění vozovek splachováním vodou</t>
  </si>
  <si>
    <t>-468266038</t>
  </si>
  <si>
    <t>Čištění vozovek splachováním vodou povrchu podkladu nebo krytu živičného, betonového nebo dlážděného</t>
  </si>
  <si>
    <t>https://podminky.urs.cz/item/CS_URS_2024_01/938908411</t>
  </si>
  <si>
    <t>1000"čištění vozovky v okolí stavby</t>
  </si>
  <si>
    <t>73</t>
  </si>
  <si>
    <t>938909111</t>
  </si>
  <si>
    <t>Čištění vozovek metením strojně podkladu nebo krytu štěrkového</t>
  </si>
  <si>
    <t>2053268835</t>
  </si>
  <si>
    <t>Čištění vozovek metením bláta, prachu nebo hlinitého nánosu s odklizením na hromady na vzdálenost do 20 m nebo naložením na dopravní prostředek strojně povrchu podkladu nebo krytu štěrkového</t>
  </si>
  <si>
    <t>https://podminky.urs.cz/item/CS_URS_2024_01/938909111</t>
  </si>
  <si>
    <t>rozsireni"čištění před provedením infiltračního postřiku</t>
  </si>
  <si>
    <t>74</t>
  </si>
  <si>
    <t>938909311</t>
  </si>
  <si>
    <t>Čištění vozovek metením strojně podkladu nebo krytu betonového nebo živičného</t>
  </si>
  <si>
    <t>-848503805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</si>
  <si>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</si>
  <si>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https://podminky.urs.cz/item/CS_URS_2024_01/938909311</t>
  </si>
  <si>
    <t>2*ac"čištění povrchu před provedením spojovacích postřiků (před pokládkou ACL a ACO)</t>
  </si>
  <si>
    <t>75</t>
  </si>
  <si>
    <t>966006132</t>
  </si>
  <si>
    <t>Odstranění značek dopravních nebo orientačních se sloupky s betonovými patkami</t>
  </si>
  <si>
    <t>1451874198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</si>
  <si>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</si>
  <si>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</si>
  <si>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76</t>
  </si>
  <si>
    <t>966006211</t>
  </si>
  <si>
    <t>Odstranění svislých dopravních značek ze sloupů, sloupků nebo konzol</t>
  </si>
  <si>
    <t>1443906417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</si>
  <si>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</si>
  <si>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</si>
  <si>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77</t>
  </si>
  <si>
    <t>977151124</t>
  </si>
  <si>
    <t>Jádrové vrty diamantovými korunkami do stavebních materiálů D přes 150 do 180 mm</t>
  </si>
  <si>
    <t>1644453675</t>
  </si>
  <si>
    <t>Jádrové vrty diamantovými korunkami do stavebních materiálů (železobetonu, betonu, cihel, obkladů, dlažeb, kamene) průměru přes 150 do 180 mm</t>
  </si>
  <si>
    <t>https://podminky.urs.cz/item/CS_URS_2024_01/977151124</t>
  </si>
  <si>
    <t>Poznámka k položce:_x000D_
navrtání kanalizační šachty</t>
  </si>
  <si>
    <t>0,05*3"napojení drenáže</t>
  </si>
  <si>
    <t>78</t>
  </si>
  <si>
    <t>979071121</t>
  </si>
  <si>
    <t>Očištění dlažebních kostek drobných s původním spárováním kamenivem těženým</t>
  </si>
  <si>
    <t>264806285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</si>
  <si>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</si>
  <si>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https://podminky.urs.cz/item/CS_URS_2024_01/979071121</t>
  </si>
  <si>
    <t>79</t>
  </si>
  <si>
    <t>979071122</t>
  </si>
  <si>
    <t>Očištění dlažebních kostek drobných s původním spárováním živičnou směsí nebo MC</t>
  </si>
  <si>
    <t>-335611758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</si>
  <si>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živicí nebo cementovou maltou</t>
  </si>
  <si>
    <t>https://podminky.urs.cz/item/CS_URS_2024_01/979071122</t>
  </si>
  <si>
    <t>bourani_obr_dk * 0,1"dl. * šířka</t>
  </si>
  <si>
    <t>99</t>
  </si>
  <si>
    <t>Přesuny hmot a suti</t>
  </si>
  <si>
    <t>80</t>
  </si>
  <si>
    <t>998225111</t>
  </si>
  <si>
    <t>Přesun hmot pro pozemní komunikace s krytem z kamene, monolitickým betonovým nebo živičným</t>
  </si>
  <si>
    <t>593069959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</si>
  <si>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</si>
  <si>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</si>
  <si>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PSV</t>
  </si>
  <si>
    <t>Práce a dodávky PSV</t>
  </si>
  <si>
    <t>997</t>
  </si>
  <si>
    <t>Přesun sutě</t>
  </si>
  <si>
    <t>81</t>
  </si>
  <si>
    <t>014102.R</t>
  </si>
  <si>
    <t>Uložení odpadu ze stavby na skládku s oprávněním k opětovnému využití - recyklační středisko</t>
  </si>
  <si>
    <t>-198665900</t>
  </si>
  <si>
    <t>Vodorovné přemístění vybouraných hmot a sutí ze zeminy a kamení zatříděné do Katalogu odpadů pod kódem 17 05 04 (Zemina a kamení neuvedené pod číslem 17 05 03) a nepotřebného výkopku (zemina, drny, kamení) po suchu na zvolené recyklační středisko či skládku s opravněním k opětovnému využití dodaného typu odpadu bez ohledu na dopravní vzdálenost, uložení na místě, poplatku za skládkovné - likvidace dle platné legislativy vč. všech souvisejících činností</t>
  </si>
  <si>
    <t>Poznámka k položce:_x000D_
1. V ceně jsou započteny i náhrady za jízdu loženého vozidla v terénu, ve výkopišti nebo na_x000D_
násypišti._x000D_
2. V ceně jsou započteny i náklady na vodorovné přemístění vybouraných hmot a sutí až na místo_x000D_
definitivního uložení na vzdálenost od těžiště nakládky do místa vykládky (recyklační středisko)._x000D_
3. V cenách jsou započteny i náklady a) při vodorovné dopravě po suchu na přepravu za ztížených_x000D_
provozních podmínek, b) na požadovaný způsob uložení vybouraných hmot a sutí v recyklačním středisku._x000D_
4. V ceně je započten i poplatek za uložení vybouraných hmot a sutí v uvažovaném recyklačním středisku dle zákona 541/2020 Sb._x000D_
5. Množství jednotek vybouraných hmot a sutí se určí v m3 původní konstrukce před zahájením_x000D_
bouracích prací._x000D_
6. Bude-li zhotovitelem zvoleno jiné místo uložení odsouhlasené objednatelem, bude v ceně_x000D_
započtena dopravní vzdálenost až na místo uložení, včetně všech souvisejících činností, poplatků,_x000D_
projednání apod._x000D_
7. Zhotovitel doloží platné oprávnění opravňující ho k nakládání s odpady. Dále předloží doklady o uložení tzv. Průvodku odpadu (s uvedením SPZ, množství-váhy, názvu odpadu, místo dalšího využí odpadu). Tuto průvodku odsouhlasí zástupci smluvních stran._x000D_
8. Položka je uvažována včetně všech dalších souvisejících činností.</t>
  </si>
  <si>
    <t>bourani_dk * 0,29"množství * suť z příslušné položky</t>
  </si>
  <si>
    <t>(hl_ryh800 + hl_ryh2000 + sanace - zasyp) * 1700/1000 "objem odvážené zeminy * předpokládaná objemová hmotnost / 1000 kg</t>
  </si>
  <si>
    <t>82</t>
  </si>
  <si>
    <t>014103.R</t>
  </si>
  <si>
    <t>1436533506</t>
  </si>
  <si>
    <t>Vodorovné přemístění vybouraných hmot a sutí z prostého betonu zatříděného do Katalogu odpadů pod kódem 17 01 01 (BETON z vybouraných konstrukcí) a 17 09 04 (Směsné stavební a demoliční odpady neuvedené pod čísly 17 09 01, 17 09 02 a 17 09 03) po suchu na zvolené recyklační středisko či skládku s opravněním k opětovnému využití dodaného typu odpadu bez ohledu na dopravní vzdálenost, uložení na místě, poplatku za skládkovné - likvidace dle platné legislativy vč. všech souvisejících činností</t>
  </si>
  <si>
    <t>bourani_obr * 0,205"množství * suť z příslušné položky</t>
  </si>
  <si>
    <t>bourani_uv * 1,92"množství * suť z příslušné položky</t>
  </si>
  <si>
    <t>bourani_dl * 0,295"množství * suť z příslušné položky</t>
  </si>
  <si>
    <t>gt</t>
  </si>
  <si>
    <t>149,184</t>
  </si>
  <si>
    <t>dk_skluz</t>
  </si>
  <si>
    <t>12,6</t>
  </si>
  <si>
    <t>ornice30</t>
  </si>
  <si>
    <t>pazeni</t>
  </si>
  <si>
    <t>84</t>
  </si>
  <si>
    <t>88</t>
  </si>
  <si>
    <t>lt_trubka</t>
  </si>
  <si>
    <t>0,8</t>
  </si>
  <si>
    <t>906/23-2 - SO 101 Komunikace - hrazeno městem Benátky n. Jizerou</t>
  </si>
  <si>
    <t>koleno</t>
  </si>
  <si>
    <t>odtok</t>
  </si>
  <si>
    <t>4,5</t>
  </si>
  <si>
    <t>3,28</t>
  </si>
  <si>
    <t>ryha_odtok</t>
  </si>
  <si>
    <t>1,6</t>
  </si>
  <si>
    <t>ryha_plyn</t>
  </si>
  <si>
    <t>1,68</t>
  </si>
  <si>
    <t>obsyp_odtok</t>
  </si>
  <si>
    <t>0,45</t>
  </si>
  <si>
    <t>2,83</t>
  </si>
  <si>
    <t>bourani_plyn</t>
  </si>
  <si>
    <t>3,36</t>
  </si>
  <si>
    <t>113107425</t>
  </si>
  <si>
    <t>Odstranění podkladu z kameniva drceného tl přes 400 do 500 mm při překopech strojně pl do 15 m2</t>
  </si>
  <si>
    <t>-825717211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</si>
  <si>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400 do 500 mm</t>
  </si>
  <si>
    <t>https://podminky.urs.cz/item/CS_URS_2024_01/113107425</t>
  </si>
  <si>
    <t>113107431</t>
  </si>
  <si>
    <t>Odstranění podkladu z betonu prostého tl přes 100 do 150 mm při překopech strojně pl do 15 m2</t>
  </si>
  <si>
    <t>728694672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</si>
  <si>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</si>
  <si>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>https://podminky.urs.cz/item/CS_URS_2024_01/113107431</t>
  </si>
  <si>
    <t>113107443</t>
  </si>
  <si>
    <t>Odstranění podkladu živičných tl přes 100 do 150 mm při překopech strojně pl do 15 m2</t>
  </si>
  <si>
    <t>1687234409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</si>
  <si>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</si>
  <si>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https://podminky.urs.cz/item/CS_URS_2024_01/113107443</t>
  </si>
  <si>
    <t>4,2*0,8"dl. * šířka</t>
  </si>
  <si>
    <t>131251203</t>
  </si>
  <si>
    <t>Hloubení jam zapažených v hornině třídy těžitelnosti I skupiny 3 objem do 100 m3 strojně</t>
  </si>
  <si>
    <t>Hloubení zapažených jam a zářezů strojně s urovnáním dna do předepsaného profilu a spádu v hornině třídy těžitelnosti I skupiny 3 přes 50 do 100 m3</t>
  </si>
  <si>
    <t>https://podminky.urs.cz/item/CS_URS_2024_01/131251203</t>
  </si>
  <si>
    <t>Poznámka k položce:_x000D_
retenčně vsakovací drén</t>
  </si>
  <si>
    <t>88"změřeno v el. verzi PD</t>
  </si>
  <si>
    <t>1,6"odtok z retenčně vsakovacího drénu; změřeno v el. verzi PD</t>
  </si>
  <si>
    <t>bourani_plyn * 0,5"rýha pro vykopání rušené plynovodní přípojky; plocha * hloubka</t>
  </si>
  <si>
    <t>151811132</t>
  </si>
  <si>
    <t>Osazení pažicího boxu hl výkopu do 4 m š přes 1,2 do 2,5 m</t>
  </si>
  <si>
    <t>1070368079</t>
  </si>
  <si>
    <t>Zřízení pažicích boxů pro pažení a rozepření stěn rýh podzemního vedení hloubka výkopu do 4 m, šířka přes 1,2 do 2,5 m</t>
  </si>
  <si>
    <t>https://podminky.urs.cz/item/CS_URS_2024_01/151811132</t>
  </si>
  <si>
    <t>84"změřeno v el. verzi PD</t>
  </si>
  <si>
    <t>151811232</t>
  </si>
  <si>
    <t>Odstranění pažicího boxu hl výkopu do 4 m š přes 1,2 do 2,5 m</t>
  </si>
  <si>
    <t>-591673938</t>
  </si>
  <si>
    <t>Odstranění pažicích boxů pro pažení a rozepření stěn rýh podzemního vedení hloubka výkopu do 4 m, šířka přes 1,2 do 2,5 m</t>
  </si>
  <si>
    <t>https://podminky.urs.cz/item/CS_URS_2024_01/151811232</t>
  </si>
  <si>
    <t>ryha_odtok - obsyp_odtok</t>
  </si>
  <si>
    <t>Poznámka k položce:_x000D_
odtok z vsaku</t>
  </si>
  <si>
    <t>odtok * 0,1"dl. * plocha v řezu</t>
  </si>
  <si>
    <t>obsyp_odtok * 2000/1000"objem * objemová hmotnost / 1000 kg</t>
  </si>
  <si>
    <t>-2093021505</t>
  </si>
  <si>
    <t>1,65*0,02 'Přepočtené koeficientem množství</t>
  </si>
  <si>
    <t>182351025</t>
  </si>
  <si>
    <t>Rozprostření ornice pl do 100 m2 ve svahu přes 1:5 tl vrstvy přes 250 do 300 mm strojně</t>
  </si>
  <si>
    <t>286950584</t>
  </si>
  <si>
    <t>Rozprostření a urovnání ornice ve svahu sklonu přes 1:5 strojně při souvislé ploše do 100 m2, tl. vrstvy přes 250 do 300 mm</t>
  </si>
  <si>
    <t>https://podminky.urs.cz/item/CS_URS_2024_01/182351025</t>
  </si>
  <si>
    <t>33"změřeno v el.verzi PD</t>
  </si>
  <si>
    <t>ornice30 * 0,3"plocha * tl. vrstvy</t>
  </si>
  <si>
    <t>211521111</t>
  </si>
  <si>
    <t>Výplň odvodňovacích žeber nebo trativodů kamenivem hrubým drceným frakce 63 až 125 mm</t>
  </si>
  <si>
    <t>1980922803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</si>
  <si>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</si>
  <si>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</si>
  <si>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76,5"změřeno v el. verzi PD</t>
  </si>
  <si>
    <t>211971122</t>
  </si>
  <si>
    <t>Zřízení opláštění žeber nebo trativodů geotextilií v rýze nebo zářezu přes 1:2 š přes 2,5 m</t>
  </si>
  <si>
    <t>1356956683</t>
  </si>
  <si>
    <t>Zřízení opláštění výplně z geotextilie odvodňovacích žeber nebo trativodů v rýze nebo zářezu se stěnami svislými nebo šikmými o sklonu přes 1:2 při rozvinuté šířce opláštění přes 2,5 m</t>
  </si>
  <si>
    <t>https://podminky.urs.cz/item/CS_URS_2024_01/211971122</t>
  </si>
  <si>
    <t>(2,5+2,3+2)*17,18+2*16,18"plochy stěn změřené v el. verzi PD</t>
  </si>
  <si>
    <t>69311088</t>
  </si>
  <si>
    <t>geotextilie netkaná separační, ochranná, filtrační, drenážní PES 500g/m2</t>
  </si>
  <si>
    <t>1486004665</t>
  </si>
  <si>
    <t>149,184*1,1845 'Přepočtené koeficientem množství</t>
  </si>
  <si>
    <t>451573111</t>
  </si>
  <si>
    <t>Lože pod potrubí otevřený výkop ze štěrkopísku</t>
  </si>
  <si>
    <t>1876472925</t>
  </si>
  <si>
    <t>Lože pod potrubí, stoky a drobné objekty v otevřeném výkopu z písku a štěrkopísku do 63 mm</t>
  </si>
  <si>
    <t>https://podminky.urs.cz/item/CS_URS_2024_01/451573111</t>
  </si>
  <si>
    <t>odtok*0,07"dl. * plocha v řezu</t>
  </si>
  <si>
    <t>564851111</t>
  </si>
  <si>
    <t>Podklad ze štěrkodrtě ŠD plochy přes 100 m2 tl 150 mm</t>
  </si>
  <si>
    <t>1172437140</t>
  </si>
  <si>
    <t>Podklad ze štěrkodrti ŠD s rozprostřením a zhutněním plochy přes 100 m2, po zhutnění tl. 150 mm</t>
  </si>
  <si>
    <t>https://podminky.urs.cz/item/CS_URS_2024_01/564851111</t>
  </si>
  <si>
    <t>566901154</t>
  </si>
  <si>
    <t>Vyspravení podkladu po překopech inženýrských sítí plochy do 15 m2 recyklátem tl. 250 mm</t>
  </si>
  <si>
    <t>1520583446</t>
  </si>
  <si>
    <t>Vyspravení podkladu po překopech inženýrských sítí plochy do 15 m2 s rozprostřením a zhutněním recyklátem tl. 250 mm</t>
  </si>
  <si>
    <t>https://podminky.urs.cz/item/CS_URS_2024_01/566901154</t>
  </si>
  <si>
    <t>566901161</t>
  </si>
  <si>
    <t>Vyspravení podkladu po překopech inženýrských sítí plochy do 15 m2 obalovaným kamenivem ACP (OK) tl. 100 mm</t>
  </si>
  <si>
    <t>1481555220</t>
  </si>
  <si>
    <t>Vyspravení podkladu po překopech inženýrských sítí plochy do 15 m2 s rozprostřením a zhutněním obalovaným kamenivem ACP (OK) tl. 100 mm</t>
  </si>
  <si>
    <t>https://podminky.urs.cz/item/CS_URS_2024_01/566901161</t>
  </si>
  <si>
    <t>566901173</t>
  </si>
  <si>
    <t>Vyspravení podkladu po překopech inženýrských sítí plochy do 15 m2 směsí stmelenou cementem SC 20/25 tl 200 mm</t>
  </si>
  <si>
    <t>935793931</t>
  </si>
  <si>
    <t>Vyspravení podkladu po překopech inženýrských sítí plochy do 15 m2 s rozprostřením a zhutněním směsí zpevněnou cementem SC C 20/25 (PB I) tl. 200 mm</t>
  </si>
  <si>
    <t>https://podminky.urs.cz/item/CS_URS_2024_01/566901173</t>
  </si>
  <si>
    <t>591241111</t>
  </si>
  <si>
    <t>Kladení dlažby z kostek drobných z kamene na MC tl 50 mm</t>
  </si>
  <si>
    <t>-288490968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</si>
  <si>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</si>
  <si>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https://podminky.urs.cz/item/CS_URS_2024_01/591241111</t>
  </si>
  <si>
    <t>12,6"změřeno v el. verzi PD</t>
  </si>
  <si>
    <t>1"napojení odtoku z retenčně vsakovacího drénu</t>
  </si>
  <si>
    <t>850245121</t>
  </si>
  <si>
    <t>Výřez nebo výsek na potrubí z trub litinových tlakových nebo plastických hmot DN 80</t>
  </si>
  <si>
    <t>925447782</t>
  </si>
  <si>
    <t>https://podminky.urs.cz/item/CS_URS_2024_01/850245121</t>
  </si>
  <si>
    <t>Poznámka k položce:_x000D_
rušená přípojka zbouraného domu</t>
  </si>
  <si>
    <t>1"rušená přípojka zbouraného domu</t>
  </si>
  <si>
    <t>851241131</t>
  </si>
  <si>
    <t>Montáž potrubí z trub litinových hrdlových s integrovaným těsněním otevřený výkop DN 80</t>
  </si>
  <si>
    <t>370891844</t>
  </si>
  <si>
    <t>Montáž potrubí z trub litinových tlakových hrdlových v otevřeném výkopu s integrovaným těsněním DN 80</t>
  </si>
  <si>
    <t>https://podminky.urs.cz/item/CS_URS_2024_01/851241131</t>
  </si>
  <si>
    <t>0,8"nahrazení vyříznuté části s tvarovkou</t>
  </si>
  <si>
    <t>55253000</t>
  </si>
  <si>
    <t>trouba vodovodní litinová hrdlová Pz dl 6m DN 80</t>
  </si>
  <si>
    <t>1666809381</t>
  </si>
  <si>
    <t>857241131</t>
  </si>
  <si>
    <t>Montáž litinových tvarovek jednoosých hrdlových otevřený výkop s integrovaným těsněním DN 80</t>
  </si>
  <si>
    <t>1274335293</t>
  </si>
  <si>
    <t>Montáž litinových tvarovek na potrubí litinovém tlakovém jednoosých na potrubí z trub hrdlových v otevřeném výkopu, kanálu nebo v šachtě s integrovaným těsněním DN 80</t>
  </si>
  <si>
    <t>https://podminky.urs.cz/item/CS_URS_2024_01/857241131</t>
  </si>
  <si>
    <t>2"napojení výseku</t>
  </si>
  <si>
    <t>R797408000016</t>
  </si>
  <si>
    <t>SPOJKA přímá s jištěním DN 80 (85-105)</t>
  </si>
  <si>
    <t>-1365373642</t>
  </si>
  <si>
    <t>871313122</t>
  </si>
  <si>
    <t>Montáž kanalizačního potrubí hladkého plnostěnného SN 10 z PVC-U DN 160</t>
  </si>
  <si>
    <t>-589738414</t>
  </si>
  <si>
    <t>Montáž kanalizačního potrubí z tvrdého PVC-U hladkého plnostěnného tuhost SN 10 DN 160</t>
  </si>
  <si>
    <t>https://podminky.urs.cz/item/CS_URS_2024_01/871313122</t>
  </si>
  <si>
    <t>Poznámka k položce:_x000D_
odtok z retenčně vsakovacího drénu</t>
  </si>
  <si>
    <t>4,5"změřeno v el. verzi PD</t>
  </si>
  <si>
    <t>28611175</t>
  </si>
  <si>
    <t>trubka kanalizační PVC-U plnostěnná jednovrstvá DN 160x6000mm SN10</t>
  </si>
  <si>
    <t>2101393252</t>
  </si>
  <si>
    <t>877310310</t>
  </si>
  <si>
    <t>Montáž kolen na kanalizačním potrubí z PP nebo tvrdého PVC trub hladkých plnostěnných DN 150</t>
  </si>
  <si>
    <t>932349472</t>
  </si>
  <si>
    <t>Montáž tvarovek na kanalizačním plastovém potrubí z PP nebo PVC-U hladkého plnostěnného kolen, víček nebo hrdlových uzávěrů DN 150</t>
  </si>
  <si>
    <t>https://podminky.urs.cz/item/CS_URS_2024_01/877310310</t>
  </si>
  <si>
    <t>1"počet ks dle PD</t>
  </si>
  <si>
    <t>28611363</t>
  </si>
  <si>
    <t>koleno kanalizační PVC KG 160x87°</t>
  </si>
  <si>
    <t>774541301</t>
  </si>
  <si>
    <t>1"přípojka zbouraného domu</t>
  </si>
  <si>
    <t>0,05"odtok z retenčně vsakovacího drénu</t>
  </si>
  <si>
    <t>998223011</t>
  </si>
  <si>
    <t>Přesun hmot pro pozemní komunikace s krytem dlážděným</t>
  </si>
  <si>
    <t>Přesun hmot pro pozemní komunikace s krytem dlážděným dopravní vzdálenost do 200 m jakékoliv délky objektu</t>
  </si>
  <si>
    <t>https://podminky.urs.cz/item/CS_URS_2024_01/998223011</t>
  </si>
  <si>
    <t>-1908257349</t>
  </si>
  <si>
    <t>(hl_jam + hl_ryh800 - zasyp) * 1700 / 1000"objem odvážené zeminy * předpokládaná objemová hmotnost / 1000 kg</t>
  </si>
  <si>
    <t>SEZNAM FIGUR</t>
  </si>
  <si>
    <t>Výměra</t>
  </si>
  <si>
    <t xml:space="preserve"> 906/23-1</t>
  </si>
  <si>
    <t>Použití figury:</t>
  </si>
  <si>
    <t xml:space="preserve"> 906/23-2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</si>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</sst>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51811131" TargetMode="External"/><Relationship Id="rId18" Type="http://schemas.openxmlformats.org/officeDocument/2006/relationships/hyperlink" Target="https://podminky.urs.cz/item/CS_URS_2024_01/181411132" TargetMode="External"/><Relationship Id="rId26" Type="http://schemas.openxmlformats.org/officeDocument/2006/relationships/hyperlink" Target="https://podminky.urs.cz/item/CS_URS_2024_01/564871111" TargetMode="External"/><Relationship Id="rId39" Type="http://schemas.openxmlformats.org/officeDocument/2006/relationships/hyperlink" Target="https://podminky.urs.cz/item/CS_URS_2024_01/899202211" TargetMode="External"/><Relationship Id="rId21" Type="http://schemas.openxmlformats.org/officeDocument/2006/relationships/hyperlink" Target="https://podminky.urs.cz/item/CS_URS_2024_01/212312111" TargetMode="External"/><Relationship Id="rId34" Type="http://schemas.openxmlformats.org/officeDocument/2006/relationships/hyperlink" Target="https://podminky.urs.cz/item/CS_URS_2024_01/877310330" TargetMode="External"/><Relationship Id="rId42" Type="http://schemas.openxmlformats.org/officeDocument/2006/relationships/hyperlink" Target="https://podminky.urs.cz/item/CS_URS_2024_01/914511111" TargetMode="External"/><Relationship Id="rId47" Type="http://schemas.openxmlformats.org/officeDocument/2006/relationships/hyperlink" Target="https://podminky.urs.cz/item/CS_URS_2024_01/916111123" TargetMode="External"/><Relationship Id="rId50" Type="http://schemas.openxmlformats.org/officeDocument/2006/relationships/hyperlink" Target="https://podminky.urs.cz/item/CS_URS_2024_01/919112233" TargetMode="External"/><Relationship Id="rId55" Type="http://schemas.openxmlformats.org/officeDocument/2006/relationships/hyperlink" Target="https://podminky.urs.cz/item/CS_URS_2024_01/938909311" TargetMode="External"/><Relationship Id="rId7" Type="http://schemas.openxmlformats.org/officeDocument/2006/relationships/hyperlink" Target="https://podminky.urs.cz/item/CS_URS_2024_01/113203111" TargetMode="External"/><Relationship Id="rId2" Type="http://schemas.openxmlformats.org/officeDocument/2006/relationships/hyperlink" Target="https://podminky.urs.cz/item/CS_URS_2024_01/113106171" TargetMode="External"/><Relationship Id="rId16" Type="http://schemas.openxmlformats.org/officeDocument/2006/relationships/hyperlink" Target="https://podminky.urs.cz/item/CS_URS_2024_01/175151101" TargetMode="External"/><Relationship Id="rId29" Type="http://schemas.openxmlformats.org/officeDocument/2006/relationships/hyperlink" Target="https://podminky.urs.cz/item/CS_URS_2024_01/573211108" TargetMode="External"/><Relationship Id="rId11" Type="http://schemas.openxmlformats.org/officeDocument/2006/relationships/hyperlink" Target="https://podminky.urs.cz/item/CS_URS_2024_01/132251101" TargetMode="External"/><Relationship Id="rId24" Type="http://schemas.openxmlformats.org/officeDocument/2006/relationships/hyperlink" Target="https://podminky.urs.cz/item/CS_URS_2024_01/564851114" TargetMode="External"/><Relationship Id="rId32" Type="http://schemas.openxmlformats.org/officeDocument/2006/relationships/hyperlink" Target="https://podminky.urs.cz/item/CS_URS_2024_01/915241113" TargetMode="External"/><Relationship Id="rId37" Type="http://schemas.openxmlformats.org/officeDocument/2006/relationships/hyperlink" Target="https://podminky.urs.cz/item/CS_URS_2024_01/895941314" TargetMode="External"/><Relationship Id="rId40" Type="http://schemas.openxmlformats.org/officeDocument/2006/relationships/hyperlink" Target="https://podminky.urs.cz/item/CS_URS_2024_01/899204112" TargetMode="External"/><Relationship Id="rId45" Type="http://schemas.openxmlformats.org/officeDocument/2006/relationships/hyperlink" Target="https://podminky.urs.cz/item/CS_URS_2024_01/915221121" TargetMode="External"/><Relationship Id="rId53" Type="http://schemas.openxmlformats.org/officeDocument/2006/relationships/hyperlink" Target="https://podminky.urs.cz/item/CS_URS_2024_01/938908411" TargetMode="External"/><Relationship Id="rId58" Type="http://schemas.openxmlformats.org/officeDocument/2006/relationships/hyperlink" Target="https://podminky.urs.cz/item/CS_URS_2024_01/977151124" TargetMode="External"/><Relationship Id="rId5" Type="http://schemas.openxmlformats.org/officeDocument/2006/relationships/hyperlink" Target="https://podminky.urs.cz/item/CS_URS_2024_01/113154264" TargetMode="External"/><Relationship Id="rId61" Type="http://schemas.openxmlformats.org/officeDocument/2006/relationships/hyperlink" Target="https://podminky.urs.cz/item/CS_URS_2024_01/998225111" TargetMode="External"/><Relationship Id="rId19" Type="http://schemas.openxmlformats.org/officeDocument/2006/relationships/hyperlink" Target="https://podminky.urs.cz/item/CS_URS_2024_01/182151111" TargetMode="External"/><Relationship Id="rId14" Type="http://schemas.openxmlformats.org/officeDocument/2006/relationships/hyperlink" Target="https://podminky.urs.cz/item/CS_URS_2024_01/151811231" TargetMode="External"/><Relationship Id="rId22" Type="http://schemas.openxmlformats.org/officeDocument/2006/relationships/hyperlink" Target="https://podminky.urs.cz/item/CS_URS_2024_01/212755216" TargetMode="External"/><Relationship Id="rId27" Type="http://schemas.openxmlformats.org/officeDocument/2006/relationships/hyperlink" Target="https://podminky.urs.cz/item/CS_URS_2024_01/565135121" TargetMode="External"/><Relationship Id="rId30" Type="http://schemas.openxmlformats.org/officeDocument/2006/relationships/hyperlink" Target="https://podminky.urs.cz/item/CS_URS_2024_01/577134141" TargetMode="External"/><Relationship Id="rId35" Type="http://schemas.openxmlformats.org/officeDocument/2006/relationships/hyperlink" Target="https://podminky.urs.cz/item/CS_URS_2024_01/890411811" TargetMode="External"/><Relationship Id="rId43" Type="http://schemas.openxmlformats.org/officeDocument/2006/relationships/hyperlink" Target="https://podminky.urs.cz/item/CS_URS_2024_01/915211111" TargetMode="External"/><Relationship Id="rId48" Type="http://schemas.openxmlformats.org/officeDocument/2006/relationships/hyperlink" Target="https://podminky.urs.cz/item/CS_URS_2024_01/916131213" TargetMode="External"/><Relationship Id="rId56" Type="http://schemas.openxmlformats.org/officeDocument/2006/relationships/hyperlink" Target="https://podminky.urs.cz/item/CS_URS_2024_01/966006132" TargetMode="External"/><Relationship Id="rId8" Type="http://schemas.openxmlformats.org/officeDocument/2006/relationships/hyperlink" Target="https://podminky.urs.cz/item/CS_URS_2024_01/122251102" TargetMode="External"/><Relationship Id="rId51" Type="http://schemas.openxmlformats.org/officeDocument/2006/relationships/hyperlink" Target="https://podminky.urs.cz/item/CS_URS_2024_01/919122132" TargetMode="External"/><Relationship Id="rId3" Type="http://schemas.openxmlformats.org/officeDocument/2006/relationships/hyperlink" Target="https://podminky.urs.cz/item/CS_URS_2024_01/113107322" TargetMode="External"/><Relationship Id="rId12" Type="http://schemas.openxmlformats.org/officeDocument/2006/relationships/hyperlink" Target="https://podminky.urs.cz/item/CS_URS_2024_01/132254201" TargetMode="External"/><Relationship Id="rId17" Type="http://schemas.openxmlformats.org/officeDocument/2006/relationships/hyperlink" Target="https://podminky.urs.cz/item/CS_URS_2024_01/181152302" TargetMode="External"/><Relationship Id="rId25" Type="http://schemas.openxmlformats.org/officeDocument/2006/relationships/hyperlink" Target="https://podminky.urs.cz/item/CS_URS_2024_01/564861114" TargetMode="External"/><Relationship Id="rId33" Type="http://schemas.openxmlformats.org/officeDocument/2006/relationships/hyperlink" Target="https://podminky.urs.cz/item/CS_URS_2024_01/831312121" TargetMode="External"/><Relationship Id="rId38" Type="http://schemas.openxmlformats.org/officeDocument/2006/relationships/hyperlink" Target="https://podminky.urs.cz/item/CS_URS_2024_01/895941332" TargetMode="External"/><Relationship Id="rId46" Type="http://schemas.openxmlformats.org/officeDocument/2006/relationships/hyperlink" Target="https://podminky.urs.cz/item/CS_URS_2024_01/915611111" TargetMode="External"/><Relationship Id="rId59" Type="http://schemas.openxmlformats.org/officeDocument/2006/relationships/hyperlink" Target="https://podminky.urs.cz/item/CS_URS_2024_01/979071121" TargetMode="External"/><Relationship Id="rId20" Type="http://schemas.openxmlformats.org/officeDocument/2006/relationships/hyperlink" Target="https://podminky.urs.cz/item/CS_URS_2024_01/182351023" TargetMode="External"/><Relationship Id="rId41" Type="http://schemas.openxmlformats.org/officeDocument/2006/relationships/hyperlink" Target="https://podminky.urs.cz/item/CS_URS_2024_01/914111111" TargetMode="External"/><Relationship Id="rId54" Type="http://schemas.openxmlformats.org/officeDocument/2006/relationships/hyperlink" Target="https://podminky.urs.cz/item/CS_URS_2024_01/938909111" TargetMode="External"/><Relationship Id="rId62" Type="http://schemas.openxmlformats.org/officeDocument/2006/relationships/drawing" Target="../drawings/drawing4.xml"/><Relationship Id="rId1" Type="http://schemas.openxmlformats.org/officeDocument/2006/relationships/hyperlink" Target="https://podminky.urs.cz/item/CS_URS_2024_01/113106161" TargetMode="External"/><Relationship Id="rId6" Type="http://schemas.openxmlformats.org/officeDocument/2006/relationships/hyperlink" Target="https://podminky.urs.cz/item/CS_URS_2024_01/113202111" TargetMode="External"/><Relationship Id="rId15" Type="http://schemas.openxmlformats.org/officeDocument/2006/relationships/hyperlink" Target="https://podminky.urs.cz/item/CS_URS_2024_01/174151101" TargetMode="External"/><Relationship Id="rId23" Type="http://schemas.openxmlformats.org/officeDocument/2006/relationships/hyperlink" Target="https://podminky.urs.cz/item/CS_URS_2024_01/452112112" TargetMode="External"/><Relationship Id="rId28" Type="http://schemas.openxmlformats.org/officeDocument/2006/relationships/hyperlink" Target="https://podminky.urs.cz/item/CS_URS_2024_01/573111112" TargetMode="External"/><Relationship Id="rId36" Type="http://schemas.openxmlformats.org/officeDocument/2006/relationships/hyperlink" Target="https://podminky.urs.cz/item/CS_URS_2024_01/895941302" TargetMode="External"/><Relationship Id="rId49" Type="http://schemas.openxmlformats.org/officeDocument/2006/relationships/hyperlink" Target="https://podminky.urs.cz/item/CS_URS_2024_01/916231213" TargetMode="External"/><Relationship Id="rId57" Type="http://schemas.openxmlformats.org/officeDocument/2006/relationships/hyperlink" Target="https://podminky.urs.cz/item/CS_URS_2024_01/966006211" TargetMode="External"/><Relationship Id="rId10" Type="http://schemas.openxmlformats.org/officeDocument/2006/relationships/hyperlink" Target="https://podminky.urs.cz/item/CS_URS_2024_01/131251201" TargetMode="External"/><Relationship Id="rId31" Type="http://schemas.openxmlformats.org/officeDocument/2006/relationships/hyperlink" Target="https://podminky.urs.cz/item/CS_URS_2024_01/577155142" TargetMode="External"/><Relationship Id="rId44" Type="http://schemas.openxmlformats.org/officeDocument/2006/relationships/hyperlink" Target="https://podminky.urs.cz/item/CS_URS_2024_01/915211121" TargetMode="External"/><Relationship Id="rId52" Type="http://schemas.openxmlformats.org/officeDocument/2006/relationships/hyperlink" Target="https://podminky.urs.cz/item/CS_URS_2024_01/919721221" TargetMode="External"/><Relationship Id="rId60" Type="http://schemas.openxmlformats.org/officeDocument/2006/relationships/hyperlink" Target="https://podminky.urs.cz/item/CS_URS_2024_01/979071122" TargetMode="External"/><Relationship Id="rId4" Type="http://schemas.openxmlformats.org/officeDocument/2006/relationships/hyperlink" Target="https://podminky.urs.cz/item/CS_URS_2024_01/113154253" TargetMode="External"/><Relationship Id="rId9" Type="http://schemas.openxmlformats.org/officeDocument/2006/relationships/hyperlink" Target="https://podminky.urs.cz/item/CS_URS_2024_01/12225220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4151101" TargetMode="External"/><Relationship Id="rId13" Type="http://schemas.openxmlformats.org/officeDocument/2006/relationships/hyperlink" Target="https://podminky.urs.cz/item/CS_URS_2024_01/211521111" TargetMode="External"/><Relationship Id="rId18" Type="http://schemas.openxmlformats.org/officeDocument/2006/relationships/hyperlink" Target="https://podminky.urs.cz/item/CS_URS_2024_01/566901161" TargetMode="External"/><Relationship Id="rId26" Type="http://schemas.openxmlformats.org/officeDocument/2006/relationships/hyperlink" Target="https://podminky.urs.cz/item/CS_URS_2024_01/977151124" TargetMode="External"/><Relationship Id="rId3" Type="http://schemas.openxmlformats.org/officeDocument/2006/relationships/hyperlink" Target="https://podminky.urs.cz/item/CS_URS_2024_01/113107443" TargetMode="External"/><Relationship Id="rId21" Type="http://schemas.openxmlformats.org/officeDocument/2006/relationships/hyperlink" Target="https://podminky.urs.cz/item/CS_URS_2024_01/850245121" TargetMode="External"/><Relationship Id="rId7" Type="http://schemas.openxmlformats.org/officeDocument/2006/relationships/hyperlink" Target="https://podminky.urs.cz/item/CS_URS_2024_01/151811232" TargetMode="External"/><Relationship Id="rId12" Type="http://schemas.openxmlformats.org/officeDocument/2006/relationships/hyperlink" Target="https://podminky.urs.cz/item/CS_URS_2024_01/182351025" TargetMode="External"/><Relationship Id="rId17" Type="http://schemas.openxmlformats.org/officeDocument/2006/relationships/hyperlink" Target="https://podminky.urs.cz/item/CS_URS_2024_01/566901154" TargetMode="External"/><Relationship Id="rId25" Type="http://schemas.openxmlformats.org/officeDocument/2006/relationships/hyperlink" Target="https://podminky.urs.cz/item/CS_URS_2024_01/877310310" TargetMode="External"/><Relationship Id="rId2" Type="http://schemas.openxmlformats.org/officeDocument/2006/relationships/hyperlink" Target="https://podminky.urs.cz/item/CS_URS_2024_01/113107431" TargetMode="External"/><Relationship Id="rId16" Type="http://schemas.openxmlformats.org/officeDocument/2006/relationships/hyperlink" Target="https://podminky.urs.cz/item/CS_URS_2024_01/564851111" TargetMode="External"/><Relationship Id="rId20" Type="http://schemas.openxmlformats.org/officeDocument/2006/relationships/hyperlink" Target="https://podminky.urs.cz/item/CS_URS_2024_01/591241111" TargetMode="External"/><Relationship Id="rId1" Type="http://schemas.openxmlformats.org/officeDocument/2006/relationships/hyperlink" Target="https://podminky.urs.cz/item/CS_URS_2024_01/113107425" TargetMode="External"/><Relationship Id="rId6" Type="http://schemas.openxmlformats.org/officeDocument/2006/relationships/hyperlink" Target="https://podminky.urs.cz/item/CS_URS_2024_01/151811132" TargetMode="External"/><Relationship Id="rId11" Type="http://schemas.openxmlformats.org/officeDocument/2006/relationships/hyperlink" Target="https://podminky.urs.cz/item/CS_URS_2024_01/181411132" TargetMode="External"/><Relationship Id="rId24" Type="http://schemas.openxmlformats.org/officeDocument/2006/relationships/hyperlink" Target="https://podminky.urs.cz/item/CS_URS_2024_01/871313122" TargetMode="External"/><Relationship Id="rId5" Type="http://schemas.openxmlformats.org/officeDocument/2006/relationships/hyperlink" Target="https://podminky.urs.cz/item/CS_URS_2024_01/132251101" TargetMode="External"/><Relationship Id="rId15" Type="http://schemas.openxmlformats.org/officeDocument/2006/relationships/hyperlink" Target="https://podminky.urs.cz/item/CS_URS_2024_01/451573111" TargetMode="External"/><Relationship Id="rId23" Type="http://schemas.openxmlformats.org/officeDocument/2006/relationships/hyperlink" Target="https://podminky.urs.cz/item/CS_URS_2024_01/857241131" TargetMode="External"/><Relationship Id="rId28" Type="http://schemas.openxmlformats.org/officeDocument/2006/relationships/drawing" Target="../drawings/drawing5.xml"/><Relationship Id="rId10" Type="http://schemas.openxmlformats.org/officeDocument/2006/relationships/hyperlink" Target="https://podminky.urs.cz/item/CS_URS_2024_01/181152302" TargetMode="External"/><Relationship Id="rId19" Type="http://schemas.openxmlformats.org/officeDocument/2006/relationships/hyperlink" Target="https://podminky.urs.cz/item/CS_URS_2024_01/566901173" TargetMode="External"/><Relationship Id="rId4" Type="http://schemas.openxmlformats.org/officeDocument/2006/relationships/hyperlink" Target="https://podminky.urs.cz/item/CS_URS_2024_01/131251203" TargetMode="External"/><Relationship Id="rId9" Type="http://schemas.openxmlformats.org/officeDocument/2006/relationships/hyperlink" Target="https://podminky.urs.cz/item/CS_URS_2024_01/175151101" TargetMode="External"/><Relationship Id="rId14" Type="http://schemas.openxmlformats.org/officeDocument/2006/relationships/hyperlink" Target="https://podminky.urs.cz/item/CS_URS_2024_01/211971122" TargetMode="External"/><Relationship Id="rId22" Type="http://schemas.openxmlformats.org/officeDocument/2006/relationships/hyperlink" Target="https://podminky.urs.cz/item/CS_URS_2024_01/851241131" TargetMode="External"/><Relationship Id="rId27" Type="http://schemas.openxmlformats.org/officeDocument/2006/relationships/hyperlink" Target="https://podminky.urs.cz/item/CS_URS_2024_01/9982230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26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85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19"/>
      <c r="BE5" s="282" t="s">
        <v>15</v>
      </c>
      <c r="BS5" s="16" t="s">
        <v>6</v>
      </c>
    </row>
    <row r="6" spans="1:74" ht="36.9" customHeight="1">
      <c r="B6" s="19"/>
      <c r="D6" s="25" t="s">
        <v>16</v>
      </c>
      <c r="K6" s="286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19"/>
      <c r="BE6" s="283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83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83"/>
      <c r="BS8" s="16" t="s">
        <v>6</v>
      </c>
    </row>
    <row r="9" spans="1:74" ht="14.4" customHeight="1">
      <c r="B9" s="19"/>
      <c r="AR9" s="19"/>
      <c r="BE9" s="283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83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19</v>
      </c>
      <c r="AR11" s="19"/>
      <c r="BE11" s="283"/>
      <c r="BS11" s="16" t="s">
        <v>6</v>
      </c>
    </row>
    <row r="12" spans="1:74" ht="6.9" customHeight="1">
      <c r="B12" s="19"/>
      <c r="AR12" s="19"/>
      <c r="BE12" s="283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83"/>
      <c r="BS13" s="16" t="s">
        <v>6</v>
      </c>
    </row>
    <row r="14" spans="1:74" ht="13.2">
      <c r="B14" s="19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6" t="s">
        <v>28</v>
      </c>
      <c r="AN14" s="28" t="s">
        <v>30</v>
      </c>
      <c r="AR14" s="19"/>
      <c r="BE14" s="283"/>
      <c r="BS14" s="16" t="s">
        <v>6</v>
      </c>
    </row>
    <row r="15" spans="1:74" ht="6.9" customHeight="1">
      <c r="B15" s="19"/>
      <c r="AR15" s="19"/>
      <c r="BE15" s="283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283"/>
      <c r="BS16" s="16" t="s">
        <v>4</v>
      </c>
    </row>
    <row r="17" spans="2:71" ht="18.45" customHeight="1">
      <c r="B17" s="19"/>
      <c r="E17" s="24" t="s">
        <v>32</v>
      </c>
      <c r="AK17" s="26" t="s">
        <v>28</v>
      </c>
      <c r="AN17" s="24" t="s">
        <v>19</v>
      </c>
      <c r="AR17" s="19"/>
      <c r="BE17" s="283"/>
      <c r="BS17" s="16" t="s">
        <v>33</v>
      </c>
    </row>
    <row r="18" spans="2:71" ht="6.9" customHeight="1">
      <c r="B18" s="19"/>
      <c r="AR18" s="19"/>
      <c r="BE18" s="283"/>
      <c r="BS18" s="16" t="s">
        <v>6</v>
      </c>
    </row>
    <row r="19" spans="2:71" ht="12" customHeight="1">
      <c r="B19" s="19"/>
      <c r="D19" s="26" t="s">
        <v>34</v>
      </c>
      <c r="AK19" s="26" t="s">
        <v>26</v>
      </c>
      <c r="AN19" s="24" t="s">
        <v>19</v>
      </c>
      <c r="AR19" s="19"/>
      <c r="BE19" s="283"/>
      <c r="BS19" s="16" t="s">
        <v>6</v>
      </c>
    </row>
    <row r="20" spans="2:71" ht="18.45" customHeight="1">
      <c r="B20" s="19"/>
      <c r="E20" s="24" t="s">
        <v>32</v>
      </c>
      <c r="AK20" s="26" t="s">
        <v>28</v>
      </c>
      <c r="AN20" s="24" t="s">
        <v>19</v>
      </c>
      <c r="AR20" s="19"/>
      <c r="BE20" s="283"/>
      <c r="BS20" s="16" t="s">
        <v>33</v>
      </c>
    </row>
    <row r="21" spans="2:71" ht="6.9" customHeight="1">
      <c r="B21" s="19"/>
      <c r="AR21" s="19"/>
      <c r="BE21" s="283"/>
    </row>
    <row r="22" spans="2:71" ht="12" customHeight="1">
      <c r="B22" s="19"/>
      <c r="D22" s="26" t="s">
        <v>35</v>
      </c>
      <c r="AR22" s="19"/>
      <c r="BE22" s="283"/>
    </row>
    <row r="23" spans="2:71" ht="47.25" customHeight="1">
      <c r="B23" s="19"/>
      <c r="E23" s="289" t="s">
        <v>36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19"/>
      <c r="BE23" s="283"/>
    </row>
    <row r="24" spans="2:71" ht="6.9" customHeight="1">
      <c r="B24" s="19"/>
      <c r="AR24" s="19"/>
      <c r="BE24" s="283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83"/>
    </row>
    <row r="26" spans="2:71" s="1" customFormat="1" ht="25.95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0">
        <f>ROUND(AG54,2)</f>
        <v>0</v>
      </c>
      <c r="AL26" s="291"/>
      <c r="AM26" s="291"/>
      <c r="AN26" s="291"/>
      <c r="AO26" s="291"/>
      <c r="AR26" s="31"/>
      <c r="BE26" s="283"/>
    </row>
    <row r="27" spans="2:71" s="1" customFormat="1" ht="6.9" customHeight="1">
      <c r="B27" s="31"/>
      <c r="AR27" s="31"/>
      <c r="BE27" s="283"/>
    </row>
    <row r="28" spans="2:71" s="1" customFormat="1" ht="13.2">
      <c r="B28" s="31"/>
      <c r="L28" s="292" t="s">
        <v>38</v>
      </c>
      <c r="M28" s="292"/>
      <c r="N28" s="292"/>
      <c r="O28" s="292"/>
      <c r="P28" s="292"/>
      <c r="W28" s="292" t="s">
        <v>39</v>
      </c>
      <c r="X28" s="292"/>
      <c r="Y28" s="292"/>
      <c r="Z28" s="292"/>
      <c r="AA28" s="292"/>
      <c r="AB28" s="292"/>
      <c r="AC28" s="292"/>
      <c r="AD28" s="292"/>
      <c r="AE28" s="292"/>
      <c r="AK28" s="292" t="s">
        <v>40</v>
      </c>
      <c r="AL28" s="292"/>
      <c r="AM28" s="292"/>
      <c r="AN28" s="292"/>
      <c r="AO28" s="292"/>
      <c r="AR28" s="31"/>
      <c r="BE28" s="283"/>
    </row>
    <row r="29" spans="2:71" s="2" customFormat="1" ht="14.4" customHeight="1">
      <c r="B29" s="35"/>
      <c r="D29" s="26" t="s">
        <v>41</v>
      </c>
      <c r="F29" s="26" t="s">
        <v>42</v>
      </c>
      <c r="L29" s="277">
        <v>0.21</v>
      </c>
      <c r="M29" s="276"/>
      <c r="N29" s="276"/>
      <c r="O29" s="276"/>
      <c r="P29" s="276"/>
      <c r="W29" s="275">
        <f>ROUND(AZ54, 2)</f>
        <v>0</v>
      </c>
      <c r="X29" s="276"/>
      <c r="Y29" s="276"/>
      <c r="Z29" s="276"/>
      <c r="AA29" s="276"/>
      <c r="AB29" s="276"/>
      <c r="AC29" s="276"/>
      <c r="AD29" s="276"/>
      <c r="AE29" s="276"/>
      <c r="AK29" s="275">
        <f>ROUND(AV54, 2)</f>
        <v>0</v>
      </c>
      <c r="AL29" s="276"/>
      <c r="AM29" s="276"/>
      <c r="AN29" s="276"/>
      <c r="AO29" s="276"/>
      <c r="AR29" s="35"/>
      <c r="BE29" s="284"/>
    </row>
    <row r="30" spans="2:71" s="2" customFormat="1" ht="14.4" customHeight="1">
      <c r="B30" s="35"/>
      <c r="F30" s="26" t="s">
        <v>43</v>
      </c>
      <c r="L30" s="277">
        <v>0.12</v>
      </c>
      <c r="M30" s="276"/>
      <c r="N30" s="276"/>
      <c r="O30" s="276"/>
      <c r="P30" s="276"/>
      <c r="W30" s="275">
        <f>ROUND(BA54, 2)</f>
        <v>0</v>
      </c>
      <c r="X30" s="276"/>
      <c r="Y30" s="276"/>
      <c r="Z30" s="276"/>
      <c r="AA30" s="276"/>
      <c r="AB30" s="276"/>
      <c r="AC30" s="276"/>
      <c r="AD30" s="276"/>
      <c r="AE30" s="276"/>
      <c r="AK30" s="275">
        <f>ROUND(AW54, 2)</f>
        <v>0</v>
      </c>
      <c r="AL30" s="276"/>
      <c r="AM30" s="276"/>
      <c r="AN30" s="276"/>
      <c r="AO30" s="276"/>
      <c r="AR30" s="35"/>
      <c r="BE30" s="284"/>
    </row>
    <row r="31" spans="2:71" s="2" customFormat="1" ht="14.4" hidden="1" customHeight="1">
      <c r="B31" s="35"/>
      <c r="F31" s="26" t="s">
        <v>44</v>
      </c>
      <c r="L31" s="277">
        <v>0.21</v>
      </c>
      <c r="M31" s="276"/>
      <c r="N31" s="276"/>
      <c r="O31" s="276"/>
      <c r="P31" s="276"/>
      <c r="W31" s="275">
        <f>ROUND(BB54, 2)</f>
        <v>0</v>
      </c>
      <c r="X31" s="276"/>
      <c r="Y31" s="276"/>
      <c r="Z31" s="276"/>
      <c r="AA31" s="276"/>
      <c r="AB31" s="276"/>
      <c r="AC31" s="276"/>
      <c r="AD31" s="276"/>
      <c r="AE31" s="276"/>
      <c r="AK31" s="275">
        <v>0</v>
      </c>
      <c r="AL31" s="276"/>
      <c r="AM31" s="276"/>
      <c r="AN31" s="276"/>
      <c r="AO31" s="276"/>
      <c r="AR31" s="35"/>
      <c r="BE31" s="284"/>
    </row>
    <row r="32" spans="2:71" s="2" customFormat="1" ht="14.4" hidden="1" customHeight="1">
      <c r="B32" s="35"/>
      <c r="F32" s="26" t="s">
        <v>45</v>
      </c>
      <c r="L32" s="277">
        <v>0.12</v>
      </c>
      <c r="M32" s="276"/>
      <c r="N32" s="276"/>
      <c r="O32" s="276"/>
      <c r="P32" s="276"/>
      <c r="W32" s="275">
        <f>ROUND(BC54, 2)</f>
        <v>0</v>
      </c>
      <c r="X32" s="276"/>
      <c r="Y32" s="276"/>
      <c r="Z32" s="276"/>
      <c r="AA32" s="276"/>
      <c r="AB32" s="276"/>
      <c r="AC32" s="276"/>
      <c r="AD32" s="276"/>
      <c r="AE32" s="276"/>
      <c r="AK32" s="275">
        <v>0</v>
      </c>
      <c r="AL32" s="276"/>
      <c r="AM32" s="276"/>
      <c r="AN32" s="276"/>
      <c r="AO32" s="276"/>
      <c r="AR32" s="35"/>
      <c r="BE32" s="284"/>
    </row>
    <row r="33" spans="2:44" s="2" customFormat="1" ht="14.4" hidden="1" customHeight="1">
      <c r="B33" s="35"/>
      <c r="F33" s="26" t="s">
        <v>46</v>
      </c>
      <c r="L33" s="277">
        <v>0</v>
      </c>
      <c r="M33" s="276"/>
      <c r="N33" s="276"/>
      <c r="O33" s="276"/>
      <c r="P33" s="276"/>
      <c r="W33" s="275">
        <f>ROUND(BD54, 2)</f>
        <v>0</v>
      </c>
      <c r="X33" s="276"/>
      <c r="Y33" s="276"/>
      <c r="Z33" s="276"/>
      <c r="AA33" s="276"/>
      <c r="AB33" s="276"/>
      <c r="AC33" s="276"/>
      <c r="AD33" s="276"/>
      <c r="AE33" s="276"/>
      <c r="AK33" s="275">
        <v>0</v>
      </c>
      <c r="AL33" s="276"/>
      <c r="AM33" s="276"/>
      <c r="AN33" s="276"/>
      <c r="AO33" s="276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81" t="s">
        <v>49</v>
      </c>
      <c r="Y35" s="279"/>
      <c r="Z35" s="279"/>
      <c r="AA35" s="279"/>
      <c r="AB35" s="279"/>
      <c r="AC35" s="38"/>
      <c r="AD35" s="38"/>
      <c r="AE35" s="38"/>
      <c r="AF35" s="38"/>
      <c r="AG35" s="38"/>
      <c r="AH35" s="38"/>
      <c r="AI35" s="38"/>
      <c r="AJ35" s="38"/>
      <c r="AK35" s="278">
        <f>SUM(AK26:AK33)</f>
        <v>0</v>
      </c>
      <c r="AL35" s="279"/>
      <c r="AM35" s="279"/>
      <c r="AN35" s="279"/>
      <c r="AO35" s="280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50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906/23</v>
      </c>
      <c r="AR44" s="44"/>
    </row>
    <row r="45" spans="2:44" s="4" customFormat="1" ht="36.9" customHeight="1">
      <c r="B45" s="45"/>
      <c r="C45" s="46" t="s">
        <v>16</v>
      </c>
      <c r="L45" s="302" t="str">
        <f>K6</f>
        <v>Rozšíření ulice Podolecká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Benátky nad Jizerou</v>
      </c>
      <c r="AI47" s="26" t="s">
        <v>23</v>
      </c>
      <c r="AM47" s="304" t="str">
        <f>IF(AN8= "","",AN8)</f>
        <v>2. 4. 2024</v>
      </c>
      <c r="AN47" s="304"/>
      <c r="AR47" s="31"/>
    </row>
    <row r="48" spans="2:44" s="1" customFormat="1" ht="6.9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Město Benátky nad Jizerou</v>
      </c>
      <c r="AI49" s="26" t="s">
        <v>31</v>
      </c>
      <c r="AM49" s="305" t="str">
        <f>IF(E17="","",E17)</f>
        <v>NDCON s.r.o.</v>
      </c>
      <c r="AN49" s="306"/>
      <c r="AO49" s="306"/>
      <c r="AP49" s="306"/>
      <c r="AR49" s="31"/>
      <c r="AS49" s="307" t="s">
        <v>51</v>
      </c>
      <c r="AT49" s="30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305" t="str">
        <f>IF(E20="","",E20)</f>
        <v>NDCON s.r.o.</v>
      </c>
      <c r="AN50" s="306"/>
      <c r="AO50" s="306"/>
      <c r="AP50" s="306"/>
      <c r="AR50" s="31"/>
      <c r="AS50" s="309"/>
      <c r="AT50" s="310"/>
      <c r="BD50" s="52"/>
    </row>
    <row r="51" spans="1:91" s="1" customFormat="1" ht="10.8" customHeight="1">
      <c r="B51" s="31"/>
      <c r="AR51" s="31"/>
      <c r="AS51" s="309"/>
      <c r="AT51" s="310"/>
      <c r="BD51" s="52"/>
    </row>
    <row r="52" spans="1:91" s="1" customFormat="1" ht="29.25" customHeight="1">
      <c r="B52" s="31"/>
      <c r="C52" s="298" t="s">
        <v>52</v>
      </c>
      <c r="D52" s="299"/>
      <c r="E52" s="299"/>
      <c r="F52" s="299"/>
      <c r="G52" s="299"/>
      <c r="H52" s="53"/>
      <c r="I52" s="301" t="s">
        <v>53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0" t="s">
        <v>54</v>
      </c>
      <c r="AH52" s="299"/>
      <c r="AI52" s="299"/>
      <c r="AJ52" s="299"/>
      <c r="AK52" s="299"/>
      <c r="AL52" s="299"/>
      <c r="AM52" s="299"/>
      <c r="AN52" s="301" t="s">
        <v>55</v>
      </c>
      <c r="AO52" s="299"/>
      <c r="AP52" s="299"/>
      <c r="AQ52" s="54" t="s">
        <v>56</v>
      </c>
      <c r="AR52" s="31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6">
        <f>ROUND(SUM(AG55:AG58),2)</f>
        <v>0</v>
      </c>
      <c r="AH54" s="296"/>
      <c r="AI54" s="296"/>
      <c r="AJ54" s="296"/>
      <c r="AK54" s="296"/>
      <c r="AL54" s="296"/>
      <c r="AM54" s="296"/>
      <c r="AN54" s="297">
        <f>SUM(AG54,AT54)</f>
        <v>0</v>
      </c>
      <c r="AO54" s="297"/>
      <c r="AP54" s="297"/>
      <c r="AQ54" s="63" t="s">
        <v>19</v>
      </c>
      <c r="AR54" s="59"/>
      <c r="AS54" s="64">
        <f>ROUND(SUM(AS55:AS58),2)</f>
        <v>0</v>
      </c>
      <c r="AT54" s="65">
        <f>ROUND(SUM(AV54:AW54),2)</f>
        <v>0</v>
      </c>
      <c r="AU54" s="66">
        <f>ROUND(SUM(AU55:AU58),5)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ROUND(SUM(AZ55:AZ58),2)</f>
        <v>0</v>
      </c>
      <c r="BA54" s="65">
        <f>ROUND(SUM(BA55:BA58),2)</f>
        <v>0</v>
      </c>
      <c r="BB54" s="65">
        <f>ROUND(SUM(BB55:BB58),2)</f>
        <v>0</v>
      </c>
      <c r="BC54" s="65">
        <f>ROUND(SUM(BC55:BC58),2)</f>
        <v>0</v>
      </c>
      <c r="BD54" s="67">
        <f>ROUND(SUM(BD55:BD58),2)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19</v>
      </c>
    </row>
    <row r="55" spans="1:91" s="6" customFormat="1" ht="24.75" customHeight="1">
      <c r="A55" s="70" t="s">
        <v>75</v>
      </c>
      <c r="B55" s="71"/>
      <c r="C55" s="72"/>
      <c r="D55" s="295" t="s">
        <v>76</v>
      </c>
      <c r="E55" s="295"/>
      <c r="F55" s="295"/>
      <c r="G55" s="295"/>
      <c r="H55" s="295"/>
      <c r="I55" s="73"/>
      <c r="J55" s="295" t="s">
        <v>77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'906-23-0-1 - Vedlejší a o...'!J30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74" t="s">
        <v>78</v>
      </c>
      <c r="AR55" s="71"/>
      <c r="AS55" s="75">
        <v>0</v>
      </c>
      <c r="AT55" s="76">
        <f>ROUND(SUM(AV55:AW55),2)</f>
        <v>0</v>
      </c>
      <c r="AU55" s="77">
        <f>'906-23-0-1 - Vedlejší a o...'!P85</f>
        <v>0</v>
      </c>
      <c r="AV55" s="76">
        <f>'906-23-0-1 - Vedlejší a o...'!J33</f>
        <v>0</v>
      </c>
      <c r="AW55" s="76">
        <f>'906-23-0-1 - Vedlejší a o...'!J34</f>
        <v>0</v>
      </c>
      <c r="AX55" s="76">
        <f>'906-23-0-1 - Vedlejší a o...'!J35</f>
        <v>0</v>
      </c>
      <c r="AY55" s="76">
        <f>'906-23-0-1 - Vedlejší a o...'!J36</f>
        <v>0</v>
      </c>
      <c r="AZ55" s="76">
        <f>'906-23-0-1 - Vedlejší a o...'!F33</f>
        <v>0</v>
      </c>
      <c r="BA55" s="76">
        <f>'906-23-0-1 - Vedlejší a o...'!F34</f>
        <v>0</v>
      </c>
      <c r="BB55" s="76">
        <f>'906-23-0-1 - Vedlejší a o...'!F35</f>
        <v>0</v>
      </c>
      <c r="BC55" s="76">
        <f>'906-23-0-1 - Vedlejší a o...'!F36</f>
        <v>0</v>
      </c>
      <c r="BD55" s="78">
        <f>'906-23-0-1 - Vedlejší a o...'!F37</f>
        <v>0</v>
      </c>
      <c r="BT55" s="79" t="s">
        <v>79</v>
      </c>
      <c r="BV55" s="79" t="s">
        <v>73</v>
      </c>
      <c r="BW55" s="79" t="s">
        <v>80</v>
      </c>
      <c r="BX55" s="79" t="s">
        <v>5</v>
      </c>
      <c r="CL55" s="79" t="s">
        <v>19</v>
      </c>
      <c r="CM55" s="79" t="s">
        <v>81</v>
      </c>
    </row>
    <row r="56" spans="1:91" s="6" customFormat="1" ht="24.75" customHeight="1">
      <c r="A56" s="70" t="s">
        <v>75</v>
      </c>
      <c r="B56" s="71"/>
      <c r="C56" s="72"/>
      <c r="D56" s="295" t="s">
        <v>82</v>
      </c>
      <c r="E56" s="295"/>
      <c r="F56" s="295"/>
      <c r="G56" s="295"/>
      <c r="H56" s="295"/>
      <c r="I56" s="73"/>
      <c r="J56" s="295" t="s">
        <v>83</v>
      </c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3">
        <f>'906-23-0-2 - Vedlejší a o...'!J30</f>
        <v>0</v>
      </c>
      <c r="AH56" s="294"/>
      <c r="AI56" s="294"/>
      <c r="AJ56" s="294"/>
      <c r="AK56" s="294"/>
      <c r="AL56" s="294"/>
      <c r="AM56" s="294"/>
      <c r="AN56" s="293">
        <f>SUM(AG56,AT56)</f>
        <v>0</v>
      </c>
      <c r="AO56" s="294"/>
      <c r="AP56" s="294"/>
      <c r="AQ56" s="74" t="s">
        <v>78</v>
      </c>
      <c r="AR56" s="71"/>
      <c r="AS56" s="75">
        <v>0</v>
      </c>
      <c r="AT56" s="76">
        <f>ROUND(SUM(AV56:AW56),2)</f>
        <v>0</v>
      </c>
      <c r="AU56" s="77">
        <f>'906-23-0-2 - Vedlejší a o...'!P85</f>
        <v>0</v>
      </c>
      <c r="AV56" s="76">
        <f>'906-23-0-2 - Vedlejší a o...'!J33</f>
        <v>0</v>
      </c>
      <c r="AW56" s="76">
        <f>'906-23-0-2 - Vedlejší a o...'!J34</f>
        <v>0</v>
      </c>
      <c r="AX56" s="76">
        <f>'906-23-0-2 - Vedlejší a o...'!J35</f>
        <v>0</v>
      </c>
      <c r="AY56" s="76">
        <f>'906-23-0-2 - Vedlejší a o...'!J36</f>
        <v>0</v>
      </c>
      <c r="AZ56" s="76">
        <f>'906-23-0-2 - Vedlejší a o...'!F33</f>
        <v>0</v>
      </c>
      <c r="BA56" s="76">
        <f>'906-23-0-2 - Vedlejší a o...'!F34</f>
        <v>0</v>
      </c>
      <c r="BB56" s="76">
        <f>'906-23-0-2 - Vedlejší a o...'!F35</f>
        <v>0</v>
      </c>
      <c r="BC56" s="76">
        <f>'906-23-0-2 - Vedlejší a o...'!F36</f>
        <v>0</v>
      </c>
      <c r="BD56" s="78">
        <f>'906-23-0-2 - Vedlejší a o...'!F37</f>
        <v>0</v>
      </c>
      <c r="BT56" s="79" t="s">
        <v>79</v>
      </c>
      <c r="BV56" s="79" t="s">
        <v>73</v>
      </c>
      <c r="BW56" s="79" t="s">
        <v>84</v>
      </c>
      <c r="BX56" s="79" t="s">
        <v>5</v>
      </c>
      <c r="CL56" s="79" t="s">
        <v>19</v>
      </c>
      <c r="CM56" s="79" t="s">
        <v>81</v>
      </c>
    </row>
    <row r="57" spans="1:91" s="6" customFormat="1" ht="16.5" customHeight="1">
      <c r="A57" s="70" t="s">
        <v>75</v>
      </c>
      <c r="B57" s="71"/>
      <c r="C57" s="72"/>
      <c r="D57" s="295" t="s">
        <v>85</v>
      </c>
      <c r="E57" s="295"/>
      <c r="F57" s="295"/>
      <c r="G57" s="295"/>
      <c r="H57" s="295"/>
      <c r="I57" s="73"/>
      <c r="J57" s="295" t="s">
        <v>86</v>
      </c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3">
        <f>'906-23-1 - SO 101 Komunik...'!J30</f>
        <v>0</v>
      </c>
      <c r="AH57" s="294"/>
      <c r="AI57" s="294"/>
      <c r="AJ57" s="294"/>
      <c r="AK57" s="294"/>
      <c r="AL57" s="294"/>
      <c r="AM57" s="294"/>
      <c r="AN57" s="293">
        <f>SUM(AG57,AT57)</f>
        <v>0</v>
      </c>
      <c r="AO57" s="294"/>
      <c r="AP57" s="294"/>
      <c r="AQ57" s="74" t="s">
        <v>78</v>
      </c>
      <c r="AR57" s="71"/>
      <c r="AS57" s="75">
        <v>0</v>
      </c>
      <c r="AT57" s="76">
        <f>ROUND(SUM(AV57:AW57),2)</f>
        <v>0</v>
      </c>
      <c r="AU57" s="77">
        <f>'906-23-1 - SO 101 Komunik...'!P90</f>
        <v>0</v>
      </c>
      <c r="AV57" s="76">
        <f>'906-23-1 - SO 101 Komunik...'!J33</f>
        <v>0</v>
      </c>
      <c r="AW57" s="76">
        <f>'906-23-1 - SO 101 Komunik...'!J34</f>
        <v>0</v>
      </c>
      <c r="AX57" s="76">
        <f>'906-23-1 - SO 101 Komunik...'!J35</f>
        <v>0</v>
      </c>
      <c r="AY57" s="76">
        <f>'906-23-1 - SO 101 Komunik...'!J36</f>
        <v>0</v>
      </c>
      <c r="AZ57" s="76">
        <f>'906-23-1 - SO 101 Komunik...'!F33</f>
        <v>0</v>
      </c>
      <c r="BA57" s="76">
        <f>'906-23-1 - SO 101 Komunik...'!F34</f>
        <v>0</v>
      </c>
      <c r="BB57" s="76">
        <f>'906-23-1 - SO 101 Komunik...'!F35</f>
        <v>0</v>
      </c>
      <c r="BC57" s="76">
        <f>'906-23-1 - SO 101 Komunik...'!F36</f>
        <v>0</v>
      </c>
      <c r="BD57" s="78">
        <f>'906-23-1 - SO 101 Komunik...'!F37</f>
        <v>0</v>
      </c>
      <c r="BT57" s="79" t="s">
        <v>79</v>
      </c>
      <c r="BV57" s="79" t="s">
        <v>73</v>
      </c>
      <c r="BW57" s="79" t="s">
        <v>87</v>
      </c>
      <c r="BX57" s="79" t="s">
        <v>5</v>
      </c>
      <c r="CL57" s="79" t="s">
        <v>19</v>
      </c>
      <c r="CM57" s="79" t="s">
        <v>81</v>
      </c>
    </row>
    <row r="58" spans="1:91" s="6" customFormat="1" ht="24.75" customHeight="1">
      <c r="A58" s="70" t="s">
        <v>75</v>
      </c>
      <c r="B58" s="71"/>
      <c r="C58" s="72"/>
      <c r="D58" s="295" t="s">
        <v>88</v>
      </c>
      <c r="E58" s="295"/>
      <c r="F58" s="295"/>
      <c r="G58" s="295"/>
      <c r="H58" s="295"/>
      <c r="I58" s="73"/>
      <c r="J58" s="295" t="s">
        <v>89</v>
      </c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3">
        <f>'906-23-2 - SO 101 Komunik...'!J30</f>
        <v>0</v>
      </c>
      <c r="AH58" s="294"/>
      <c r="AI58" s="294"/>
      <c r="AJ58" s="294"/>
      <c r="AK58" s="294"/>
      <c r="AL58" s="294"/>
      <c r="AM58" s="294"/>
      <c r="AN58" s="293">
        <f>SUM(AG58,AT58)</f>
        <v>0</v>
      </c>
      <c r="AO58" s="294"/>
      <c r="AP58" s="294"/>
      <c r="AQ58" s="74" t="s">
        <v>78</v>
      </c>
      <c r="AR58" s="71"/>
      <c r="AS58" s="80">
        <v>0</v>
      </c>
      <c r="AT58" s="81">
        <f>ROUND(SUM(AV58:AW58),2)</f>
        <v>0</v>
      </c>
      <c r="AU58" s="82">
        <f>'906-23-2 - SO 101 Komunik...'!P90</f>
        <v>0</v>
      </c>
      <c r="AV58" s="81">
        <f>'906-23-2 - SO 101 Komunik...'!J33</f>
        <v>0</v>
      </c>
      <c r="AW58" s="81">
        <f>'906-23-2 - SO 101 Komunik...'!J34</f>
        <v>0</v>
      </c>
      <c r="AX58" s="81">
        <f>'906-23-2 - SO 101 Komunik...'!J35</f>
        <v>0</v>
      </c>
      <c r="AY58" s="81">
        <f>'906-23-2 - SO 101 Komunik...'!J36</f>
        <v>0</v>
      </c>
      <c r="AZ58" s="81">
        <f>'906-23-2 - SO 101 Komunik...'!F33</f>
        <v>0</v>
      </c>
      <c r="BA58" s="81">
        <f>'906-23-2 - SO 101 Komunik...'!F34</f>
        <v>0</v>
      </c>
      <c r="BB58" s="81">
        <f>'906-23-2 - SO 101 Komunik...'!F35</f>
        <v>0</v>
      </c>
      <c r="BC58" s="81">
        <f>'906-23-2 - SO 101 Komunik...'!F36</f>
        <v>0</v>
      </c>
      <c r="BD58" s="83">
        <f>'906-23-2 - SO 101 Komunik...'!F37</f>
        <v>0</v>
      </c>
      <c r="BT58" s="79" t="s">
        <v>79</v>
      </c>
      <c r="BV58" s="79" t="s">
        <v>73</v>
      </c>
      <c r="BW58" s="79" t="s">
        <v>90</v>
      </c>
      <c r="BX58" s="79" t="s">
        <v>5</v>
      </c>
      <c r="CL58" s="79" t="s">
        <v>19</v>
      </c>
      <c r="CM58" s="79" t="s">
        <v>81</v>
      </c>
    </row>
    <row r="59" spans="1:91" s="1" customFormat="1" ht="30" customHeight="1">
      <c r="B59" s="31"/>
      <c r="AR59" s="31"/>
    </row>
    <row r="60" spans="1:91" s="1" customFormat="1" ht="6.9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31"/>
    </row>
  </sheetData>
  <sheetProtection algorithmName="SHA-512" hashValue="LfEZkGYHZKBMt4T0bFpGluzDWoNvqb5qHM5mZ7mMnJwKAuV+6vThEzx9qr2baZx7tsnXtkDln9ZYdTWAsNoE4Q==" saltValue="1F8gOmFAnnIj+AWq+sBE8N1ojEGrcijFmg/8C6pFBQw9Hm3DE6HSxbIl+zTuMm19vAMPTxqamONCAT1S1nk/JQ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906-23-0-1 - Vedlejší a o...'!C2" display="/" xr:uid="{00000000-0004-0000-0000-000000000000}"/>
    <hyperlink ref="A56" location="'906-23-0-2 - Vedlejší a o...'!C2" display="/" xr:uid="{00000000-0004-0000-0000-000001000000}"/>
    <hyperlink ref="A57" location="'906-23-1 - SO 101 Komunik...'!C2" display="/" xr:uid="{00000000-0004-0000-0000-000002000000}"/>
    <hyperlink ref="A58" location="'906-23-2 - SO 101 Komunik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4"/>
  <sheetViews>
    <sheetView showGridLines="0" topLeftCell="A161" workbookViewId="0">
      <selection activeCell="K91" sqref="K9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91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2" t="str">
        <f>'Rekapitulace stavby'!K6</f>
        <v>Rozšíření ulice Podolecká</v>
      </c>
      <c r="F7" s="313"/>
      <c r="G7" s="313"/>
      <c r="H7" s="31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30" customHeight="1">
      <c r="B9" s="31"/>
      <c r="E9" s="302" t="s">
        <v>93</v>
      </c>
      <c r="F9" s="311"/>
      <c r="G9" s="311"/>
      <c r="H9" s="31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2. 4. 2024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4" t="str">
        <f>'Rekapitulace stavby'!E14</f>
        <v>Vyplň údaj</v>
      </c>
      <c r="F18" s="285"/>
      <c r="G18" s="285"/>
      <c r="H18" s="285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32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89" t="s">
        <v>19</v>
      </c>
      <c r="F27" s="289"/>
      <c r="G27" s="289"/>
      <c r="H27" s="289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ROUND(J85,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ROUND((SUM(BE85:BE123)),  2)</f>
        <v>0</v>
      </c>
      <c r="I33" s="88">
        <v>0.21</v>
      </c>
      <c r="J33" s="87">
        <f>ROUND(((SUM(BE85:BE123))*I33),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ROUND((SUM(BF85:BF123)),  2)</f>
        <v>0</v>
      </c>
      <c r="I34" s="88">
        <v>0.12</v>
      </c>
      <c r="J34" s="87">
        <f>ROUND(((SUM(BF85:BF123))*I34),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ROUND((SUM(BG85:BG123)),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ROUND((SUM(BH85:BH123)),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ROUND((SUM(BI85:BI123)),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94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2" t="str">
        <f>E7</f>
        <v>Rozšíření ulice Podolecká</v>
      </c>
      <c r="F48" s="313"/>
      <c r="G48" s="313"/>
      <c r="H48" s="31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30" customHeight="1">
      <c r="B50" s="31"/>
      <c r="E50" s="302" t="str">
        <f>E9</f>
        <v>906/23-0-1 - Vedlejší a ostatní rozpočtové náklady - hrazeno KSUS</v>
      </c>
      <c r="F50" s="311"/>
      <c r="G50" s="311"/>
      <c r="H50" s="31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Benátky nad Jizerou</v>
      </c>
      <c r="I52" s="26" t="s">
        <v>23</v>
      </c>
      <c r="J52" s="48" t="str">
        <f>IF(J12="","",J12)</f>
        <v>2. 4. 2024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Benátky nad Jizerou</v>
      </c>
      <c r="I54" s="26" t="s">
        <v>31</v>
      </c>
      <c r="J54" s="29" t="str">
        <f>E21</f>
        <v>NDCON s.r.o.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NDCON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95</v>
      </c>
      <c r="D57" s="89"/>
      <c r="E57" s="89"/>
      <c r="F57" s="89"/>
      <c r="G57" s="89"/>
      <c r="H57" s="89"/>
      <c r="I57" s="89"/>
      <c r="J57" s="96" t="s">
        <v>96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69</v>
      </c>
      <c r="J59" s="62">
        <f>J85</f>
        <v>0</v>
      </c>
      <c r="L59" s="31"/>
      <c r="AU59" s="16" t="s">
        <v>97</v>
      </c>
    </row>
    <row r="60" spans="2:47" s="8" customFormat="1" ht="24.9" customHeight="1">
      <c r="B60" s="98"/>
      <c r="D60" s="99" t="s">
        <v>98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95" customHeight="1">
      <c r="B61" s="102"/>
      <c r="D61" s="103" t="s">
        <v>99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95" customHeight="1">
      <c r="B62" s="102"/>
      <c r="D62" s="103" t="s">
        <v>100</v>
      </c>
      <c r="E62" s="104"/>
      <c r="F62" s="104"/>
      <c r="G62" s="104"/>
      <c r="H62" s="104"/>
      <c r="I62" s="104"/>
      <c r="J62" s="105">
        <f>J97</f>
        <v>0</v>
      </c>
      <c r="L62" s="102"/>
    </row>
    <row r="63" spans="2:47" s="9" customFormat="1" ht="19.95" customHeight="1">
      <c r="B63" s="102"/>
      <c r="D63" s="103" t="s">
        <v>101</v>
      </c>
      <c r="E63" s="104"/>
      <c r="F63" s="104"/>
      <c r="G63" s="104"/>
      <c r="H63" s="104"/>
      <c r="I63" s="104"/>
      <c r="J63" s="105">
        <f>J106</f>
        <v>0</v>
      </c>
      <c r="L63" s="102"/>
    </row>
    <row r="64" spans="2:47" s="9" customFormat="1" ht="19.95" customHeight="1">
      <c r="B64" s="102"/>
      <c r="D64" s="103" t="s">
        <v>102</v>
      </c>
      <c r="E64" s="104"/>
      <c r="F64" s="104"/>
      <c r="G64" s="104"/>
      <c r="H64" s="104"/>
      <c r="I64" s="104"/>
      <c r="J64" s="105">
        <f>J115</f>
        <v>0</v>
      </c>
      <c r="L64" s="102"/>
    </row>
    <row r="65" spans="2:12" s="9" customFormat="1" ht="19.95" customHeight="1">
      <c r="B65" s="102"/>
      <c r="D65" s="103" t="s">
        <v>103</v>
      </c>
      <c r="E65" s="104"/>
      <c r="F65" s="104"/>
      <c r="G65" s="104"/>
      <c r="H65" s="104"/>
      <c r="I65" s="104"/>
      <c r="J65" s="105">
        <f>J118</f>
        <v>0</v>
      </c>
      <c r="L65" s="102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104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312" t="str">
        <f>E7</f>
        <v>Rozšíření ulice Podolecká</v>
      </c>
      <c r="F75" s="313"/>
      <c r="G75" s="313"/>
      <c r="H75" s="313"/>
      <c r="L75" s="31"/>
    </row>
    <row r="76" spans="2:12" s="1" customFormat="1" ht="12" customHeight="1">
      <c r="B76" s="31"/>
      <c r="C76" s="26" t="s">
        <v>92</v>
      </c>
      <c r="L76" s="31"/>
    </row>
    <row r="77" spans="2:12" s="1" customFormat="1" ht="30" customHeight="1">
      <c r="B77" s="31"/>
      <c r="E77" s="302" t="str">
        <f>E9</f>
        <v>906/23-0-1 - Vedlejší a ostatní rozpočtové náklady - hrazeno KSUS</v>
      </c>
      <c r="F77" s="311"/>
      <c r="G77" s="311"/>
      <c r="H77" s="311"/>
      <c r="L77" s="31"/>
    </row>
    <row r="78" spans="2:12" s="1" customFormat="1" ht="6.9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Benátky nad Jizerou</v>
      </c>
      <c r="I79" s="26" t="s">
        <v>23</v>
      </c>
      <c r="J79" s="48" t="str">
        <f>IF(J12="","",J12)</f>
        <v>2. 4. 2024</v>
      </c>
      <c r="L79" s="31"/>
    </row>
    <row r="80" spans="2:12" s="1" customFormat="1" ht="6.9" customHeight="1">
      <c r="B80" s="31"/>
      <c r="L80" s="31"/>
    </row>
    <row r="81" spans="2:65" s="1" customFormat="1" ht="15.15" customHeight="1">
      <c r="B81" s="31"/>
      <c r="C81" s="26" t="s">
        <v>25</v>
      </c>
      <c r="F81" s="24" t="str">
        <f>E15</f>
        <v>Město Benátky nad Jizerou</v>
      </c>
      <c r="I81" s="26" t="s">
        <v>31</v>
      </c>
      <c r="J81" s="29" t="str">
        <f>E21</f>
        <v>NDCON s.r.o.</v>
      </c>
      <c r="L81" s="31"/>
    </row>
    <row r="82" spans="2:65" s="1" customFormat="1" ht="15.15" customHeight="1">
      <c r="B82" s="31"/>
      <c r="C82" s="26" t="s">
        <v>29</v>
      </c>
      <c r="F82" s="24" t="str">
        <f>IF(E18="","",E18)</f>
        <v>Vyplň údaj</v>
      </c>
      <c r="I82" s="26" t="s">
        <v>34</v>
      </c>
      <c r="J82" s="29" t="str">
        <f>E24</f>
        <v>NDCON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06"/>
      <c r="C84" s="107" t="s">
        <v>105</v>
      </c>
      <c r="D84" s="108" t="s">
        <v>56</v>
      </c>
      <c r="E84" s="108" t="s">
        <v>52</v>
      </c>
      <c r="F84" s="108" t="s">
        <v>53</v>
      </c>
      <c r="G84" s="108" t="s">
        <v>106</v>
      </c>
      <c r="H84" s="108" t="s">
        <v>107</v>
      </c>
      <c r="I84" s="108" t="s">
        <v>108</v>
      </c>
      <c r="J84" s="108" t="s">
        <v>96</v>
      </c>
      <c r="K84" s="109" t="s">
        <v>109</v>
      </c>
      <c r="L84" s="106"/>
      <c r="M84" s="55" t="s">
        <v>19</v>
      </c>
      <c r="N84" s="56" t="s">
        <v>41</v>
      </c>
      <c r="O84" s="56" t="s">
        <v>110</v>
      </c>
      <c r="P84" s="56" t="s">
        <v>111</v>
      </c>
      <c r="Q84" s="56" t="s">
        <v>112</v>
      </c>
      <c r="R84" s="56" t="s">
        <v>113</v>
      </c>
      <c r="S84" s="56" t="s">
        <v>114</v>
      </c>
      <c r="T84" s="57" t="s">
        <v>115</v>
      </c>
    </row>
    <row r="85" spans="2:65" s="1" customFormat="1" ht="22.8" customHeight="1">
      <c r="B85" s="31"/>
      <c r="C85" s="60" t="s">
        <v>116</v>
      </c>
      <c r="J85" s="110">
        <f>BK85</f>
        <v>0</v>
      </c>
      <c r="L85" s="31"/>
      <c r="M85" s="58"/>
      <c r="N85" s="49"/>
      <c r="O85" s="49"/>
      <c r="P85" s="111">
        <f>P86</f>
        <v>0</v>
      </c>
      <c r="Q85" s="49"/>
      <c r="R85" s="111">
        <f>R86</f>
        <v>0</v>
      </c>
      <c r="S85" s="49"/>
      <c r="T85" s="112">
        <f>T86</f>
        <v>0</v>
      </c>
      <c r="AT85" s="16" t="s">
        <v>70</v>
      </c>
      <c r="AU85" s="16" t="s">
        <v>97</v>
      </c>
      <c r="BK85" s="113">
        <f>BK86</f>
        <v>0</v>
      </c>
    </row>
    <row r="86" spans="2:65" s="11" customFormat="1" ht="25.95" customHeight="1">
      <c r="B86" s="114"/>
      <c r="D86" s="115" t="s">
        <v>70</v>
      </c>
      <c r="E86" s="116" t="s">
        <v>117</v>
      </c>
      <c r="F86" s="116" t="s">
        <v>118</v>
      </c>
      <c r="I86" s="117"/>
      <c r="J86" s="118">
        <f>BK86</f>
        <v>0</v>
      </c>
      <c r="L86" s="114"/>
      <c r="M86" s="119"/>
      <c r="P86" s="120">
        <f>P87+P97+P106+P115+P118</f>
        <v>0</v>
      </c>
      <c r="R86" s="120">
        <f>R87+R97+R106+R115+R118</f>
        <v>0</v>
      </c>
      <c r="T86" s="121">
        <f>T87+T97+T106+T115+T118</f>
        <v>0</v>
      </c>
      <c r="AR86" s="115" t="s">
        <v>119</v>
      </c>
      <c r="AT86" s="122" t="s">
        <v>70</v>
      </c>
      <c r="AU86" s="122" t="s">
        <v>71</v>
      </c>
      <c r="AY86" s="115" t="s">
        <v>120</v>
      </c>
      <c r="BK86" s="123">
        <f>BK87+BK97+BK106+BK115+BK118</f>
        <v>0</v>
      </c>
    </row>
    <row r="87" spans="2:65" s="11" customFormat="1" ht="22.8" customHeight="1">
      <c r="B87" s="114"/>
      <c r="D87" s="115" t="s">
        <v>70</v>
      </c>
      <c r="E87" s="124" t="s">
        <v>121</v>
      </c>
      <c r="F87" s="124" t="s">
        <v>122</v>
      </c>
      <c r="I87" s="117"/>
      <c r="J87" s="125">
        <f>BK87</f>
        <v>0</v>
      </c>
      <c r="L87" s="114"/>
      <c r="M87" s="119"/>
      <c r="P87" s="120">
        <f>SUM(P88:P96)</f>
        <v>0</v>
      </c>
      <c r="R87" s="120">
        <f>SUM(R88:R96)</f>
        <v>0</v>
      </c>
      <c r="T87" s="121">
        <f>SUM(T88:T96)</f>
        <v>0</v>
      </c>
      <c r="AR87" s="115" t="s">
        <v>119</v>
      </c>
      <c r="AT87" s="122" t="s">
        <v>70</v>
      </c>
      <c r="AU87" s="122" t="s">
        <v>79</v>
      </c>
      <c r="AY87" s="115" t="s">
        <v>120</v>
      </c>
      <c r="BK87" s="123">
        <f>SUM(BK88:BK96)</f>
        <v>0</v>
      </c>
    </row>
    <row r="88" spans="2:65" s="1" customFormat="1" ht="16.5" customHeight="1">
      <c r="B88" s="31"/>
      <c r="C88" s="126" t="s">
        <v>79</v>
      </c>
      <c r="D88" s="126" t="s">
        <v>123</v>
      </c>
      <c r="E88" s="127" t="s">
        <v>124</v>
      </c>
      <c r="F88" s="128" t="s">
        <v>125</v>
      </c>
      <c r="G88" s="129" t="s">
        <v>126</v>
      </c>
      <c r="H88" s="130">
        <v>1</v>
      </c>
      <c r="I88" s="131"/>
      <c r="J88" s="132">
        <f>ROUND(I88*H88,2)</f>
        <v>0</v>
      </c>
      <c r="K88" s="128" t="s">
        <v>19</v>
      </c>
      <c r="L88" s="31"/>
      <c r="M88" s="133" t="s">
        <v>19</v>
      </c>
      <c r="N88" s="134" t="s">
        <v>42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127</v>
      </c>
      <c r="AT88" s="137" t="s">
        <v>123</v>
      </c>
      <c r="AU88" s="137" t="s">
        <v>81</v>
      </c>
      <c r="AY88" s="16" t="s">
        <v>120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6" t="s">
        <v>79</v>
      </c>
      <c r="BK88" s="138">
        <f>ROUND(I88*H88,2)</f>
        <v>0</v>
      </c>
      <c r="BL88" s="16" t="s">
        <v>127</v>
      </c>
      <c r="BM88" s="137" t="s">
        <v>128</v>
      </c>
    </row>
    <row r="89" spans="2:65" s="1" customFormat="1">
      <c r="B89" s="31"/>
      <c r="D89" s="139" t="s">
        <v>129</v>
      </c>
      <c r="F89" s="140" t="s">
        <v>125</v>
      </c>
      <c r="I89" s="141"/>
      <c r="L89" s="31"/>
      <c r="M89" s="142"/>
      <c r="T89" s="52"/>
      <c r="AT89" s="16" t="s">
        <v>129</v>
      </c>
      <c r="AU89" s="16" t="s">
        <v>81</v>
      </c>
    </row>
    <row r="90" spans="2:65" s="1" customFormat="1" ht="28.8">
      <c r="B90" s="31"/>
      <c r="D90" s="139" t="s">
        <v>130</v>
      </c>
      <c r="F90" s="143" t="s">
        <v>131</v>
      </c>
      <c r="I90" s="141"/>
      <c r="L90" s="31"/>
      <c r="M90" s="142"/>
      <c r="T90" s="52"/>
      <c r="AT90" s="16" t="s">
        <v>130</v>
      </c>
      <c r="AU90" s="16" t="s">
        <v>81</v>
      </c>
    </row>
    <row r="91" spans="2:65" s="1" customFormat="1" ht="16.5" customHeight="1">
      <c r="B91" s="31"/>
      <c r="C91" s="126" t="s">
        <v>81</v>
      </c>
      <c r="D91" s="126" t="s">
        <v>123</v>
      </c>
      <c r="E91" s="127" t="s">
        <v>132</v>
      </c>
      <c r="F91" s="128" t="s">
        <v>133</v>
      </c>
      <c r="G91" s="129" t="s">
        <v>126</v>
      </c>
      <c r="H91" s="130">
        <v>1</v>
      </c>
      <c r="I91" s="131"/>
      <c r="J91" s="132">
        <f>ROUND(I91*H91,2)</f>
        <v>0</v>
      </c>
      <c r="K91" s="128" t="s">
        <v>19</v>
      </c>
      <c r="L91" s="31"/>
      <c r="M91" s="133" t="s">
        <v>19</v>
      </c>
      <c r="N91" s="134" t="s">
        <v>42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127</v>
      </c>
      <c r="AT91" s="137" t="s">
        <v>123</v>
      </c>
      <c r="AU91" s="137" t="s">
        <v>81</v>
      </c>
      <c r="AY91" s="16" t="s">
        <v>120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79</v>
      </c>
      <c r="BK91" s="138">
        <f>ROUND(I91*H91,2)</f>
        <v>0</v>
      </c>
      <c r="BL91" s="16" t="s">
        <v>127</v>
      </c>
      <c r="BM91" s="137" t="s">
        <v>134</v>
      </c>
    </row>
    <row r="92" spans="2:65" s="1" customFormat="1">
      <c r="B92" s="31"/>
      <c r="D92" s="139" t="s">
        <v>129</v>
      </c>
      <c r="F92" s="140" t="s">
        <v>135</v>
      </c>
      <c r="I92" s="141"/>
      <c r="L92" s="31"/>
      <c r="M92" s="142"/>
      <c r="T92" s="52"/>
      <c r="AT92" s="16" t="s">
        <v>129</v>
      </c>
      <c r="AU92" s="16" t="s">
        <v>81</v>
      </c>
    </row>
    <row r="93" spans="2:65" s="1" customFormat="1" ht="16.5" customHeight="1">
      <c r="B93" s="31"/>
      <c r="C93" s="126" t="s">
        <v>136</v>
      </c>
      <c r="D93" s="126" t="s">
        <v>123</v>
      </c>
      <c r="E93" s="127" t="s">
        <v>137</v>
      </c>
      <c r="F93" s="128" t="s">
        <v>138</v>
      </c>
      <c r="G93" s="129" t="s">
        <v>126</v>
      </c>
      <c r="H93" s="130">
        <v>1</v>
      </c>
      <c r="I93" s="131"/>
      <c r="J93" s="132">
        <f>ROUND(I93*H93,2)</f>
        <v>0</v>
      </c>
      <c r="K93" s="128" t="s">
        <v>19</v>
      </c>
      <c r="L93" s="31"/>
      <c r="M93" s="133" t="s">
        <v>19</v>
      </c>
      <c r="N93" s="134" t="s">
        <v>42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127</v>
      </c>
      <c r="AT93" s="137" t="s">
        <v>123</v>
      </c>
      <c r="AU93" s="137" t="s">
        <v>81</v>
      </c>
      <c r="AY93" s="16" t="s">
        <v>120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79</v>
      </c>
      <c r="BK93" s="138">
        <f>ROUND(I93*H93,2)</f>
        <v>0</v>
      </c>
      <c r="BL93" s="16" t="s">
        <v>127</v>
      </c>
      <c r="BM93" s="137" t="s">
        <v>139</v>
      </c>
    </row>
    <row r="94" spans="2:65" s="1" customFormat="1">
      <c r="B94" s="31"/>
      <c r="D94" s="139" t="s">
        <v>129</v>
      </c>
      <c r="F94" s="140" t="s">
        <v>138</v>
      </c>
      <c r="I94" s="141"/>
      <c r="L94" s="31"/>
      <c r="M94" s="142"/>
      <c r="T94" s="52"/>
      <c r="AT94" s="16" t="s">
        <v>129</v>
      </c>
      <c r="AU94" s="16" t="s">
        <v>81</v>
      </c>
    </row>
    <row r="95" spans="2:65" s="1" customFormat="1" ht="16.5" customHeight="1">
      <c r="B95" s="31"/>
      <c r="C95" s="126" t="s">
        <v>140</v>
      </c>
      <c r="D95" s="126" t="s">
        <v>123</v>
      </c>
      <c r="E95" s="127" t="s">
        <v>141</v>
      </c>
      <c r="F95" s="128" t="s">
        <v>142</v>
      </c>
      <c r="G95" s="129" t="s">
        <v>126</v>
      </c>
      <c r="H95" s="130">
        <v>1</v>
      </c>
      <c r="I95" s="131"/>
      <c r="J95" s="132">
        <f>ROUND(I95*H95,2)</f>
        <v>0</v>
      </c>
      <c r="K95" s="128" t="s">
        <v>19</v>
      </c>
      <c r="L95" s="31"/>
      <c r="M95" s="133" t="s">
        <v>19</v>
      </c>
      <c r="N95" s="134" t="s">
        <v>42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127</v>
      </c>
      <c r="AT95" s="137" t="s">
        <v>123</v>
      </c>
      <c r="AU95" s="137" t="s">
        <v>81</v>
      </c>
      <c r="AY95" s="16" t="s">
        <v>120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79</v>
      </c>
      <c r="BK95" s="138">
        <f>ROUND(I95*H95,2)</f>
        <v>0</v>
      </c>
      <c r="BL95" s="16" t="s">
        <v>127</v>
      </c>
      <c r="BM95" s="137" t="s">
        <v>143</v>
      </c>
    </row>
    <row r="96" spans="2:65" s="1" customFormat="1">
      <c r="B96" s="31"/>
      <c r="D96" s="139" t="s">
        <v>129</v>
      </c>
      <c r="F96" s="140" t="s">
        <v>142</v>
      </c>
      <c r="I96" s="141"/>
      <c r="L96" s="31"/>
      <c r="M96" s="142"/>
      <c r="T96" s="52"/>
      <c r="AT96" s="16" t="s">
        <v>129</v>
      </c>
      <c r="AU96" s="16" t="s">
        <v>81</v>
      </c>
    </row>
    <row r="97" spans="2:65" s="11" customFormat="1" ht="22.8" customHeight="1">
      <c r="B97" s="114"/>
      <c r="D97" s="115" t="s">
        <v>70</v>
      </c>
      <c r="E97" s="124" t="s">
        <v>144</v>
      </c>
      <c r="F97" s="124" t="s">
        <v>145</v>
      </c>
      <c r="I97" s="117"/>
      <c r="J97" s="125">
        <f>BK97</f>
        <v>0</v>
      </c>
      <c r="L97" s="114"/>
      <c r="M97" s="119"/>
      <c r="P97" s="120">
        <f>SUM(P98:P105)</f>
        <v>0</v>
      </c>
      <c r="R97" s="120">
        <f>SUM(R98:R105)</f>
        <v>0</v>
      </c>
      <c r="T97" s="121">
        <f>SUM(T98:T105)</f>
        <v>0</v>
      </c>
      <c r="AR97" s="115" t="s">
        <v>119</v>
      </c>
      <c r="AT97" s="122" t="s">
        <v>70</v>
      </c>
      <c r="AU97" s="122" t="s">
        <v>79</v>
      </c>
      <c r="AY97" s="115" t="s">
        <v>120</v>
      </c>
      <c r="BK97" s="123">
        <f>SUM(BK98:BK105)</f>
        <v>0</v>
      </c>
    </row>
    <row r="98" spans="2:65" s="1" customFormat="1" ht="16.5" customHeight="1">
      <c r="B98" s="31"/>
      <c r="C98" s="126" t="s">
        <v>119</v>
      </c>
      <c r="D98" s="126" t="s">
        <v>123</v>
      </c>
      <c r="E98" s="127" t="s">
        <v>146</v>
      </c>
      <c r="F98" s="128" t="s">
        <v>145</v>
      </c>
      <c r="G98" s="129" t="s">
        <v>126</v>
      </c>
      <c r="H98" s="130">
        <v>1</v>
      </c>
      <c r="I98" s="131"/>
      <c r="J98" s="132">
        <f>ROUND(I98*H98,2)</f>
        <v>0</v>
      </c>
      <c r="K98" s="128" t="s">
        <v>19</v>
      </c>
      <c r="L98" s="31"/>
      <c r="M98" s="133" t="s">
        <v>19</v>
      </c>
      <c r="N98" s="134" t="s">
        <v>42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127</v>
      </c>
      <c r="AT98" s="137" t="s">
        <v>123</v>
      </c>
      <c r="AU98" s="137" t="s">
        <v>81</v>
      </c>
      <c r="AY98" s="16" t="s">
        <v>120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6" t="s">
        <v>79</v>
      </c>
      <c r="BK98" s="138">
        <f>ROUND(I98*H98,2)</f>
        <v>0</v>
      </c>
      <c r="BL98" s="16" t="s">
        <v>127</v>
      </c>
      <c r="BM98" s="137" t="s">
        <v>147</v>
      </c>
    </row>
    <row r="99" spans="2:65" s="1" customFormat="1">
      <c r="B99" s="31"/>
      <c r="D99" s="139" t="s">
        <v>129</v>
      </c>
      <c r="F99" s="140" t="s">
        <v>145</v>
      </c>
      <c r="I99" s="141"/>
      <c r="L99" s="31"/>
      <c r="M99" s="142"/>
      <c r="T99" s="52"/>
      <c r="AT99" s="16" t="s">
        <v>129</v>
      </c>
      <c r="AU99" s="16" t="s">
        <v>81</v>
      </c>
    </row>
    <row r="100" spans="2:65" s="1" customFormat="1" ht="16.5" customHeight="1">
      <c r="B100" s="31"/>
      <c r="C100" s="126" t="s">
        <v>148</v>
      </c>
      <c r="D100" s="126" t="s">
        <v>123</v>
      </c>
      <c r="E100" s="127" t="s">
        <v>149</v>
      </c>
      <c r="F100" s="128" t="s">
        <v>150</v>
      </c>
      <c r="G100" s="129" t="s">
        <v>126</v>
      </c>
      <c r="H100" s="130">
        <v>1</v>
      </c>
      <c r="I100" s="131"/>
      <c r="J100" s="132">
        <f>ROUND(I100*H100,2)</f>
        <v>0</v>
      </c>
      <c r="K100" s="128" t="s">
        <v>19</v>
      </c>
      <c r="L100" s="31"/>
      <c r="M100" s="133" t="s">
        <v>19</v>
      </c>
      <c r="N100" s="134" t="s">
        <v>42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127</v>
      </c>
      <c r="AT100" s="137" t="s">
        <v>123</v>
      </c>
      <c r="AU100" s="137" t="s">
        <v>81</v>
      </c>
      <c r="AY100" s="16" t="s">
        <v>120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6" t="s">
        <v>79</v>
      </c>
      <c r="BK100" s="138">
        <f>ROUND(I100*H100,2)</f>
        <v>0</v>
      </c>
      <c r="BL100" s="16" t="s">
        <v>127</v>
      </c>
      <c r="BM100" s="137" t="s">
        <v>151</v>
      </c>
    </row>
    <row r="101" spans="2:65" s="1" customFormat="1">
      <c r="B101" s="31"/>
      <c r="D101" s="139" t="s">
        <v>129</v>
      </c>
      <c r="F101" s="140" t="s">
        <v>150</v>
      </c>
      <c r="I101" s="141"/>
      <c r="L101" s="31"/>
      <c r="M101" s="142"/>
      <c r="T101" s="52"/>
      <c r="AT101" s="16" t="s">
        <v>129</v>
      </c>
      <c r="AU101" s="16" t="s">
        <v>81</v>
      </c>
    </row>
    <row r="102" spans="2:65" s="1" customFormat="1" ht="28.8">
      <c r="B102" s="31"/>
      <c r="D102" s="139" t="s">
        <v>130</v>
      </c>
      <c r="F102" s="143" t="s">
        <v>152</v>
      </c>
      <c r="I102" s="141"/>
      <c r="L102" s="31"/>
      <c r="M102" s="142"/>
      <c r="T102" s="52"/>
      <c r="AT102" s="16" t="s">
        <v>130</v>
      </c>
      <c r="AU102" s="16" t="s">
        <v>81</v>
      </c>
    </row>
    <row r="103" spans="2:65" s="1" customFormat="1" ht="16.5" customHeight="1">
      <c r="B103" s="31"/>
      <c r="C103" s="126" t="s">
        <v>153</v>
      </c>
      <c r="D103" s="126" t="s">
        <v>123</v>
      </c>
      <c r="E103" s="127" t="s">
        <v>154</v>
      </c>
      <c r="F103" s="128" t="s">
        <v>155</v>
      </c>
      <c r="G103" s="129" t="s">
        <v>126</v>
      </c>
      <c r="H103" s="130">
        <v>1</v>
      </c>
      <c r="I103" s="131"/>
      <c r="J103" s="132">
        <f>ROUND(I103*H103,2)</f>
        <v>0</v>
      </c>
      <c r="K103" s="128" t="s">
        <v>19</v>
      </c>
      <c r="L103" s="31"/>
      <c r="M103" s="133" t="s">
        <v>19</v>
      </c>
      <c r="N103" s="134" t="s">
        <v>42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127</v>
      </c>
      <c r="AT103" s="137" t="s">
        <v>123</v>
      </c>
      <c r="AU103" s="137" t="s">
        <v>81</v>
      </c>
      <c r="AY103" s="16" t="s">
        <v>120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79</v>
      </c>
      <c r="BK103" s="138">
        <f>ROUND(I103*H103,2)</f>
        <v>0</v>
      </c>
      <c r="BL103" s="16" t="s">
        <v>127</v>
      </c>
      <c r="BM103" s="137" t="s">
        <v>156</v>
      </c>
    </row>
    <row r="104" spans="2:65" s="1" customFormat="1">
      <c r="B104" s="31"/>
      <c r="D104" s="139" t="s">
        <v>129</v>
      </c>
      <c r="F104" s="140" t="s">
        <v>155</v>
      </c>
      <c r="I104" s="141"/>
      <c r="L104" s="31"/>
      <c r="M104" s="142"/>
      <c r="T104" s="52"/>
      <c r="AT104" s="16" t="s">
        <v>129</v>
      </c>
      <c r="AU104" s="16" t="s">
        <v>81</v>
      </c>
    </row>
    <row r="105" spans="2:65" s="1" customFormat="1" ht="48">
      <c r="B105" s="31"/>
      <c r="D105" s="139" t="s">
        <v>130</v>
      </c>
      <c r="F105" s="143" t="s">
        <v>157</v>
      </c>
      <c r="I105" s="141"/>
      <c r="L105" s="31"/>
      <c r="M105" s="142"/>
      <c r="T105" s="52"/>
      <c r="AT105" s="16" t="s">
        <v>130</v>
      </c>
      <c r="AU105" s="16" t="s">
        <v>81</v>
      </c>
    </row>
    <row r="106" spans="2:65" s="11" customFormat="1" ht="22.8" customHeight="1">
      <c r="B106" s="114"/>
      <c r="D106" s="115" t="s">
        <v>70</v>
      </c>
      <c r="E106" s="124" t="s">
        <v>158</v>
      </c>
      <c r="F106" s="124" t="s">
        <v>159</v>
      </c>
      <c r="I106" s="117"/>
      <c r="J106" s="125">
        <f>BK106</f>
        <v>0</v>
      </c>
      <c r="L106" s="114"/>
      <c r="M106" s="119"/>
      <c r="P106" s="120">
        <f>SUM(P107:P114)</f>
        <v>0</v>
      </c>
      <c r="R106" s="120">
        <f>SUM(R107:R114)</f>
        <v>0</v>
      </c>
      <c r="T106" s="121">
        <f>SUM(T107:T114)</f>
        <v>0</v>
      </c>
      <c r="AR106" s="115" t="s">
        <v>119</v>
      </c>
      <c r="AT106" s="122" t="s">
        <v>70</v>
      </c>
      <c r="AU106" s="122" t="s">
        <v>79</v>
      </c>
      <c r="AY106" s="115" t="s">
        <v>120</v>
      </c>
      <c r="BK106" s="123">
        <f>SUM(BK107:BK114)</f>
        <v>0</v>
      </c>
    </row>
    <row r="107" spans="2:65" s="1" customFormat="1" ht="16.5" customHeight="1">
      <c r="B107" s="31"/>
      <c r="C107" s="126" t="s">
        <v>160</v>
      </c>
      <c r="D107" s="126" t="s">
        <v>123</v>
      </c>
      <c r="E107" s="127" t="s">
        <v>161</v>
      </c>
      <c r="F107" s="128" t="s">
        <v>162</v>
      </c>
      <c r="G107" s="129" t="s">
        <v>126</v>
      </c>
      <c r="H107" s="130">
        <v>1</v>
      </c>
      <c r="I107" s="131"/>
      <c r="J107" s="132">
        <f>ROUND(I107*H107,2)</f>
        <v>0</v>
      </c>
      <c r="K107" s="128" t="s">
        <v>19</v>
      </c>
      <c r="L107" s="31"/>
      <c r="M107" s="133" t="s">
        <v>19</v>
      </c>
      <c r="N107" s="134" t="s">
        <v>42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127</v>
      </c>
      <c r="AT107" s="137" t="s">
        <v>123</v>
      </c>
      <c r="AU107" s="137" t="s">
        <v>81</v>
      </c>
      <c r="AY107" s="16" t="s">
        <v>120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79</v>
      </c>
      <c r="BK107" s="138">
        <f>ROUND(I107*H107,2)</f>
        <v>0</v>
      </c>
      <c r="BL107" s="16" t="s">
        <v>127</v>
      </c>
      <c r="BM107" s="137" t="s">
        <v>163</v>
      </c>
    </row>
    <row r="108" spans="2:65" s="1" customFormat="1">
      <c r="B108" s="31"/>
      <c r="D108" s="139" t="s">
        <v>129</v>
      </c>
      <c r="F108" s="140" t="s">
        <v>164</v>
      </c>
      <c r="I108" s="141"/>
      <c r="L108" s="31"/>
      <c r="M108" s="142"/>
      <c r="T108" s="52"/>
      <c r="AT108" s="16" t="s">
        <v>129</v>
      </c>
      <c r="AU108" s="16" t="s">
        <v>81</v>
      </c>
    </row>
    <row r="109" spans="2:65" s="1" customFormat="1" ht="16.5" customHeight="1">
      <c r="B109" s="31"/>
      <c r="C109" s="126" t="s">
        <v>165</v>
      </c>
      <c r="D109" s="126" t="s">
        <v>123</v>
      </c>
      <c r="E109" s="127" t="s">
        <v>166</v>
      </c>
      <c r="F109" s="128" t="s">
        <v>167</v>
      </c>
      <c r="G109" s="129" t="s">
        <v>126</v>
      </c>
      <c r="H109" s="130">
        <v>1</v>
      </c>
      <c r="I109" s="131"/>
      <c r="J109" s="132">
        <f>ROUND(I109*H109,2)</f>
        <v>0</v>
      </c>
      <c r="K109" s="128" t="s">
        <v>19</v>
      </c>
      <c r="L109" s="31"/>
      <c r="M109" s="133" t="s">
        <v>19</v>
      </c>
      <c r="N109" s="134" t="s">
        <v>42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127</v>
      </c>
      <c r="AT109" s="137" t="s">
        <v>123</v>
      </c>
      <c r="AU109" s="137" t="s">
        <v>81</v>
      </c>
      <c r="AY109" s="16" t="s">
        <v>120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79</v>
      </c>
      <c r="BK109" s="138">
        <f>ROUND(I109*H109,2)</f>
        <v>0</v>
      </c>
      <c r="BL109" s="16" t="s">
        <v>127</v>
      </c>
      <c r="BM109" s="137" t="s">
        <v>168</v>
      </c>
    </row>
    <row r="110" spans="2:65" s="1" customFormat="1">
      <c r="B110" s="31"/>
      <c r="D110" s="139" t="s">
        <v>129</v>
      </c>
      <c r="F110" s="140" t="s">
        <v>167</v>
      </c>
      <c r="I110" s="141"/>
      <c r="L110" s="31"/>
      <c r="M110" s="142"/>
      <c r="T110" s="52"/>
      <c r="AT110" s="16" t="s">
        <v>129</v>
      </c>
      <c r="AU110" s="16" t="s">
        <v>81</v>
      </c>
    </row>
    <row r="111" spans="2:65" s="1" customFormat="1" ht="19.2">
      <c r="B111" s="31"/>
      <c r="D111" s="139" t="s">
        <v>130</v>
      </c>
      <c r="F111" s="143" t="s">
        <v>169</v>
      </c>
      <c r="I111" s="141"/>
      <c r="L111" s="31"/>
      <c r="M111" s="142"/>
      <c r="T111" s="52"/>
      <c r="AT111" s="16" t="s">
        <v>130</v>
      </c>
      <c r="AU111" s="16" t="s">
        <v>81</v>
      </c>
    </row>
    <row r="112" spans="2:65" s="1" customFormat="1" ht="16.5" customHeight="1">
      <c r="B112" s="31"/>
      <c r="C112" s="126" t="s">
        <v>170</v>
      </c>
      <c r="D112" s="126" t="s">
        <v>123</v>
      </c>
      <c r="E112" s="127" t="s">
        <v>171</v>
      </c>
      <c r="F112" s="128" t="s">
        <v>172</v>
      </c>
      <c r="G112" s="129" t="s">
        <v>126</v>
      </c>
      <c r="H112" s="130">
        <v>1</v>
      </c>
      <c r="I112" s="131"/>
      <c r="J112" s="132">
        <f>ROUND(I112*H112,2)</f>
        <v>0</v>
      </c>
      <c r="K112" s="128" t="s">
        <v>19</v>
      </c>
      <c r="L112" s="31"/>
      <c r="M112" s="133" t="s">
        <v>19</v>
      </c>
      <c r="N112" s="134" t="s">
        <v>42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127</v>
      </c>
      <c r="AT112" s="137" t="s">
        <v>123</v>
      </c>
      <c r="AU112" s="137" t="s">
        <v>81</v>
      </c>
      <c r="AY112" s="16" t="s">
        <v>120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79</v>
      </c>
      <c r="BK112" s="138">
        <f>ROUND(I112*H112,2)</f>
        <v>0</v>
      </c>
      <c r="BL112" s="16" t="s">
        <v>127</v>
      </c>
      <c r="BM112" s="137" t="s">
        <v>173</v>
      </c>
    </row>
    <row r="113" spans="2:65" s="1" customFormat="1">
      <c r="B113" s="31"/>
      <c r="D113" s="139" t="s">
        <v>129</v>
      </c>
      <c r="F113" s="140" t="s">
        <v>174</v>
      </c>
      <c r="I113" s="141"/>
      <c r="L113" s="31"/>
      <c r="M113" s="142"/>
      <c r="T113" s="52"/>
      <c r="AT113" s="16" t="s">
        <v>129</v>
      </c>
      <c r="AU113" s="16" t="s">
        <v>81</v>
      </c>
    </row>
    <row r="114" spans="2:65" s="1" customFormat="1" ht="28.8">
      <c r="B114" s="31"/>
      <c r="D114" s="139" t="s">
        <v>130</v>
      </c>
      <c r="F114" s="143" t="s">
        <v>175</v>
      </c>
      <c r="I114" s="141"/>
      <c r="L114" s="31"/>
      <c r="M114" s="142"/>
      <c r="T114" s="52"/>
      <c r="AT114" s="16" t="s">
        <v>130</v>
      </c>
      <c r="AU114" s="16" t="s">
        <v>81</v>
      </c>
    </row>
    <row r="115" spans="2:65" s="11" customFormat="1" ht="22.8" customHeight="1">
      <c r="B115" s="114"/>
      <c r="D115" s="115" t="s">
        <v>70</v>
      </c>
      <c r="E115" s="124" t="s">
        <v>176</v>
      </c>
      <c r="F115" s="124" t="s">
        <v>177</v>
      </c>
      <c r="I115" s="117"/>
      <c r="J115" s="125">
        <f>BK115</f>
        <v>0</v>
      </c>
      <c r="L115" s="114"/>
      <c r="M115" s="119"/>
      <c r="P115" s="120">
        <f>SUM(P116:P117)</f>
        <v>0</v>
      </c>
      <c r="R115" s="120">
        <f>SUM(R116:R117)</f>
        <v>0</v>
      </c>
      <c r="T115" s="121">
        <f>SUM(T116:T117)</f>
        <v>0</v>
      </c>
      <c r="AR115" s="115" t="s">
        <v>119</v>
      </c>
      <c r="AT115" s="122" t="s">
        <v>70</v>
      </c>
      <c r="AU115" s="122" t="s">
        <v>79</v>
      </c>
      <c r="AY115" s="115" t="s">
        <v>120</v>
      </c>
      <c r="BK115" s="123">
        <f>SUM(BK116:BK117)</f>
        <v>0</v>
      </c>
    </row>
    <row r="116" spans="2:65" s="1" customFormat="1" ht="16.5" customHeight="1">
      <c r="B116" s="31"/>
      <c r="C116" s="126" t="s">
        <v>178</v>
      </c>
      <c r="D116" s="126" t="s">
        <v>123</v>
      </c>
      <c r="E116" s="127" t="s">
        <v>179</v>
      </c>
      <c r="F116" s="128" t="s">
        <v>180</v>
      </c>
      <c r="G116" s="129" t="s">
        <v>126</v>
      </c>
      <c r="H116" s="130">
        <v>1</v>
      </c>
      <c r="I116" s="131"/>
      <c r="J116" s="132">
        <f>ROUND(I116*H116,2)</f>
        <v>0</v>
      </c>
      <c r="K116" s="128" t="s">
        <v>19</v>
      </c>
      <c r="L116" s="31"/>
      <c r="M116" s="133" t="s">
        <v>19</v>
      </c>
      <c r="N116" s="134" t="s">
        <v>42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127</v>
      </c>
      <c r="AT116" s="137" t="s">
        <v>123</v>
      </c>
      <c r="AU116" s="137" t="s">
        <v>81</v>
      </c>
      <c r="AY116" s="16" t="s">
        <v>120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79</v>
      </c>
      <c r="BK116" s="138">
        <f>ROUND(I116*H116,2)</f>
        <v>0</v>
      </c>
      <c r="BL116" s="16" t="s">
        <v>127</v>
      </c>
      <c r="BM116" s="137" t="s">
        <v>181</v>
      </c>
    </row>
    <row r="117" spans="2:65" s="1" customFormat="1" ht="19.2">
      <c r="B117" s="31"/>
      <c r="D117" s="139" t="s">
        <v>129</v>
      </c>
      <c r="F117" s="140" t="s">
        <v>182</v>
      </c>
      <c r="I117" s="141"/>
      <c r="L117" s="31"/>
      <c r="M117" s="142"/>
      <c r="T117" s="52"/>
      <c r="AT117" s="16" t="s">
        <v>129</v>
      </c>
      <c r="AU117" s="16" t="s">
        <v>81</v>
      </c>
    </row>
    <row r="118" spans="2:65" s="11" customFormat="1" ht="22.8" customHeight="1">
      <c r="B118" s="114"/>
      <c r="D118" s="115" t="s">
        <v>70</v>
      </c>
      <c r="E118" s="124" t="s">
        <v>183</v>
      </c>
      <c r="F118" s="124" t="s">
        <v>184</v>
      </c>
      <c r="I118" s="117"/>
      <c r="J118" s="125">
        <f>BK118</f>
        <v>0</v>
      </c>
      <c r="L118" s="114"/>
      <c r="M118" s="119"/>
      <c r="P118" s="120">
        <f>SUM(P119:P123)</f>
        <v>0</v>
      </c>
      <c r="R118" s="120">
        <f>SUM(R119:R123)</f>
        <v>0</v>
      </c>
      <c r="T118" s="121">
        <f>SUM(T119:T123)</f>
        <v>0</v>
      </c>
      <c r="AR118" s="115" t="s">
        <v>119</v>
      </c>
      <c r="AT118" s="122" t="s">
        <v>70</v>
      </c>
      <c r="AU118" s="122" t="s">
        <v>79</v>
      </c>
      <c r="AY118" s="115" t="s">
        <v>120</v>
      </c>
      <c r="BK118" s="123">
        <f>SUM(BK119:BK123)</f>
        <v>0</v>
      </c>
    </row>
    <row r="119" spans="2:65" s="1" customFormat="1" ht="16.5" customHeight="1">
      <c r="B119" s="31"/>
      <c r="C119" s="126" t="s">
        <v>8</v>
      </c>
      <c r="D119" s="126" t="s">
        <v>123</v>
      </c>
      <c r="E119" s="127" t="s">
        <v>185</v>
      </c>
      <c r="F119" s="128" t="s">
        <v>186</v>
      </c>
      <c r="G119" s="129" t="s">
        <v>126</v>
      </c>
      <c r="H119" s="130">
        <v>1</v>
      </c>
      <c r="I119" s="131"/>
      <c r="J119" s="132">
        <f>ROUND(I119*H119,2)</f>
        <v>0</v>
      </c>
      <c r="K119" s="128" t="s">
        <v>19</v>
      </c>
      <c r="L119" s="31"/>
      <c r="M119" s="133" t="s">
        <v>19</v>
      </c>
      <c r="N119" s="134" t="s">
        <v>42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127</v>
      </c>
      <c r="AT119" s="137" t="s">
        <v>123</v>
      </c>
      <c r="AU119" s="137" t="s">
        <v>81</v>
      </c>
      <c r="AY119" s="16" t="s">
        <v>120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79</v>
      </c>
      <c r="BK119" s="138">
        <f>ROUND(I119*H119,2)</f>
        <v>0</v>
      </c>
      <c r="BL119" s="16" t="s">
        <v>127</v>
      </c>
      <c r="BM119" s="137" t="s">
        <v>187</v>
      </c>
    </row>
    <row r="120" spans="2:65" s="1" customFormat="1" ht="28.8">
      <c r="B120" s="31"/>
      <c r="D120" s="139" t="s">
        <v>129</v>
      </c>
      <c r="F120" s="140" t="s">
        <v>188</v>
      </c>
      <c r="I120" s="141"/>
      <c r="L120" s="31"/>
      <c r="M120" s="142"/>
      <c r="T120" s="52"/>
      <c r="AT120" s="16" t="s">
        <v>129</v>
      </c>
      <c r="AU120" s="16" t="s">
        <v>81</v>
      </c>
    </row>
    <row r="121" spans="2:65" s="1" customFormat="1" ht="16.5" customHeight="1">
      <c r="B121" s="31"/>
      <c r="C121" s="126" t="s">
        <v>189</v>
      </c>
      <c r="D121" s="126" t="s">
        <v>123</v>
      </c>
      <c r="E121" s="127" t="s">
        <v>190</v>
      </c>
      <c r="F121" s="128" t="s">
        <v>191</v>
      </c>
      <c r="G121" s="129" t="s">
        <v>126</v>
      </c>
      <c r="H121" s="130">
        <v>1</v>
      </c>
      <c r="I121" s="131"/>
      <c r="J121" s="132">
        <f>ROUND(I121*H121,2)</f>
        <v>0</v>
      </c>
      <c r="K121" s="128" t="s">
        <v>19</v>
      </c>
      <c r="L121" s="31"/>
      <c r="M121" s="133" t="s">
        <v>19</v>
      </c>
      <c r="N121" s="134" t="s">
        <v>42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127</v>
      </c>
      <c r="AT121" s="137" t="s">
        <v>123</v>
      </c>
      <c r="AU121" s="137" t="s">
        <v>81</v>
      </c>
      <c r="AY121" s="16" t="s">
        <v>120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79</v>
      </c>
      <c r="BK121" s="138">
        <f>ROUND(I121*H121,2)</f>
        <v>0</v>
      </c>
      <c r="BL121" s="16" t="s">
        <v>127</v>
      </c>
      <c r="BM121" s="137" t="s">
        <v>192</v>
      </c>
    </row>
    <row r="122" spans="2:65" s="1" customFormat="1" ht="19.2">
      <c r="B122" s="31"/>
      <c r="D122" s="139" t="s">
        <v>129</v>
      </c>
      <c r="F122" s="140" t="s">
        <v>193</v>
      </c>
      <c r="I122" s="141"/>
      <c r="L122" s="31"/>
      <c r="M122" s="142"/>
      <c r="T122" s="52"/>
      <c r="AT122" s="16" t="s">
        <v>129</v>
      </c>
      <c r="AU122" s="16" t="s">
        <v>81</v>
      </c>
    </row>
    <row r="123" spans="2:65" s="1" customFormat="1" ht="57.6">
      <c r="B123" s="31"/>
      <c r="D123" s="139" t="s">
        <v>130</v>
      </c>
      <c r="F123" s="143" t="s">
        <v>194</v>
      </c>
      <c r="I123" s="141"/>
      <c r="L123" s="31"/>
      <c r="M123" s="144"/>
      <c r="N123" s="145"/>
      <c r="O123" s="145"/>
      <c r="P123" s="145"/>
      <c r="Q123" s="145"/>
      <c r="R123" s="145"/>
      <c r="S123" s="145"/>
      <c r="T123" s="146"/>
      <c r="AT123" s="16" t="s">
        <v>130</v>
      </c>
      <c r="AU123" s="16" t="s">
        <v>81</v>
      </c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31"/>
    </row>
  </sheetData>
  <sheetProtection algorithmName="SHA-512" hashValue="EYo83uD8fI5f0lqziDHg0Ge4mo3ual80NABEoPWKcUIgHoQrLnKzwgPqgOUeob0w+EsCqbObI9iiHtlAjjhOrg==" saltValue="MoJxSAo4g4FwoqzodVw8UaKERjulqQRQ58vLjveizAqboeMzFjsv4JRxN7815C6SvuG2/iKW7CLr4waSdBTfKQ==" spinCount="100000" sheet="1" objects="1" scenarios="1" formatColumns="0" formatRows="0" autoFilter="0"/>
  <autoFilter ref="C84:K123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4"/>
  <sheetViews>
    <sheetView showGridLines="0" topLeftCell="A34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91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12" t="str">
        <f>'Rekapitulace stavby'!K6</f>
        <v>Rozšíření ulice Podolecká</v>
      </c>
      <c r="F7" s="313"/>
      <c r="G7" s="313"/>
      <c r="H7" s="31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30" customHeight="1">
      <c r="B9" s="31"/>
      <c r="E9" s="302" t="s">
        <v>195</v>
      </c>
      <c r="F9" s="311"/>
      <c r="G9" s="311"/>
      <c r="H9" s="31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2. 4. 2024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4" t="str">
        <f>'Rekapitulace stavby'!E14</f>
        <v>Vyplň údaj</v>
      </c>
      <c r="F18" s="285"/>
      <c r="G18" s="285"/>
      <c r="H18" s="285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32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89" t="s">
        <v>19</v>
      </c>
      <c r="F27" s="289"/>
      <c r="G27" s="289"/>
      <c r="H27" s="289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ROUND(J85,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ROUND((SUM(BE85:BE123)),  2)</f>
        <v>0</v>
      </c>
      <c r="I33" s="88">
        <v>0.21</v>
      </c>
      <c r="J33" s="87">
        <f>ROUND(((SUM(BE85:BE123))*I33),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ROUND((SUM(BF85:BF123)),  2)</f>
        <v>0</v>
      </c>
      <c r="I34" s="88">
        <v>0.12</v>
      </c>
      <c r="J34" s="87">
        <f>ROUND(((SUM(BF85:BF123))*I34),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ROUND((SUM(BG85:BG123)),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ROUND((SUM(BH85:BH123)),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ROUND((SUM(BI85:BI123)),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94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2" t="str">
        <f>E7</f>
        <v>Rozšíření ulice Podolecká</v>
      </c>
      <c r="F48" s="313"/>
      <c r="G48" s="313"/>
      <c r="H48" s="31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30" customHeight="1">
      <c r="B50" s="31"/>
      <c r="E50" s="302" t="str">
        <f>E9</f>
        <v>906/23-0-2 - Vedlejší a ostatní rozpočtové náklady - hrazeno městem Benátky nad Jizerou</v>
      </c>
      <c r="F50" s="311"/>
      <c r="G50" s="311"/>
      <c r="H50" s="31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Benátky nad Jizerou</v>
      </c>
      <c r="I52" s="26" t="s">
        <v>23</v>
      </c>
      <c r="J52" s="48" t="str">
        <f>IF(J12="","",J12)</f>
        <v>2. 4. 2024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Benátky nad Jizerou</v>
      </c>
      <c r="I54" s="26" t="s">
        <v>31</v>
      </c>
      <c r="J54" s="29" t="str">
        <f>E21</f>
        <v>NDCON s.r.o.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NDCON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95</v>
      </c>
      <c r="D57" s="89"/>
      <c r="E57" s="89"/>
      <c r="F57" s="89"/>
      <c r="G57" s="89"/>
      <c r="H57" s="89"/>
      <c r="I57" s="89"/>
      <c r="J57" s="96" t="s">
        <v>96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69</v>
      </c>
      <c r="J59" s="62">
        <f>J85</f>
        <v>0</v>
      </c>
      <c r="L59" s="31"/>
      <c r="AU59" s="16" t="s">
        <v>97</v>
      </c>
    </row>
    <row r="60" spans="2:47" s="8" customFormat="1" ht="24.9" customHeight="1">
      <c r="B60" s="98"/>
      <c r="D60" s="99" t="s">
        <v>98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95" customHeight="1">
      <c r="B61" s="102"/>
      <c r="D61" s="103" t="s">
        <v>99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95" customHeight="1">
      <c r="B62" s="102"/>
      <c r="D62" s="103" t="s">
        <v>100</v>
      </c>
      <c r="E62" s="104"/>
      <c r="F62" s="104"/>
      <c r="G62" s="104"/>
      <c r="H62" s="104"/>
      <c r="I62" s="104"/>
      <c r="J62" s="105">
        <f>J97</f>
        <v>0</v>
      </c>
      <c r="L62" s="102"/>
    </row>
    <row r="63" spans="2:47" s="9" customFormat="1" ht="19.95" customHeight="1">
      <c r="B63" s="102"/>
      <c r="D63" s="103" t="s">
        <v>101</v>
      </c>
      <c r="E63" s="104"/>
      <c r="F63" s="104"/>
      <c r="G63" s="104"/>
      <c r="H63" s="104"/>
      <c r="I63" s="104"/>
      <c r="J63" s="105">
        <f>J106</f>
        <v>0</v>
      </c>
      <c r="L63" s="102"/>
    </row>
    <row r="64" spans="2:47" s="9" customFormat="1" ht="19.95" customHeight="1">
      <c r="B64" s="102"/>
      <c r="D64" s="103" t="s">
        <v>102</v>
      </c>
      <c r="E64" s="104"/>
      <c r="F64" s="104"/>
      <c r="G64" s="104"/>
      <c r="H64" s="104"/>
      <c r="I64" s="104"/>
      <c r="J64" s="105">
        <f>J115</f>
        <v>0</v>
      </c>
      <c r="L64" s="102"/>
    </row>
    <row r="65" spans="2:12" s="9" customFormat="1" ht="19.95" customHeight="1">
      <c r="B65" s="102"/>
      <c r="D65" s="103" t="s">
        <v>103</v>
      </c>
      <c r="E65" s="104"/>
      <c r="F65" s="104"/>
      <c r="G65" s="104"/>
      <c r="H65" s="104"/>
      <c r="I65" s="104"/>
      <c r="J65" s="105">
        <f>J118</f>
        <v>0</v>
      </c>
      <c r="L65" s="102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104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312" t="str">
        <f>E7</f>
        <v>Rozšíření ulice Podolecká</v>
      </c>
      <c r="F75" s="313"/>
      <c r="G75" s="313"/>
      <c r="H75" s="313"/>
      <c r="L75" s="31"/>
    </row>
    <row r="76" spans="2:12" s="1" customFormat="1" ht="12" customHeight="1">
      <c r="B76" s="31"/>
      <c r="C76" s="26" t="s">
        <v>92</v>
      </c>
      <c r="L76" s="31"/>
    </row>
    <row r="77" spans="2:12" s="1" customFormat="1" ht="30" customHeight="1">
      <c r="B77" s="31"/>
      <c r="E77" s="302" t="str">
        <f>E9</f>
        <v>906/23-0-2 - Vedlejší a ostatní rozpočtové náklady - hrazeno městem Benátky nad Jizerou</v>
      </c>
      <c r="F77" s="311"/>
      <c r="G77" s="311"/>
      <c r="H77" s="311"/>
      <c r="L77" s="31"/>
    </row>
    <row r="78" spans="2:12" s="1" customFormat="1" ht="6.9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Benátky nad Jizerou</v>
      </c>
      <c r="I79" s="26" t="s">
        <v>23</v>
      </c>
      <c r="J79" s="48" t="str">
        <f>IF(J12="","",J12)</f>
        <v>2. 4. 2024</v>
      </c>
      <c r="L79" s="31"/>
    </row>
    <row r="80" spans="2:12" s="1" customFormat="1" ht="6.9" customHeight="1">
      <c r="B80" s="31"/>
      <c r="L80" s="31"/>
    </row>
    <row r="81" spans="2:65" s="1" customFormat="1" ht="15.15" customHeight="1">
      <c r="B81" s="31"/>
      <c r="C81" s="26" t="s">
        <v>25</v>
      </c>
      <c r="F81" s="24" t="str">
        <f>E15</f>
        <v>Město Benátky nad Jizerou</v>
      </c>
      <c r="I81" s="26" t="s">
        <v>31</v>
      </c>
      <c r="J81" s="29" t="str">
        <f>E21</f>
        <v>NDCON s.r.o.</v>
      </c>
      <c r="L81" s="31"/>
    </row>
    <row r="82" spans="2:65" s="1" customFormat="1" ht="15.15" customHeight="1">
      <c r="B82" s="31"/>
      <c r="C82" s="26" t="s">
        <v>29</v>
      </c>
      <c r="F82" s="24" t="str">
        <f>IF(E18="","",E18)</f>
        <v>Vyplň údaj</v>
      </c>
      <c r="I82" s="26" t="s">
        <v>34</v>
      </c>
      <c r="J82" s="29" t="str">
        <f>E24</f>
        <v>NDCON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06"/>
      <c r="C84" s="107" t="s">
        <v>105</v>
      </c>
      <c r="D84" s="108" t="s">
        <v>56</v>
      </c>
      <c r="E84" s="108" t="s">
        <v>52</v>
      </c>
      <c r="F84" s="108" t="s">
        <v>53</v>
      </c>
      <c r="G84" s="108" t="s">
        <v>106</v>
      </c>
      <c r="H84" s="108" t="s">
        <v>107</v>
      </c>
      <c r="I84" s="108" t="s">
        <v>108</v>
      </c>
      <c r="J84" s="108" t="s">
        <v>96</v>
      </c>
      <c r="K84" s="109" t="s">
        <v>109</v>
      </c>
      <c r="L84" s="106"/>
      <c r="M84" s="55" t="s">
        <v>19</v>
      </c>
      <c r="N84" s="56" t="s">
        <v>41</v>
      </c>
      <c r="O84" s="56" t="s">
        <v>110</v>
      </c>
      <c r="P84" s="56" t="s">
        <v>111</v>
      </c>
      <c r="Q84" s="56" t="s">
        <v>112</v>
      </c>
      <c r="R84" s="56" t="s">
        <v>113</v>
      </c>
      <c r="S84" s="56" t="s">
        <v>114</v>
      </c>
      <c r="T84" s="57" t="s">
        <v>115</v>
      </c>
    </row>
    <row r="85" spans="2:65" s="1" customFormat="1" ht="22.8" customHeight="1">
      <c r="B85" s="31"/>
      <c r="C85" s="60" t="s">
        <v>116</v>
      </c>
      <c r="J85" s="110">
        <f>BK85</f>
        <v>0</v>
      </c>
      <c r="L85" s="31"/>
      <c r="M85" s="58"/>
      <c r="N85" s="49"/>
      <c r="O85" s="49"/>
      <c r="P85" s="111">
        <f>P86</f>
        <v>0</v>
      </c>
      <c r="Q85" s="49"/>
      <c r="R85" s="111">
        <f>R86</f>
        <v>0</v>
      </c>
      <c r="S85" s="49"/>
      <c r="T85" s="112">
        <f>T86</f>
        <v>0</v>
      </c>
      <c r="AT85" s="16" t="s">
        <v>70</v>
      </c>
      <c r="AU85" s="16" t="s">
        <v>97</v>
      </c>
      <c r="BK85" s="113">
        <f>BK86</f>
        <v>0</v>
      </c>
    </row>
    <row r="86" spans="2:65" s="11" customFormat="1" ht="25.95" customHeight="1">
      <c r="B86" s="114"/>
      <c r="D86" s="115" t="s">
        <v>70</v>
      </c>
      <c r="E86" s="116" t="s">
        <v>117</v>
      </c>
      <c r="F86" s="116" t="s">
        <v>118</v>
      </c>
      <c r="I86" s="117"/>
      <c r="J86" s="118">
        <f>BK86</f>
        <v>0</v>
      </c>
      <c r="L86" s="114"/>
      <c r="M86" s="119"/>
      <c r="P86" s="120">
        <f>P87+P97+P106+P115+P118</f>
        <v>0</v>
      </c>
      <c r="R86" s="120">
        <f>R87+R97+R106+R115+R118</f>
        <v>0</v>
      </c>
      <c r="T86" s="121">
        <f>T87+T97+T106+T115+T118</f>
        <v>0</v>
      </c>
      <c r="AR86" s="115" t="s">
        <v>119</v>
      </c>
      <c r="AT86" s="122" t="s">
        <v>70</v>
      </c>
      <c r="AU86" s="122" t="s">
        <v>71</v>
      </c>
      <c r="AY86" s="115" t="s">
        <v>120</v>
      </c>
      <c r="BK86" s="123">
        <f>BK87+BK97+BK106+BK115+BK118</f>
        <v>0</v>
      </c>
    </row>
    <row r="87" spans="2:65" s="11" customFormat="1" ht="22.8" customHeight="1">
      <c r="B87" s="114"/>
      <c r="D87" s="115" t="s">
        <v>70</v>
      </c>
      <c r="E87" s="124" t="s">
        <v>121</v>
      </c>
      <c r="F87" s="124" t="s">
        <v>122</v>
      </c>
      <c r="I87" s="117"/>
      <c r="J87" s="125">
        <f>BK87</f>
        <v>0</v>
      </c>
      <c r="L87" s="114"/>
      <c r="M87" s="119"/>
      <c r="P87" s="120">
        <f>SUM(P88:P96)</f>
        <v>0</v>
      </c>
      <c r="R87" s="120">
        <f>SUM(R88:R96)</f>
        <v>0</v>
      </c>
      <c r="T87" s="121">
        <f>SUM(T88:T96)</f>
        <v>0</v>
      </c>
      <c r="AR87" s="115" t="s">
        <v>119</v>
      </c>
      <c r="AT87" s="122" t="s">
        <v>70</v>
      </c>
      <c r="AU87" s="122" t="s">
        <v>79</v>
      </c>
      <c r="AY87" s="115" t="s">
        <v>120</v>
      </c>
      <c r="BK87" s="123">
        <f>SUM(BK88:BK96)</f>
        <v>0</v>
      </c>
    </row>
    <row r="88" spans="2:65" s="1" customFormat="1" ht="16.5" customHeight="1">
      <c r="B88" s="31"/>
      <c r="C88" s="126" t="s">
        <v>79</v>
      </c>
      <c r="D88" s="126" t="s">
        <v>123</v>
      </c>
      <c r="E88" s="127" t="s">
        <v>124</v>
      </c>
      <c r="F88" s="128" t="s">
        <v>125</v>
      </c>
      <c r="G88" s="129" t="s">
        <v>126</v>
      </c>
      <c r="H88" s="130">
        <v>1</v>
      </c>
      <c r="I88" s="131"/>
      <c r="J88" s="132">
        <f>ROUND(I88*H88,2)</f>
        <v>0</v>
      </c>
      <c r="K88" s="128" t="s">
        <v>19</v>
      </c>
      <c r="L88" s="31"/>
      <c r="M88" s="133" t="s">
        <v>19</v>
      </c>
      <c r="N88" s="134" t="s">
        <v>42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127</v>
      </c>
      <c r="AT88" s="137" t="s">
        <v>123</v>
      </c>
      <c r="AU88" s="137" t="s">
        <v>81</v>
      </c>
      <c r="AY88" s="16" t="s">
        <v>120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6" t="s">
        <v>79</v>
      </c>
      <c r="BK88" s="138">
        <f>ROUND(I88*H88,2)</f>
        <v>0</v>
      </c>
      <c r="BL88" s="16" t="s">
        <v>127</v>
      </c>
      <c r="BM88" s="137" t="s">
        <v>128</v>
      </c>
    </row>
    <row r="89" spans="2:65" s="1" customFormat="1">
      <c r="B89" s="31"/>
      <c r="D89" s="139" t="s">
        <v>129</v>
      </c>
      <c r="F89" s="140" t="s">
        <v>125</v>
      </c>
      <c r="I89" s="141"/>
      <c r="L89" s="31"/>
      <c r="M89" s="142"/>
      <c r="T89" s="52"/>
      <c r="AT89" s="16" t="s">
        <v>129</v>
      </c>
      <c r="AU89" s="16" t="s">
        <v>81</v>
      </c>
    </row>
    <row r="90" spans="2:65" s="1" customFormat="1" ht="28.8">
      <c r="B90" s="31"/>
      <c r="D90" s="139" t="s">
        <v>130</v>
      </c>
      <c r="F90" s="143" t="s">
        <v>131</v>
      </c>
      <c r="I90" s="141"/>
      <c r="L90" s="31"/>
      <c r="M90" s="142"/>
      <c r="T90" s="52"/>
      <c r="AT90" s="16" t="s">
        <v>130</v>
      </c>
      <c r="AU90" s="16" t="s">
        <v>81</v>
      </c>
    </row>
    <row r="91" spans="2:65" s="1" customFormat="1" ht="16.5" customHeight="1">
      <c r="B91" s="31"/>
      <c r="C91" s="126" t="s">
        <v>81</v>
      </c>
      <c r="D91" s="126" t="s">
        <v>123</v>
      </c>
      <c r="E91" s="127" t="s">
        <v>132</v>
      </c>
      <c r="F91" s="128" t="s">
        <v>133</v>
      </c>
      <c r="G91" s="129" t="s">
        <v>126</v>
      </c>
      <c r="H91" s="130">
        <v>1</v>
      </c>
      <c r="I91" s="131"/>
      <c r="J91" s="132">
        <f>ROUND(I91*H91,2)</f>
        <v>0</v>
      </c>
      <c r="K91" s="128" t="s">
        <v>19</v>
      </c>
      <c r="L91" s="31"/>
      <c r="M91" s="133" t="s">
        <v>19</v>
      </c>
      <c r="N91" s="134" t="s">
        <v>42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127</v>
      </c>
      <c r="AT91" s="137" t="s">
        <v>123</v>
      </c>
      <c r="AU91" s="137" t="s">
        <v>81</v>
      </c>
      <c r="AY91" s="16" t="s">
        <v>120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79</v>
      </c>
      <c r="BK91" s="138">
        <f>ROUND(I91*H91,2)</f>
        <v>0</v>
      </c>
      <c r="BL91" s="16" t="s">
        <v>127</v>
      </c>
      <c r="BM91" s="137" t="s">
        <v>134</v>
      </c>
    </row>
    <row r="92" spans="2:65" s="1" customFormat="1">
      <c r="B92" s="31"/>
      <c r="D92" s="139" t="s">
        <v>129</v>
      </c>
      <c r="F92" s="140" t="s">
        <v>135</v>
      </c>
      <c r="I92" s="141"/>
      <c r="L92" s="31"/>
      <c r="M92" s="142"/>
      <c r="T92" s="52"/>
      <c r="AT92" s="16" t="s">
        <v>129</v>
      </c>
      <c r="AU92" s="16" t="s">
        <v>81</v>
      </c>
    </row>
    <row r="93" spans="2:65" s="1" customFormat="1" ht="16.5" customHeight="1">
      <c r="B93" s="31"/>
      <c r="C93" s="126" t="s">
        <v>136</v>
      </c>
      <c r="D93" s="126" t="s">
        <v>123</v>
      </c>
      <c r="E93" s="127" t="s">
        <v>137</v>
      </c>
      <c r="F93" s="128" t="s">
        <v>138</v>
      </c>
      <c r="G93" s="129" t="s">
        <v>126</v>
      </c>
      <c r="H93" s="130">
        <v>1</v>
      </c>
      <c r="I93" s="131"/>
      <c r="J93" s="132">
        <f>ROUND(I93*H93,2)</f>
        <v>0</v>
      </c>
      <c r="K93" s="128" t="s">
        <v>19</v>
      </c>
      <c r="L93" s="31"/>
      <c r="M93" s="133" t="s">
        <v>19</v>
      </c>
      <c r="N93" s="134" t="s">
        <v>42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127</v>
      </c>
      <c r="AT93" s="137" t="s">
        <v>123</v>
      </c>
      <c r="AU93" s="137" t="s">
        <v>81</v>
      </c>
      <c r="AY93" s="16" t="s">
        <v>120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79</v>
      </c>
      <c r="BK93" s="138">
        <f>ROUND(I93*H93,2)</f>
        <v>0</v>
      </c>
      <c r="BL93" s="16" t="s">
        <v>127</v>
      </c>
      <c r="BM93" s="137" t="s">
        <v>139</v>
      </c>
    </row>
    <row r="94" spans="2:65" s="1" customFormat="1">
      <c r="B94" s="31"/>
      <c r="D94" s="139" t="s">
        <v>129</v>
      </c>
      <c r="F94" s="140" t="s">
        <v>138</v>
      </c>
      <c r="I94" s="141"/>
      <c r="L94" s="31"/>
      <c r="M94" s="142"/>
      <c r="T94" s="52"/>
      <c r="AT94" s="16" t="s">
        <v>129</v>
      </c>
      <c r="AU94" s="16" t="s">
        <v>81</v>
      </c>
    </row>
    <row r="95" spans="2:65" s="1" customFormat="1" ht="16.5" customHeight="1">
      <c r="B95" s="31"/>
      <c r="C95" s="126" t="s">
        <v>140</v>
      </c>
      <c r="D95" s="126" t="s">
        <v>123</v>
      </c>
      <c r="E95" s="127" t="s">
        <v>141</v>
      </c>
      <c r="F95" s="128" t="s">
        <v>142</v>
      </c>
      <c r="G95" s="129" t="s">
        <v>126</v>
      </c>
      <c r="H95" s="130">
        <v>1</v>
      </c>
      <c r="I95" s="131"/>
      <c r="J95" s="132">
        <f>ROUND(I95*H95,2)</f>
        <v>0</v>
      </c>
      <c r="K95" s="128" t="s">
        <v>19</v>
      </c>
      <c r="L95" s="31"/>
      <c r="M95" s="133" t="s">
        <v>19</v>
      </c>
      <c r="N95" s="134" t="s">
        <v>42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127</v>
      </c>
      <c r="AT95" s="137" t="s">
        <v>123</v>
      </c>
      <c r="AU95" s="137" t="s">
        <v>81</v>
      </c>
      <c r="AY95" s="16" t="s">
        <v>120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79</v>
      </c>
      <c r="BK95" s="138">
        <f>ROUND(I95*H95,2)</f>
        <v>0</v>
      </c>
      <c r="BL95" s="16" t="s">
        <v>127</v>
      </c>
      <c r="BM95" s="137" t="s">
        <v>196</v>
      </c>
    </row>
    <row r="96" spans="2:65" s="1" customFormat="1">
      <c r="B96" s="31"/>
      <c r="D96" s="139" t="s">
        <v>129</v>
      </c>
      <c r="F96" s="140" t="s">
        <v>142</v>
      </c>
      <c r="I96" s="141"/>
      <c r="L96" s="31"/>
      <c r="M96" s="142"/>
      <c r="T96" s="52"/>
      <c r="AT96" s="16" t="s">
        <v>129</v>
      </c>
      <c r="AU96" s="16" t="s">
        <v>81</v>
      </c>
    </row>
    <row r="97" spans="2:65" s="11" customFormat="1" ht="22.8" customHeight="1">
      <c r="B97" s="114"/>
      <c r="D97" s="115" t="s">
        <v>70</v>
      </c>
      <c r="E97" s="124" t="s">
        <v>144</v>
      </c>
      <c r="F97" s="124" t="s">
        <v>145</v>
      </c>
      <c r="I97" s="117"/>
      <c r="J97" s="125">
        <f>BK97</f>
        <v>0</v>
      </c>
      <c r="L97" s="114"/>
      <c r="M97" s="119"/>
      <c r="P97" s="120">
        <f>SUM(P98:P105)</f>
        <v>0</v>
      </c>
      <c r="R97" s="120">
        <f>SUM(R98:R105)</f>
        <v>0</v>
      </c>
      <c r="T97" s="121">
        <f>SUM(T98:T105)</f>
        <v>0</v>
      </c>
      <c r="AR97" s="115" t="s">
        <v>119</v>
      </c>
      <c r="AT97" s="122" t="s">
        <v>70</v>
      </c>
      <c r="AU97" s="122" t="s">
        <v>79</v>
      </c>
      <c r="AY97" s="115" t="s">
        <v>120</v>
      </c>
      <c r="BK97" s="123">
        <f>SUM(BK98:BK105)</f>
        <v>0</v>
      </c>
    </row>
    <row r="98" spans="2:65" s="1" customFormat="1" ht="16.5" customHeight="1">
      <c r="B98" s="31"/>
      <c r="C98" s="126" t="s">
        <v>119</v>
      </c>
      <c r="D98" s="126" t="s">
        <v>123</v>
      </c>
      <c r="E98" s="127" t="s">
        <v>146</v>
      </c>
      <c r="F98" s="128" t="s">
        <v>145</v>
      </c>
      <c r="G98" s="129" t="s">
        <v>126</v>
      </c>
      <c r="H98" s="130">
        <v>1</v>
      </c>
      <c r="I98" s="131"/>
      <c r="J98" s="132">
        <f>ROUND(I98*H98,2)</f>
        <v>0</v>
      </c>
      <c r="K98" s="128" t="s">
        <v>19</v>
      </c>
      <c r="L98" s="31"/>
      <c r="M98" s="133" t="s">
        <v>19</v>
      </c>
      <c r="N98" s="134" t="s">
        <v>42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127</v>
      </c>
      <c r="AT98" s="137" t="s">
        <v>123</v>
      </c>
      <c r="AU98" s="137" t="s">
        <v>81</v>
      </c>
      <c r="AY98" s="16" t="s">
        <v>120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6" t="s">
        <v>79</v>
      </c>
      <c r="BK98" s="138">
        <f>ROUND(I98*H98,2)</f>
        <v>0</v>
      </c>
      <c r="BL98" s="16" t="s">
        <v>127</v>
      </c>
      <c r="BM98" s="137" t="s">
        <v>147</v>
      </c>
    </row>
    <row r="99" spans="2:65" s="1" customFormat="1">
      <c r="B99" s="31"/>
      <c r="D99" s="139" t="s">
        <v>129</v>
      </c>
      <c r="F99" s="140" t="s">
        <v>145</v>
      </c>
      <c r="I99" s="141"/>
      <c r="L99" s="31"/>
      <c r="M99" s="142"/>
      <c r="T99" s="52"/>
      <c r="AT99" s="16" t="s">
        <v>129</v>
      </c>
      <c r="AU99" s="16" t="s">
        <v>81</v>
      </c>
    </row>
    <row r="100" spans="2:65" s="1" customFormat="1" ht="16.5" customHeight="1">
      <c r="B100" s="31"/>
      <c r="C100" s="126" t="s">
        <v>148</v>
      </c>
      <c r="D100" s="126" t="s">
        <v>123</v>
      </c>
      <c r="E100" s="127" t="s">
        <v>149</v>
      </c>
      <c r="F100" s="128" t="s">
        <v>150</v>
      </c>
      <c r="G100" s="129" t="s">
        <v>126</v>
      </c>
      <c r="H100" s="130">
        <v>1</v>
      </c>
      <c r="I100" s="131"/>
      <c r="J100" s="132">
        <f>ROUND(I100*H100,2)</f>
        <v>0</v>
      </c>
      <c r="K100" s="128" t="s">
        <v>19</v>
      </c>
      <c r="L100" s="31"/>
      <c r="M100" s="133" t="s">
        <v>19</v>
      </c>
      <c r="N100" s="134" t="s">
        <v>42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127</v>
      </c>
      <c r="AT100" s="137" t="s">
        <v>123</v>
      </c>
      <c r="AU100" s="137" t="s">
        <v>81</v>
      </c>
      <c r="AY100" s="16" t="s">
        <v>120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6" t="s">
        <v>79</v>
      </c>
      <c r="BK100" s="138">
        <f>ROUND(I100*H100,2)</f>
        <v>0</v>
      </c>
      <c r="BL100" s="16" t="s">
        <v>127</v>
      </c>
      <c r="BM100" s="137" t="s">
        <v>151</v>
      </c>
    </row>
    <row r="101" spans="2:65" s="1" customFormat="1">
      <c r="B101" s="31"/>
      <c r="D101" s="139" t="s">
        <v>129</v>
      </c>
      <c r="F101" s="140" t="s">
        <v>150</v>
      </c>
      <c r="I101" s="141"/>
      <c r="L101" s="31"/>
      <c r="M101" s="142"/>
      <c r="T101" s="52"/>
      <c r="AT101" s="16" t="s">
        <v>129</v>
      </c>
      <c r="AU101" s="16" t="s">
        <v>81</v>
      </c>
    </row>
    <row r="102" spans="2:65" s="1" customFormat="1" ht="28.8">
      <c r="B102" s="31"/>
      <c r="D102" s="139" t="s">
        <v>130</v>
      </c>
      <c r="F102" s="143" t="s">
        <v>152</v>
      </c>
      <c r="I102" s="141"/>
      <c r="L102" s="31"/>
      <c r="M102" s="142"/>
      <c r="T102" s="52"/>
      <c r="AT102" s="16" t="s">
        <v>130</v>
      </c>
      <c r="AU102" s="16" t="s">
        <v>81</v>
      </c>
    </row>
    <row r="103" spans="2:65" s="1" customFormat="1" ht="16.5" customHeight="1">
      <c r="B103" s="31"/>
      <c r="C103" s="126" t="s">
        <v>153</v>
      </c>
      <c r="D103" s="126" t="s">
        <v>123</v>
      </c>
      <c r="E103" s="127" t="s">
        <v>154</v>
      </c>
      <c r="F103" s="128" t="s">
        <v>155</v>
      </c>
      <c r="G103" s="129" t="s">
        <v>126</v>
      </c>
      <c r="H103" s="130">
        <v>1</v>
      </c>
      <c r="I103" s="131"/>
      <c r="J103" s="132">
        <f>ROUND(I103*H103,2)</f>
        <v>0</v>
      </c>
      <c r="K103" s="128" t="s">
        <v>19</v>
      </c>
      <c r="L103" s="31"/>
      <c r="M103" s="133" t="s">
        <v>19</v>
      </c>
      <c r="N103" s="134" t="s">
        <v>42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127</v>
      </c>
      <c r="AT103" s="137" t="s">
        <v>123</v>
      </c>
      <c r="AU103" s="137" t="s">
        <v>81</v>
      </c>
      <c r="AY103" s="16" t="s">
        <v>120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79</v>
      </c>
      <c r="BK103" s="138">
        <f>ROUND(I103*H103,2)</f>
        <v>0</v>
      </c>
      <c r="BL103" s="16" t="s">
        <v>127</v>
      </c>
      <c r="BM103" s="137" t="s">
        <v>156</v>
      </c>
    </row>
    <row r="104" spans="2:65" s="1" customFormat="1">
      <c r="B104" s="31"/>
      <c r="D104" s="139" t="s">
        <v>129</v>
      </c>
      <c r="F104" s="140" t="s">
        <v>155</v>
      </c>
      <c r="I104" s="141"/>
      <c r="L104" s="31"/>
      <c r="M104" s="142"/>
      <c r="T104" s="52"/>
      <c r="AT104" s="16" t="s">
        <v>129</v>
      </c>
      <c r="AU104" s="16" t="s">
        <v>81</v>
      </c>
    </row>
    <row r="105" spans="2:65" s="1" customFormat="1" ht="48">
      <c r="B105" s="31"/>
      <c r="D105" s="139" t="s">
        <v>130</v>
      </c>
      <c r="F105" s="143" t="s">
        <v>157</v>
      </c>
      <c r="I105" s="141"/>
      <c r="L105" s="31"/>
      <c r="M105" s="142"/>
      <c r="T105" s="52"/>
      <c r="AT105" s="16" t="s">
        <v>130</v>
      </c>
      <c r="AU105" s="16" t="s">
        <v>81</v>
      </c>
    </row>
    <row r="106" spans="2:65" s="11" customFormat="1" ht="22.8" customHeight="1">
      <c r="B106" s="114"/>
      <c r="D106" s="115" t="s">
        <v>70</v>
      </c>
      <c r="E106" s="124" t="s">
        <v>158</v>
      </c>
      <c r="F106" s="124" t="s">
        <v>159</v>
      </c>
      <c r="I106" s="117"/>
      <c r="J106" s="125">
        <f>BK106</f>
        <v>0</v>
      </c>
      <c r="L106" s="114"/>
      <c r="M106" s="119"/>
      <c r="P106" s="120">
        <f>SUM(P107:P114)</f>
        <v>0</v>
      </c>
      <c r="R106" s="120">
        <f>SUM(R107:R114)</f>
        <v>0</v>
      </c>
      <c r="T106" s="121">
        <f>SUM(T107:T114)</f>
        <v>0</v>
      </c>
      <c r="AR106" s="115" t="s">
        <v>119</v>
      </c>
      <c r="AT106" s="122" t="s">
        <v>70</v>
      </c>
      <c r="AU106" s="122" t="s">
        <v>79</v>
      </c>
      <c r="AY106" s="115" t="s">
        <v>120</v>
      </c>
      <c r="BK106" s="123">
        <f>SUM(BK107:BK114)</f>
        <v>0</v>
      </c>
    </row>
    <row r="107" spans="2:65" s="1" customFormat="1" ht="16.5" customHeight="1">
      <c r="B107" s="31"/>
      <c r="C107" s="126" t="s">
        <v>160</v>
      </c>
      <c r="D107" s="126" t="s">
        <v>123</v>
      </c>
      <c r="E107" s="127" t="s">
        <v>161</v>
      </c>
      <c r="F107" s="128" t="s">
        <v>162</v>
      </c>
      <c r="G107" s="129" t="s">
        <v>126</v>
      </c>
      <c r="H107" s="130">
        <v>1</v>
      </c>
      <c r="I107" s="131"/>
      <c r="J107" s="132">
        <f>ROUND(I107*H107,2)</f>
        <v>0</v>
      </c>
      <c r="K107" s="128" t="s">
        <v>19</v>
      </c>
      <c r="L107" s="31"/>
      <c r="M107" s="133" t="s">
        <v>19</v>
      </c>
      <c r="N107" s="134" t="s">
        <v>42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127</v>
      </c>
      <c r="AT107" s="137" t="s">
        <v>123</v>
      </c>
      <c r="AU107" s="137" t="s">
        <v>81</v>
      </c>
      <c r="AY107" s="16" t="s">
        <v>120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79</v>
      </c>
      <c r="BK107" s="138">
        <f>ROUND(I107*H107,2)</f>
        <v>0</v>
      </c>
      <c r="BL107" s="16" t="s">
        <v>127</v>
      </c>
      <c r="BM107" s="137" t="s">
        <v>163</v>
      </c>
    </row>
    <row r="108" spans="2:65" s="1" customFormat="1">
      <c r="B108" s="31"/>
      <c r="D108" s="139" t="s">
        <v>129</v>
      </c>
      <c r="F108" s="140" t="s">
        <v>164</v>
      </c>
      <c r="I108" s="141"/>
      <c r="L108" s="31"/>
      <c r="M108" s="142"/>
      <c r="T108" s="52"/>
      <c r="AT108" s="16" t="s">
        <v>129</v>
      </c>
      <c r="AU108" s="16" t="s">
        <v>81</v>
      </c>
    </row>
    <row r="109" spans="2:65" s="1" customFormat="1" ht="16.5" customHeight="1">
      <c r="B109" s="31"/>
      <c r="C109" s="126" t="s">
        <v>165</v>
      </c>
      <c r="D109" s="126" t="s">
        <v>123</v>
      </c>
      <c r="E109" s="127" t="s">
        <v>166</v>
      </c>
      <c r="F109" s="128" t="s">
        <v>167</v>
      </c>
      <c r="G109" s="129" t="s">
        <v>126</v>
      </c>
      <c r="H109" s="130">
        <v>1</v>
      </c>
      <c r="I109" s="131"/>
      <c r="J109" s="132">
        <f>ROUND(I109*H109,2)</f>
        <v>0</v>
      </c>
      <c r="K109" s="128" t="s">
        <v>19</v>
      </c>
      <c r="L109" s="31"/>
      <c r="M109" s="133" t="s">
        <v>19</v>
      </c>
      <c r="N109" s="134" t="s">
        <v>42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127</v>
      </c>
      <c r="AT109" s="137" t="s">
        <v>123</v>
      </c>
      <c r="AU109" s="137" t="s">
        <v>81</v>
      </c>
      <c r="AY109" s="16" t="s">
        <v>120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79</v>
      </c>
      <c r="BK109" s="138">
        <f>ROUND(I109*H109,2)</f>
        <v>0</v>
      </c>
      <c r="BL109" s="16" t="s">
        <v>127</v>
      </c>
      <c r="BM109" s="137" t="s">
        <v>168</v>
      </c>
    </row>
    <row r="110" spans="2:65" s="1" customFormat="1">
      <c r="B110" s="31"/>
      <c r="D110" s="139" t="s">
        <v>129</v>
      </c>
      <c r="F110" s="140" t="s">
        <v>167</v>
      </c>
      <c r="I110" s="141"/>
      <c r="L110" s="31"/>
      <c r="M110" s="142"/>
      <c r="T110" s="52"/>
      <c r="AT110" s="16" t="s">
        <v>129</v>
      </c>
      <c r="AU110" s="16" t="s">
        <v>81</v>
      </c>
    </row>
    <row r="111" spans="2:65" s="1" customFormat="1" ht="19.2">
      <c r="B111" s="31"/>
      <c r="D111" s="139" t="s">
        <v>130</v>
      </c>
      <c r="F111" s="143" t="s">
        <v>169</v>
      </c>
      <c r="I111" s="141"/>
      <c r="L111" s="31"/>
      <c r="M111" s="142"/>
      <c r="T111" s="52"/>
      <c r="AT111" s="16" t="s">
        <v>130</v>
      </c>
      <c r="AU111" s="16" t="s">
        <v>81</v>
      </c>
    </row>
    <row r="112" spans="2:65" s="1" customFormat="1" ht="16.5" customHeight="1">
      <c r="B112" s="31"/>
      <c r="C112" s="126" t="s">
        <v>170</v>
      </c>
      <c r="D112" s="126" t="s">
        <v>123</v>
      </c>
      <c r="E112" s="127" t="s">
        <v>171</v>
      </c>
      <c r="F112" s="128" t="s">
        <v>172</v>
      </c>
      <c r="G112" s="129" t="s">
        <v>126</v>
      </c>
      <c r="H112" s="130">
        <v>1</v>
      </c>
      <c r="I112" s="131"/>
      <c r="J112" s="132">
        <f>ROUND(I112*H112,2)</f>
        <v>0</v>
      </c>
      <c r="K112" s="128" t="s">
        <v>19</v>
      </c>
      <c r="L112" s="31"/>
      <c r="M112" s="133" t="s">
        <v>19</v>
      </c>
      <c r="N112" s="134" t="s">
        <v>42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127</v>
      </c>
      <c r="AT112" s="137" t="s">
        <v>123</v>
      </c>
      <c r="AU112" s="137" t="s">
        <v>81</v>
      </c>
      <c r="AY112" s="16" t="s">
        <v>120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79</v>
      </c>
      <c r="BK112" s="138">
        <f>ROUND(I112*H112,2)</f>
        <v>0</v>
      </c>
      <c r="BL112" s="16" t="s">
        <v>127</v>
      </c>
      <c r="BM112" s="137" t="s">
        <v>173</v>
      </c>
    </row>
    <row r="113" spans="2:65" s="1" customFormat="1">
      <c r="B113" s="31"/>
      <c r="D113" s="139" t="s">
        <v>129</v>
      </c>
      <c r="F113" s="140" t="s">
        <v>174</v>
      </c>
      <c r="I113" s="141"/>
      <c r="L113" s="31"/>
      <c r="M113" s="142"/>
      <c r="T113" s="52"/>
      <c r="AT113" s="16" t="s">
        <v>129</v>
      </c>
      <c r="AU113" s="16" t="s">
        <v>81</v>
      </c>
    </row>
    <row r="114" spans="2:65" s="1" customFormat="1" ht="28.8">
      <c r="B114" s="31"/>
      <c r="D114" s="139" t="s">
        <v>130</v>
      </c>
      <c r="F114" s="143" t="s">
        <v>175</v>
      </c>
      <c r="I114" s="141"/>
      <c r="L114" s="31"/>
      <c r="M114" s="142"/>
      <c r="T114" s="52"/>
      <c r="AT114" s="16" t="s">
        <v>130</v>
      </c>
      <c r="AU114" s="16" t="s">
        <v>81</v>
      </c>
    </row>
    <row r="115" spans="2:65" s="11" customFormat="1" ht="22.8" customHeight="1">
      <c r="B115" s="114"/>
      <c r="D115" s="115" t="s">
        <v>70</v>
      </c>
      <c r="E115" s="124" t="s">
        <v>176</v>
      </c>
      <c r="F115" s="124" t="s">
        <v>177</v>
      </c>
      <c r="I115" s="117"/>
      <c r="J115" s="125">
        <f>BK115</f>
        <v>0</v>
      </c>
      <c r="L115" s="114"/>
      <c r="M115" s="119"/>
      <c r="P115" s="120">
        <f>SUM(P116:P117)</f>
        <v>0</v>
      </c>
      <c r="R115" s="120">
        <f>SUM(R116:R117)</f>
        <v>0</v>
      </c>
      <c r="T115" s="121">
        <f>SUM(T116:T117)</f>
        <v>0</v>
      </c>
      <c r="AR115" s="115" t="s">
        <v>119</v>
      </c>
      <c r="AT115" s="122" t="s">
        <v>70</v>
      </c>
      <c r="AU115" s="122" t="s">
        <v>79</v>
      </c>
      <c r="AY115" s="115" t="s">
        <v>120</v>
      </c>
      <c r="BK115" s="123">
        <f>SUM(BK116:BK117)</f>
        <v>0</v>
      </c>
    </row>
    <row r="116" spans="2:65" s="1" customFormat="1" ht="16.5" customHeight="1">
      <c r="B116" s="31"/>
      <c r="C116" s="126" t="s">
        <v>178</v>
      </c>
      <c r="D116" s="126" t="s">
        <v>123</v>
      </c>
      <c r="E116" s="127" t="s">
        <v>179</v>
      </c>
      <c r="F116" s="128" t="s">
        <v>180</v>
      </c>
      <c r="G116" s="129" t="s">
        <v>126</v>
      </c>
      <c r="H116" s="130">
        <v>1</v>
      </c>
      <c r="I116" s="131"/>
      <c r="J116" s="132">
        <f>ROUND(I116*H116,2)</f>
        <v>0</v>
      </c>
      <c r="K116" s="128" t="s">
        <v>19</v>
      </c>
      <c r="L116" s="31"/>
      <c r="M116" s="133" t="s">
        <v>19</v>
      </c>
      <c r="N116" s="134" t="s">
        <v>42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127</v>
      </c>
      <c r="AT116" s="137" t="s">
        <v>123</v>
      </c>
      <c r="AU116" s="137" t="s">
        <v>81</v>
      </c>
      <c r="AY116" s="16" t="s">
        <v>120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79</v>
      </c>
      <c r="BK116" s="138">
        <f>ROUND(I116*H116,2)</f>
        <v>0</v>
      </c>
      <c r="BL116" s="16" t="s">
        <v>127</v>
      </c>
      <c r="BM116" s="137" t="s">
        <v>181</v>
      </c>
    </row>
    <row r="117" spans="2:65" s="1" customFormat="1" ht="19.2">
      <c r="B117" s="31"/>
      <c r="D117" s="139" t="s">
        <v>129</v>
      </c>
      <c r="F117" s="140" t="s">
        <v>182</v>
      </c>
      <c r="I117" s="141"/>
      <c r="L117" s="31"/>
      <c r="M117" s="142"/>
      <c r="T117" s="52"/>
      <c r="AT117" s="16" t="s">
        <v>129</v>
      </c>
      <c r="AU117" s="16" t="s">
        <v>81</v>
      </c>
    </row>
    <row r="118" spans="2:65" s="11" customFormat="1" ht="22.8" customHeight="1">
      <c r="B118" s="114"/>
      <c r="D118" s="115" t="s">
        <v>70</v>
      </c>
      <c r="E118" s="124" t="s">
        <v>183</v>
      </c>
      <c r="F118" s="124" t="s">
        <v>184</v>
      </c>
      <c r="I118" s="117"/>
      <c r="J118" s="125">
        <f>BK118</f>
        <v>0</v>
      </c>
      <c r="L118" s="114"/>
      <c r="M118" s="119"/>
      <c r="P118" s="120">
        <f>SUM(P119:P123)</f>
        <v>0</v>
      </c>
      <c r="R118" s="120">
        <f>SUM(R119:R123)</f>
        <v>0</v>
      </c>
      <c r="T118" s="121">
        <f>SUM(T119:T123)</f>
        <v>0</v>
      </c>
      <c r="AR118" s="115" t="s">
        <v>119</v>
      </c>
      <c r="AT118" s="122" t="s">
        <v>70</v>
      </c>
      <c r="AU118" s="122" t="s">
        <v>79</v>
      </c>
      <c r="AY118" s="115" t="s">
        <v>120</v>
      </c>
      <c r="BK118" s="123">
        <f>SUM(BK119:BK123)</f>
        <v>0</v>
      </c>
    </row>
    <row r="119" spans="2:65" s="1" customFormat="1" ht="16.5" customHeight="1">
      <c r="B119" s="31"/>
      <c r="C119" s="126" t="s">
        <v>8</v>
      </c>
      <c r="D119" s="126" t="s">
        <v>123</v>
      </c>
      <c r="E119" s="127" t="s">
        <v>185</v>
      </c>
      <c r="F119" s="128" t="s">
        <v>186</v>
      </c>
      <c r="G119" s="129" t="s">
        <v>126</v>
      </c>
      <c r="H119" s="130">
        <v>1</v>
      </c>
      <c r="I119" s="131"/>
      <c r="J119" s="132">
        <f>ROUND(I119*H119,2)</f>
        <v>0</v>
      </c>
      <c r="K119" s="128" t="s">
        <v>19</v>
      </c>
      <c r="L119" s="31"/>
      <c r="M119" s="133" t="s">
        <v>19</v>
      </c>
      <c r="N119" s="134" t="s">
        <v>42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127</v>
      </c>
      <c r="AT119" s="137" t="s">
        <v>123</v>
      </c>
      <c r="AU119" s="137" t="s">
        <v>81</v>
      </c>
      <c r="AY119" s="16" t="s">
        <v>120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79</v>
      </c>
      <c r="BK119" s="138">
        <f>ROUND(I119*H119,2)</f>
        <v>0</v>
      </c>
      <c r="BL119" s="16" t="s">
        <v>127</v>
      </c>
      <c r="BM119" s="137" t="s">
        <v>187</v>
      </c>
    </row>
    <row r="120" spans="2:65" s="1" customFormat="1" ht="28.8">
      <c r="B120" s="31"/>
      <c r="D120" s="139" t="s">
        <v>129</v>
      </c>
      <c r="F120" s="140" t="s">
        <v>188</v>
      </c>
      <c r="I120" s="141"/>
      <c r="L120" s="31"/>
      <c r="M120" s="142"/>
      <c r="T120" s="52"/>
      <c r="AT120" s="16" t="s">
        <v>129</v>
      </c>
      <c r="AU120" s="16" t="s">
        <v>81</v>
      </c>
    </row>
    <row r="121" spans="2:65" s="1" customFormat="1" ht="16.5" customHeight="1">
      <c r="B121" s="31"/>
      <c r="C121" s="126" t="s">
        <v>189</v>
      </c>
      <c r="D121" s="126" t="s">
        <v>123</v>
      </c>
      <c r="E121" s="127" t="s">
        <v>190</v>
      </c>
      <c r="F121" s="128" t="s">
        <v>191</v>
      </c>
      <c r="G121" s="129" t="s">
        <v>126</v>
      </c>
      <c r="H121" s="130">
        <v>1</v>
      </c>
      <c r="I121" s="131"/>
      <c r="J121" s="132">
        <f>ROUND(I121*H121,2)</f>
        <v>0</v>
      </c>
      <c r="K121" s="128" t="s">
        <v>19</v>
      </c>
      <c r="L121" s="31"/>
      <c r="M121" s="133" t="s">
        <v>19</v>
      </c>
      <c r="N121" s="134" t="s">
        <v>42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127</v>
      </c>
      <c r="AT121" s="137" t="s">
        <v>123</v>
      </c>
      <c r="AU121" s="137" t="s">
        <v>81</v>
      </c>
      <c r="AY121" s="16" t="s">
        <v>120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79</v>
      </c>
      <c r="BK121" s="138">
        <f>ROUND(I121*H121,2)</f>
        <v>0</v>
      </c>
      <c r="BL121" s="16" t="s">
        <v>127</v>
      </c>
      <c r="BM121" s="137" t="s">
        <v>197</v>
      </c>
    </row>
    <row r="122" spans="2:65" s="1" customFormat="1" ht="19.2">
      <c r="B122" s="31"/>
      <c r="D122" s="139" t="s">
        <v>129</v>
      </c>
      <c r="F122" s="140" t="s">
        <v>193</v>
      </c>
      <c r="I122" s="141"/>
      <c r="L122" s="31"/>
      <c r="M122" s="142"/>
      <c r="T122" s="52"/>
      <c r="AT122" s="16" t="s">
        <v>129</v>
      </c>
      <c r="AU122" s="16" t="s">
        <v>81</v>
      </c>
    </row>
    <row r="123" spans="2:65" s="1" customFormat="1" ht="57.6">
      <c r="B123" s="31"/>
      <c r="D123" s="139" t="s">
        <v>130</v>
      </c>
      <c r="F123" s="143" t="s">
        <v>198</v>
      </c>
      <c r="I123" s="141"/>
      <c r="L123" s="31"/>
      <c r="M123" s="144"/>
      <c r="N123" s="145"/>
      <c r="O123" s="145"/>
      <c r="P123" s="145"/>
      <c r="Q123" s="145"/>
      <c r="R123" s="145"/>
      <c r="S123" s="145"/>
      <c r="T123" s="146"/>
      <c r="AT123" s="16" t="s">
        <v>130</v>
      </c>
      <c r="AU123" s="16" t="s">
        <v>81</v>
      </c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31"/>
    </row>
  </sheetData>
  <sheetProtection algorithmName="SHA-512" hashValue="+E0mOFuJoyHKLwX5uaL/en2YnaEhun+5JEE+slR5l4T+vkxFP4W74stWZGGBHHR5XwD1GhkkmKAd8ZNyvQCZ4A==" saltValue="8h9exWebBSogL5JTSNlpgwfHNnRTWbcHn64ISjd/WDNqewZtZLLxwC+EjFrSj5TZ9aY5tkYeTenSWzH+iP9gog==" spinCount="100000" sheet="1" objects="1" scenarios="1" formatColumns="0" formatRows="0" autoFilter="0"/>
  <autoFilter ref="C84:K123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45"/>
  <sheetViews>
    <sheetView showGridLines="0" tabSelected="1" topLeftCell="A98" workbookViewId="0">
      <selection activeCell="J105" sqref="J10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87</v>
      </c>
      <c r="AZ2" s="147" t="s">
        <v>199</v>
      </c>
      <c r="BA2" s="147" t="s">
        <v>19</v>
      </c>
      <c r="BB2" s="147" t="s">
        <v>19</v>
      </c>
      <c r="BC2" s="147" t="s">
        <v>200</v>
      </c>
      <c r="BD2" s="147" t="s">
        <v>81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147" t="s">
        <v>201</v>
      </c>
      <c r="BA3" s="147" t="s">
        <v>19</v>
      </c>
      <c r="BB3" s="147" t="s">
        <v>19</v>
      </c>
      <c r="BC3" s="147" t="s">
        <v>202</v>
      </c>
      <c r="BD3" s="147" t="s">
        <v>81</v>
      </c>
    </row>
    <row r="4" spans="2:56" ht="24.9" customHeight="1">
      <c r="B4" s="19"/>
      <c r="D4" s="20" t="s">
        <v>91</v>
      </c>
      <c r="L4" s="19"/>
      <c r="M4" s="84" t="s">
        <v>10</v>
      </c>
      <c r="AT4" s="16" t="s">
        <v>4</v>
      </c>
      <c r="AZ4" s="147" t="s">
        <v>203</v>
      </c>
      <c r="BA4" s="147" t="s">
        <v>19</v>
      </c>
      <c r="BB4" s="147" t="s">
        <v>19</v>
      </c>
      <c r="BC4" s="147" t="s">
        <v>204</v>
      </c>
      <c r="BD4" s="147" t="s">
        <v>81</v>
      </c>
    </row>
    <row r="5" spans="2:56" ht="6.9" customHeight="1">
      <c r="B5" s="19"/>
      <c r="L5" s="19"/>
      <c r="AZ5" s="147" t="s">
        <v>205</v>
      </c>
      <c r="BA5" s="147" t="s">
        <v>19</v>
      </c>
      <c r="BB5" s="147" t="s">
        <v>19</v>
      </c>
      <c r="BC5" s="147" t="s">
        <v>206</v>
      </c>
      <c r="BD5" s="147" t="s">
        <v>81</v>
      </c>
    </row>
    <row r="6" spans="2:56" ht="12" customHeight="1">
      <c r="B6" s="19"/>
      <c r="D6" s="26" t="s">
        <v>16</v>
      </c>
      <c r="L6" s="19"/>
      <c r="AZ6" s="147" t="s">
        <v>207</v>
      </c>
      <c r="BA6" s="147" t="s">
        <v>19</v>
      </c>
      <c r="BB6" s="147" t="s">
        <v>19</v>
      </c>
      <c r="BC6" s="147" t="s">
        <v>206</v>
      </c>
      <c r="BD6" s="147" t="s">
        <v>81</v>
      </c>
    </row>
    <row r="7" spans="2:56" ht="16.5" customHeight="1">
      <c r="B7" s="19"/>
      <c r="E7" s="312" t="str">
        <f>'Rekapitulace stavby'!K6</f>
        <v>Rozšíření ulice Podolecká</v>
      </c>
      <c r="F7" s="313"/>
      <c r="G7" s="313"/>
      <c r="H7" s="313"/>
      <c r="L7" s="19"/>
      <c r="AZ7" s="147" t="s">
        <v>208</v>
      </c>
      <c r="BA7" s="147" t="s">
        <v>19</v>
      </c>
      <c r="BB7" s="147" t="s">
        <v>19</v>
      </c>
      <c r="BC7" s="147" t="s">
        <v>209</v>
      </c>
      <c r="BD7" s="147" t="s">
        <v>81</v>
      </c>
    </row>
    <row r="8" spans="2:56" s="1" customFormat="1" ht="12" customHeight="1">
      <c r="B8" s="31"/>
      <c r="D8" s="26" t="s">
        <v>92</v>
      </c>
      <c r="L8" s="31"/>
      <c r="AZ8" s="147" t="s">
        <v>210</v>
      </c>
      <c r="BA8" s="147" t="s">
        <v>19</v>
      </c>
      <c r="BB8" s="147" t="s">
        <v>19</v>
      </c>
      <c r="BC8" s="147" t="s">
        <v>211</v>
      </c>
      <c r="BD8" s="147" t="s">
        <v>81</v>
      </c>
    </row>
    <row r="9" spans="2:56" s="1" customFormat="1" ht="16.5" customHeight="1">
      <c r="B9" s="31"/>
      <c r="E9" s="302" t="s">
        <v>212</v>
      </c>
      <c r="F9" s="311"/>
      <c r="G9" s="311"/>
      <c r="H9" s="311"/>
      <c r="L9" s="31"/>
      <c r="AZ9" s="147" t="s">
        <v>213</v>
      </c>
      <c r="BA9" s="147" t="s">
        <v>19</v>
      </c>
      <c r="BB9" s="147" t="s">
        <v>19</v>
      </c>
      <c r="BC9" s="147" t="s">
        <v>214</v>
      </c>
      <c r="BD9" s="147" t="s">
        <v>81</v>
      </c>
    </row>
    <row r="10" spans="2:56" s="1" customFormat="1">
      <c r="B10" s="31"/>
      <c r="L10" s="31"/>
      <c r="AZ10" s="147" t="s">
        <v>215</v>
      </c>
      <c r="BA10" s="147" t="s">
        <v>19</v>
      </c>
      <c r="BB10" s="147" t="s">
        <v>19</v>
      </c>
      <c r="BC10" s="147" t="s">
        <v>216</v>
      </c>
      <c r="BD10" s="147" t="s">
        <v>81</v>
      </c>
    </row>
    <row r="11" spans="2:5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  <c r="AZ11" s="147" t="s">
        <v>217</v>
      </c>
      <c r="BA11" s="147" t="s">
        <v>19</v>
      </c>
      <c r="BB11" s="147" t="s">
        <v>19</v>
      </c>
      <c r="BC11" s="147" t="s">
        <v>218</v>
      </c>
      <c r="BD11" s="147" t="s">
        <v>81</v>
      </c>
    </row>
    <row r="12" spans="2:5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2. 4. 2024</v>
      </c>
      <c r="L12" s="31"/>
      <c r="AZ12" s="147" t="s">
        <v>219</v>
      </c>
      <c r="BA12" s="147" t="s">
        <v>19</v>
      </c>
      <c r="BB12" s="147" t="s">
        <v>19</v>
      </c>
      <c r="BC12" s="147" t="s">
        <v>136</v>
      </c>
      <c r="BD12" s="147" t="s">
        <v>81</v>
      </c>
    </row>
    <row r="13" spans="2:56" s="1" customFormat="1" ht="10.8" customHeight="1">
      <c r="B13" s="31"/>
      <c r="L13" s="31"/>
      <c r="AZ13" s="147" t="s">
        <v>220</v>
      </c>
      <c r="BA13" s="147" t="s">
        <v>19</v>
      </c>
      <c r="BB13" s="147" t="s">
        <v>19</v>
      </c>
      <c r="BC13" s="147" t="s">
        <v>136</v>
      </c>
      <c r="BD13" s="147" t="s">
        <v>81</v>
      </c>
    </row>
    <row r="14" spans="2:5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  <c r="AZ14" s="147" t="s">
        <v>221</v>
      </c>
      <c r="BA14" s="147" t="s">
        <v>19</v>
      </c>
      <c r="BB14" s="147" t="s">
        <v>19</v>
      </c>
      <c r="BC14" s="147" t="s">
        <v>222</v>
      </c>
      <c r="BD14" s="147" t="s">
        <v>81</v>
      </c>
    </row>
    <row r="15" spans="2:5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  <c r="AZ15" s="147" t="s">
        <v>223</v>
      </c>
      <c r="BA15" s="147" t="s">
        <v>19</v>
      </c>
      <c r="BB15" s="147" t="s">
        <v>19</v>
      </c>
      <c r="BC15" s="147" t="s">
        <v>224</v>
      </c>
      <c r="BD15" s="147" t="s">
        <v>81</v>
      </c>
    </row>
    <row r="16" spans="2:56" s="1" customFormat="1" ht="6.9" customHeight="1">
      <c r="B16" s="31"/>
      <c r="L16" s="31"/>
      <c r="AZ16" s="147" t="s">
        <v>225</v>
      </c>
      <c r="BA16" s="147" t="s">
        <v>19</v>
      </c>
      <c r="BB16" s="147" t="s">
        <v>19</v>
      </c>
      <c r="BC16" s="147" t="s">
        <v>226</v>
      </c>
      <c r="BD16" s="147" t="s">
        <v>81</v>
      </c>
    </row>
    <row r="17" spans="2:56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  <c r="AZ17" s="147" t="s">
        <v>227</v>
      </c>
      <c r="BA17" s="147" t="s">
        <v>19</v>
      </c>
      <c r="BB17" s="147" t="s">
        <v>19</v>
      </c>
      <c r="BC17" s="147" t="s">
        <v>228</v>
      </c>
      <c r="BD17" s="147" t="s">
        <v>81</v>
      </c>
    </row>
    <row r="18" spans="2:56" s="1" customFormat="1" ht="18" customHeight="1">
      <c r="B18" s="31"/>
      <c r="E18" s="314" t="str">
        <f>'Rekapitulace stavby'!E14</f>
        <v>Vyplň údaj</v>
      </c>
      <c r="F18" s="285"/>
      <c r="G18" s="285"/>
      <c r="H18" s="285"/>
      <c r="I18" s="26" t="s">
        <v>28</v>
      </c>
      <c r="J18" s="27" t="str">
        <f>'Rekapitulace stavby'!AN14</f>
        <v>Vyplň údaj</v>
      </c>
      <c r="L18" s="31"/>
      <c r="AZ18" s="147" t="s">
        <v>229</v>
      </c>
      <c r="BA18" s="147" t="s">
        <v>19</v>
      </c>
      <c r="BB18" s="147" t="s">
        <v>19</v>
      </c>
      <c r="BC18" s="147" t="s">
        <v>230</v>
      </c>
      <c r="BD18" s="147" t="s">
        <v>81</v>
      </c>
    </row>
    <row r="19" spans="2:56" s="1" customFormat="1" ht="6.9" customHeight="1">
      <c r="B19" s="31"/>
      <c r="L19" s="31"/>
      <c r="AZ19" s="147" t="s">
        <v>231</v>
      </c>
      <c r="BA19" s="147" t="s">
        <v>19</v>
      </c>
      <c r="BB19" s="147" t="s">
        <v>19</v>
      </c>
      <c r="BC19" s="147" t="s">
        <v>232</v>
      </c>
      <c r="BD19" s="147" t="s">
        <v>81</v>
      </c>
    </row>
    <row r="20" spans="2:56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  <c r="AZ20" s="147" t="s">
        <v>233</v>
      </c>
      <c r="BA20" s="147" t="s">
        <v>19</v>
      </c>
      <c r="BB20" s="147" t="s">
        <v>19</v>
      </c>
      <c r="BC20" s="147" t="s">
        <v>234</v>
      </c>
      <c r="BD20" s="147" t="s">
        <v>81</v>
      </c>
    </row>
    <row r="21" spans="2:56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  <c r="AZ21" s="147" t="s">
        <v>235</v>
      </c>
      <c r="BA21" s="147" t="s">
        <v>19</v>
      </c>
      <c r="BB21" s="147" t="s">
        <v>19</v>
      </c>
      <c r="BC21" s="147" t="s">
        <v>236</v>
      </c>
      <c r="BD21" s="147" t="s">
        <v>81</v>
      </c>
    </row>
    <row r="22" spans="2:56" s="1" customFormat="1" ht="6.9" customHeight="1">
      <c r="B22" s="31"/>
      <c r="L22" s="31"/>
      <c r="AZ22" s="147" t="s">
        <v>237</v>
      </c>
      <c r="BA22" s="147" t="s">
        <v>19</v>
      </c>
      <c r="BB22" s="147" t="s">
        <v>19</v>
      </c>
      <c r="BC22" s="147" t="s">
        <v>238</v>
      </c>
      <c r="BD22" s="147" t="s">
        <v>81</v>
      </c>
    </row>
    <row r="23" spans="2:56" s="1" customFormat="1" ht="12" customHeight="1">
      <c r="B23" s="31"/>
      <c r="D23" s="26" t="s">
        <v>34</v>
      </c>
      <c r="I23" s="26" t="s">
        <v>26</v>
      </c>
      <c r="J23" s="24" t="s">
        <v>19</v>
      </c>
      <c r="L23" s="31"/>
      <c r="AZ23" s="147" t="s">
        <v>239</v>
      </c>
      <c r="BA23" s="147" t="s">
        <v>19</v>
      </c>
      <c r="BB23" s="147" t="s">
        <v>19</v>
      </c>
      <c r="BC23" s="147" t="s">
        <v>240</v>
      </c>
      <c r="BD23" s="147" t="s">
        <v>81</v>
      </c>
    </row>
    <row r="24" spans="2:56" s="1" customFormat="1" ht="18" customHeight="1">
      <c r="B24" s="31"/>
      <c r="E24" s="24" t="s">
        <v>32</v>
      </c>
      <c r="I24" s="26" t="s">
        <v>28</v>
      </c>
      <c r="J24" s="24" t="s">
        <v>19</v>
      </c>
      <c r="L24" s="31"/>
      <c r="AZ24" s="147" t="s">
        <v>241</v>
      </c>
      <c r="BA24" s="147" t="s">
        <v>19</v>
      </c>
      <c r="BB24" s="147" t="s">
        <v>19</v>
      </c>
      <c r="BC24" s="147" t="s">
        <v>240</v>
      </c>
      <c r="BD24" s="147" t="s">
        <v>81</v>
      </c>
    </row>
    <row r="25" spans="2:56" s="1" customFormat="1" ht="6.9" customHeight="1">
      <c r="B25" s="31"/>
      <c r="L25" s="31"/>
      <c r="AZ25" s="147" t="s">
        <v>242</v>
      </c>
      <c r="BA25" s="147" t="s">
        <v>19</v>
      </c>
      <c r="BB25" s="147" t="s">
        <v>19</v>
      </c>
      <c r="BC25" s="147" t="s">
        <v>243</v>
      </c>
      <c r="BD25" s="147" t="s">
        <v>81</v>
      </c>
    </row>
    <row r="26" spans="2:56" s="1" customFormat="1" ht="12" customHeight="1">
      <c r="B26" s="31"/>
      <c r="D26" s="26" t="s">
        <v>35</v>
      </c>
      <c r="L26" s="31"/>
      <c r="AZ26" s="147" t="s">
        <v>244</v>
      </c>
      <c r="BA26" s="147" t="s">
        <v>19</v>
      </c>
      <c r="BB26" s="147" t="s">
        <v>19</v>
      </c>
      <c r="BC26" s="147" t="s">
        <v>245</v>
      </c>
      <c r="BD26" s="147" t="s">
        <v>81</v>
      </c>
    </row>
    <row r="27" spans="2:56" s="7" customFormat="1" ht="16.5" customHeight="1">
      <c r="B27" s="85"/>
      <c r="E27" s="289" t="s">
        <v>19</v>
      </c>
      <c r="F27" s="289"/>
      <c r="G27" s="289"/>
      <c r="H27" s="289"/>
      <c r="L27" s="85"/>
      <c r="AZ27" s="148" t="s">
        <v>246</v>
      </c>
      <c r="BA27" s="148" t="s">
        <v>19</v>
      </c>
      <c r="BB27" s="148" t="s">
        <v>19</v>
      </c>
      <c r="BC27" s="148" t="s">
        <v>247</v>
      </c>
      <c r="BD27" s="148" t="s">
        <v>81</v>
      </c>
    </row>
    <row r="28" spans="2:56" s="1" customFormat="1" ht="6.9" customHeight="1">
      <c r="B28" s="31"/>
      <c r="L28" s="31"/>
      <c r="AZ28" s="147" t="s">
        <v>248</v>
      </c>
      <c r="BA28" s="147" t="s">
        <v>19</v>
      </c>
      <c r="BB28" s="147" t="s">
        <v>19</v>
      </c>
      <c r="BC28" s="147" t="s">
        <v>249</v>
      </c>
      <c r="BD28" s="147" t="s">
        <v>81</v>
      </c>
    </row>
    <row r="29" spans="2:56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56" s="1" customFormat="1" ht="25.35" customHeight="1">
      <c r="B30" s="31"/>
      <c r="D30" s="86" t="s">
        <v>37</v>
      </c>
      <c r="J30" s="62">
        <f>ROUND(J90, 2)</f>
        <v>0</v>
      </c>
      <c r="L30" s="31"/>
    </row>
    <row r="31" spans="2:56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56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ROUND((SUM(BE90:BE444)),  2)</f>
        <v>0</v>
      </c>
      <c r="I33" s="88">
        <v>0.21</v>
      </c>
      <c r="J33" s="87">
        <f>ROUND(((SUM(BE90:BE444))*I33),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ROUND((SUM(BF90:BF444)),  2)</f>
        <v>0</v>
      </c>
      <c r="I34" s="88">
        <v>0.12</v>
      </c>
      <c r="J34" s="87">
        <f>ROUND(((SUM(BF90:BF444))*I34),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ROUND((SUM(BG90:BG444)),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ROUND((SUM(BH90:BH444)),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ROUND((SUM(BI90:BI444)),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94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2" t="str">
        <f>E7</f>
        <v>Rozšíření ulice Podolecká</v>
      </c>
      <c r="F48" s="313"/>
      <c r="G48" s="313"/>
      <c r="H48" s="31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16.5" customHeight="1">
      <c r="B50" s="31"/>
      <c r="E50" s="302" t="str">
        <f>E9</f>
        <v>906/23-1 - SO 101 Komunikace - hrazeno KSUS</v>
      </c>
      <c r="F50" s="311"/>
      <c r="G50" s="311"/>
      <c r="H50" s="31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Benátky nad Jizerou</v>
      </c>
      <c r="I52" s="26" t="s">
        <v>23</v>
      </c>
      <c r="J52" s="48" t="str">
        <f>IF(J12="","",J12)</f>
        <v>2. 4. 2024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Benátky nad Jizerou</v>
      </c>
      <c r="I54" s="26" t="s">
        <v>31</v>
      </c>
      <c r="J54" s="29" t="str">
        <f>E21</f>
        <v>NDCON s.r.o.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NDCON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95</v>
      </c>
      <c r="D57" s="89"/>
      <c r="E57" s="89"/>
      <c r="F57" s="89"/>
      <c r="G57" s="89"/>
      <c r="H57" s="89"/>
      <c r="I57" s="89"/>
      <c r="J57" s="96" t="s">
        <v>96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69</v>
      </c>
      <c r="J59" s="62">
        <f>J90</f>
        <v>0</v>
      </c>
      <c r="L59" s="31"/>
      <c r="AU59" s="16" t="s">
        <v>97</v>
      </c>
    </row>
    <row r="60" spans="2:47" s="8" customFormat="1" ht="24.9" customHeight="1">
      <c r="B60" s="98"/>
      <c r="D60" s="99" t="s">
        <v>250</v>
      </c>
      <c r="E60" s="100"/>
      <c r="F60" s="100"/>
      <c r="G60" s="100"/>
      <c r="H60" s="100"/>
      <c r="I60" s="100"/>
      <c r="J60" s="101">
        <f>J91</f>
        <v>0</v>
      </c>
      <c r="L60" s="98"/>
    </row>
    <row r="61" spans="2:47" s="9" customFormat="1" ht="19.95" customHeight="1">
      <c r="B61" s="102"/>
      <c r="D61" s="103" t="s">
        <v>251</v>
      </c>
      <c r="E61" s="104"/>
      <c r="F61" s="104"/>
      <c r="G61" s="104"/>
      <c r="H61" s="104"/>
      <c r="I61" s="104"/>
      <c r="J61" s="105">
        <f>J92</f>
        <v>0</v>
      </c>
      <c r="L61" s="102"/>
    </row>
    <row r="62" spans="2:47" s="9" customFormat="1" ht="19.95" customHeight="1">
      <c r="B62" s="102"/>
      <c r="D62" s="103" t="s">
        <v>252</v>
      </c>
      <c r="E62" s="104"/>
      <c r="F62" s="104"/>
      <c r="G62" s="104"/>
      <c r="H62" s="104"/>
      <c r="I62" s="104"/>
      <c r="J62" s="105">
        <f>J194</f>
        <v>0</v>
      </c>
      <c r="L62" s="102"/>
    </row>
    <row r="63" spans="2:47" s="9" customFormat="1" ht="19.95" customHeight="1">
      <c r="B63" s="102"/>
      <c r="D63" s="103" t="s">
        <v>253</v>
      </c>
      <c r="E63" s="104"/>
      <c r="F63" s="104"/>
      <c r="G63" s="104"/>
      <c r="H63" s="104"/>
      <c r="I63" s="104"/>
      <c r="J63" s="105">
        <f>J205</f>
        <v>0</v>
      </c>
      <c r="L63" s="102"/>
    </row>
    <row r="64" spans="2:47" s="9" customFormat="1" ht="19.95" customHeight="1">
      <c r="B64" s="102"/>
      <c r="D64" s="103" t="s">
        <v>254</v>
      </c>
      <c r="E64" s="104"/>
      <c r="F64" s="104"/>
      <c r="G64" s="104"/>
      <c r="H64" s="104"/>
      <c r="I64" s="104"/>
      <c r="J64" s="105">
        <f>J214</f>
        <v>0</v>
      </c>
      <c r="L64" s="102"/>
    </row>
    <row r="65" spans="2:12" s="9" customFormat="1" ht="19.95" customHeight="1">
      <c r="B65" s="102"/>
      <c r="D65" s="103" t="s">
        <v>255</v>
      </c>
      <c r="E65" s="104"/>
      <c r="F65" s="104"/>
      <c r="G65" s="104"/>
      <c r="H65" s="104"/>
      <c r="I65" s="104"/>
      <c r="J65" s="105">
        <f>J248</f>
        <v>0</v>
      </c>
      <c r="L65" s="102"/>
    </row>
    <row r="66" spans="2:12" s="9" customFormat="1" ht="19.95" customHeight="1">
      <c r="B66" s="102"/>
      <c r="D66" s="103" t="s">
        <v>256</v>
      </c>
      <c r="E66" s="104"/>
      <c r="F66" s="104"/>
      <c r="G66" s="104"/>
      <c r="H66" s="104"/>
      <c r="I66" s="104"/>
      <c r="J66" s="105">
        <f>J257</f>
        <v>0</v>
      </c>
      <c r="L66" s="102"/>
    </row>
    <row r="67" spans="2:12" s="9" customFormat="1" ht="19.95" customHeight="1">
      <c r="B67" s="102"/>
      <c r="D67" s="103" t="s">
        <v>257</v>
      </c>
      <c r="E67" s="104"/>
      <c r="F67" s="104"/>
      <c r="G67" s="104"/>
      <c r="H67" s="104"/>
      <c r="I67" s="104"/>
      <c r="J67" s="105">
        <f>J315</f>
        <v>0</v>
      </c>
      <c r="L67" s="102"/>
    </row>
    <row r="68" spans="2:12" s="9" customFormat="1" ht="19.95" customHeight="1">
      <c r="B68" s="102"/>
      <c r="D68" s="103" t="s">
        <v>258</v>
      </c>
      <c r="E68" s="104"/>
      <c r="F68" s="104"/>
      <c r="G68" s="104"/>
      <c r="H68" s="104"/>
      <c r="I68" s="104"/>
      <c r="J68" s="105">
        <f>J426</f>
        <v>0</v>
      </c>
      <c r="L68" s="102"/>
    </row>
    <row r="69" spans="2:12" s="8" customFormat="1" ht="24.9" customHeight="1">
      <c r="B69" s="98"/>
      <c r="D69" s="99" t="s">
        <v>259</v>
      </c>
      <c r="E69" s="100"/>
      <c r="F69" s="100"/>
      <c r="G69" s="100"/>
      <c r="H69" s="100"/>
      <c r="I69" s="100"/>
      <c r="J69" s="101">
        <f>J430</f>
        <v>0</v>
      </c>
      <c r="L69" s="98"/>
    </row>
    <row r="70" spans="2:12" s="9" customFormat="1" ht="19.95" customHeight="1">
      <c r="B70" s="102"/>
      <c r="D70" s="103" t="s">
        <v>260</v>
      </c>
      <c r="E70" s="104"/>
      <c r="F70" s="104"/>
      <c r="G70" s="104"/>
      <c r="H70" s="104"/>
      <c r="I70" s="104"/>
      <c r="J70" s="105">
        <f>J431</f>
        <v>0</v>
      </c>
      <c r="L70" s="102"/>
    </row>
    <row r="71" spans="2:12" s="1" customFormat="1" ht="21.75" customHeight="1">
      <c r="B71" s="31"/>
      <c r="L71" s="31"/>
    </row>
    <row r="72" spans="2:12" s="1" customFormat="1" ht="6.9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6" spans="2:12" s="1" customFormat="1" ht="6.9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4.9" customHeight="1">
      <c r="B77" s="31"/>
      <c r="C77" s="20" t="s">
        <v>104</v>
      </c>
      <c r="L77" s="31"/>
    </row>
    <row r="78" spans="2:12" s="1" customFormat="1" ht="6.9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16.5" customHeight="1">
      <c r="B80" s="31"/>
      <c r="E80" s="312" t="str">
        <f>E7</f>
        <v>Rozšíření ulice Podolecká</v>
      </c>
      <c r="F80" s="313"/>
      <c r="G80" s="313"/>
      <c r="H80" s="313"/>
      <c r="L80" s="31"/>
    </row>
    <row r="81" spans="2:65" s="1" customFormat="1" ht="12" customHeight="1">
      <c r="B81" s="31"/>
      <c r="C81" s="26" t="s">
        <v>92</v>
      </c>
      <c r="L81" s="31"/>
    </row>
    <row r="82" spans="2:65" s="1" customFormat="1" ht="16.5" customHeight="1">
      <c r="B82" s="31"/>
      <c r="E82" s="302" t="str">
        <f>E9</f>
        <v>906/23-1 - SO 101 Komunikace - hrazeno KSUS</v>
      </c>
      <c r="F82" s="311"/>
      <c r="G82" s="311"/>
      <c r="H82" s="311"/>
      <c r="L82" s="31"/>
    </row>
    <row r="83" spans="2:65" s="1" customFormat="1" ht="6.9" customHeight="1">
      <c r="B83" s="31"/>
      <c r="L83" s="31"/>
    </row>
    <row r="84" spans="2:65" s="1" customFormat="1" ht="12" customHeight="1">
      <c r="B84" s="31"/>
      <c r="C84" s="26" t="s">
        <v>21</v>
      </c>
      <c r="F84" s="24" t="str">
        <f>F12</f>
        <v>Benátky nad Jizerou</v>
      </c>
      <c r="I84" s="26" t="s">
        <v>23</v>
      </c>
      <c r="J84" s="48" t="str">
        <f>IF(J12="","",J12)</f>
        <v>2. 4. 2024</v>
      </c>
      <c r="L84" s="31"/>
    </row>
    <row r="85" spans="2:65" s="1" customFormat="1" ht="6.9" customHeight="1">
      <c r="B85" s="31"/>
      <c r="L85" s="31"/>
    </row>
    <row r="86" spans="2:65" s="1" customFormat="1" ht="15.15" customHeight="1">
      <c r="B86" s="31"/>
      <c r="C86" s="26" t="s">
        <v>25</v>
      </c>
      <c r="F86" s="24" t="str">
        <f>E15</f>
        <v>Město Benátky nad Jizerou</v>
      </c>
      <c r="I86" s="26" t="s">
        <v>31</v>
      </c>
      <c r="J86" s="29" t="str">
        <f>E21</f>
        <v>NDCON s.r.o.</v>
      </c>
      <c r="L86" s="31"/>
    </row>
    <row r="87" spans="2:65" s="1" customFormat="1" ht="15.15" customHeight="1">
      <c r="B87" s="31"/>
      <c r="C87" s="26" t="s">
        <v>29</v>
      </c>
      <c r="F87" s="24" t="str">
        <f>IF(E18="","",E18)</f>
        <v>Vyplň údaj</v>
      </c>
      <c r="I87" s="26" t="s">
        <v>34</v>
      </c>
      <c r="J87" s="29" t="str">
        <f>E24</f>
        <v>NDCON s.r.o.</v>
      </c>
      <c r="L87" s="31"/>
    </row>
    <row r="88" spans="2:65" s="1" customFormat="1" ht="10.35" customHeight="1">
      <c r="B88" s="31"/>
      <c r="L88" s="31"/>
    </row>
    <row r="89" spans="2:65" s="10" customFormat="1" ht="29.25" customHeight="1">
      <c r="B89" s="106"/>
      <c r="C89" s="107" t="s">
        <v>105</v>
      </c>
      <c r="D89" s="108" t="s">
        <v>56</v>
      </c>
      <c r="E89" s="108" t="s">
        <v>52</v>
      </c>
      <c r="F89" s="108" t="s">
        <v>53</v>
      </c>
      <c r="G89" s="108" t="s">
        <v>106</v>
      </c>
      <c r="H89" s="108" t="s">
        <v>107</v>
      </c>
      <c r="I89" s="108" t="s">
        <v>108</v>
      </c>
      <c r="J89" s="108" t="s">
        <v>96</v>
      </c>
      <c r="K89" s="109" t="s">
        <v>109</v>
      </c>
      <c r="L89" s="106"/>
      <c r="M89" s="55" t="s">
        <v>19</v>
      </c>
      <c r="N89" s="56" t="s">
        <v>41</v>
      </c>
      <c r="O89" s="56" t="s">
        <v>110</v>
      </c>
      <c r="P89" s="56" t="s">
        <v>111</v>
      </c>
      <c r="Q89" s="56" t="s">
        <v>112</v>
      </c>
      <c r="R89" s="56" t="s">
        <v>113</v>
      </c>
      <c r="S89" s="56" t="s">
        <v>114</v>
      </c>
      <c r="T89" s="57" t="s">
        <v>115</v>
      </c>
    </row>
    <row r="90" spans="2:65" s="1" customFormat="1" ht="22.8" customHeight="1">
      <c r="B90" s="31"/>
      <c r="C90" s="60" t="s">
        <v>116</v>
      </c>
      <c r="J90" s="110">
        <f>BK90</f>
        <v>0</v>
      </c>
      <c r="L90" s="31"/>
      <c r="M90" s="58"/>
      <c r="N90" s="49"/>
      <c r="O90" s="49"/>
      <c r="P90" s="111">
        <f>P91+P430</f>
        <v>0</v>
      </c>
      <c r="Q90" s="49"/>
      <c r="R90" s="111">
        <f>R91+R430</f>
        <v>224.10067091049999</v>
      </c>
      <c r="S90" s="49"/>
      <c r="T90" s="112">
        <f>T91+T430</f>
        <v>251.78639999999999</v>
      </c>
      <c r="AT90" s="16" t="s">
        <v>70</v>
      </c>
      <c r="AU90" s="16" t="s">
        <v>97</v>
      </c>
      <c r="BK90" s="113">
        <f>BK91+BK430</f>
        <v>0</v>
      </c>
    </row>
    <row r="91" spans="2:65" s="11" customFormat="1" ht="25.95" customHeight="1">
      <c r="B91" s="114"/>
      <c r="D91" s="115" t="s">
        <v>70</v>
      </c>
      <c r="E91" s="116" t="s">
        <v>261</v>
      </c>
      <c r="F91" s="116" t="s">
        <v>262</v>
      </c>
      <c r="I91" s="117"/>
      <c r="J91" s="118">
        <f>BK91</f>
        <v>0</v>
      </c>
      <c r="L91" s="114"/>
      <c r="M91" s="119"/>
      <c r="P91" s="120">
        <f>P92+P194+P205+P214+P248+P257+P315+P426</f>
        <v>0</v>
      </c>
      <c r="R91" s="120">
        <f>R92+R194+R205+R214+R248+R257+R315+R426</f>
        <v>224.10067091049999</v>
      </c>
      <c r="T91" s="121">
        <f>T92+T194+T205+T214+T248+T257+T315+T426</f>
        <v>251.78639999999999</v>
      </c>
      <c r="AR91" s="115" t="s">
        <v>79</v>
      </c>
      <c r="AT91" s="122" t="s">
        <v>70</v>
      </c>
      <c r="AU91" s="122" t="s">
        <v>71</v>
      </c>
      <c r="AY91" s="115" t="s">
        <v>120</v>
      </c>
      <c r="BK91" s="123">
        <f>BK92+BK194+BK205+BK214+BK248+BK257+BK315+BK426</f>
        <v>0</v>
      </c>
    </row>
    <row r="92" spans="2:65" s="11" customFormat="1" ht="22.8" customHeight="1">
      <c r="B92" s="114"/>
      <c r="D92" s="115" t="s">
        <v>70</v>
      </c>
      <c r="E92" s="124" t="s">
        <v>79</v>
      </c>
      <c r="F92" s="124" t="s">
        <v>263</v>
      </c>
      <c r="I92" s="117"/>
      <c r="J92" s="125">
        <f>BK92</f>
        <v>0</v>
      </c>
      <c r="L92" s="114"/>
      <c r="M92" s="119"/>
      <c r="P92" s="120">
        <f>SUM(P93:P193)</f>
        <v>0</v>
      </c>
      <c r="R92" s="120">
        <f>SUM(R93:R193)</f>
        <v>7.0526235750000001</v>
      </c>
      <c r="T92" s="121">
        <f>SUM(T93:T193)</f>
        <v>204.35199999999998</v>
      </c>
      <c r="AR92" s="115" t="s">
        <v>79</v>
      </c>
      <c r="AT92" s="122" t="s">
        <v>70</v>
      </c>
      <c r="AU92" s="122" t="s">
        <v>79</v>
      </c>
      <c r="AY92" s="115" t="s">
        <v>120</v>
      </c>
      <c r="BK92" s="123">
        <f>SUM(BK93:BK193)</f>
        <v>0</v>
      </c>
    </row>
    <row r="93" spans="2:65" s="1" customFormat="1" ht="24.15" customHeight="1">
      <c r="B93" s="31"/>
      <c r="C93" s="126" t="s">
        <v>79</v>
      </c>
      <c r="D93" s="126" t="s">
        <v>123</v>
      </c>
      <c r="E93" s="127" t="s">
        <v>264</v>
      </c>
      <c r="F93" s="128" t="s">
        <v>265</v>
      </c>
      <c r="G93" s="129" t="s">
        <v>266</v>
      </c>
      <c r="H93" s="130">
        <v>4.7</v>
      </c>
      <c r="I93" s="131"/>
      <c r="J93" s="132">
        <f>ROUND(I93*H93,2)</f>
        <v>0</v>
      </c>
      <c r="K93" s="128" t="s">
        <v>267</v>
      </c>
      <c r="L93" s="31"/>
      <c r="M93" s="133" t="s">
        <v>19</v>
      </c>
      <c r="N93" s="134" t="s">
        <v>42</v>
      </c>
      <c r="P93" s="135">
        <f>O93*H93</f>
        <v>0</v>
      </c>
      <c r="Q93" s="135">
        <v>0</v>
      </c>
      <c r="R93" s="135">
        <f>Q93*H93</f>
        <v>0</v>
      </c>
      <c r="S93" s="135">
        <v>0.32</v>
      </c>
      <c r="T93" s="136">
        <f>S93*H93</f>
        <v>1.504</v>
      </c>
      <c r="AR93" s="137" t="s">
        <v>140</v>
      </c>
      <c r="AT93" s="137" t="s">
        <v>123</v>
      </c>
      <c r="AU93" s="137" t="s">
        <v>81</v>
      </c>
      <c r="AY93" s="16" t="s">
        <v>120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79</v>
      </c>
      <c r="BK93" s="138">
        <f>ROUND(I93*H93,2)</f>
        <v>0</v>
      </c>
      <c r="BL93" s="16" t="s">
        <v>140</v>
      </c>
      <c r="BM93" s="137" t="s">
        <v>268</v>
      </c>
    </row>
    <row r="94" spans="2:65" s="1" customFormat="1" ht="38.4">
      <c r="B94" s="31"/>
      <c r="D94" s="139" t="s">
        <v>129</v>
      </c>
      <c r="F94" s="140" t="s">
        <v>269</v>
      </c>
      <c r="I94" s="141"/>
      <c r="L94" s="31"/>
      <c r="M94" s="142"/>
      <c r="T94" s="52"/>
      <c r="AT94" s="16" t="s">
        <v>129</v>
      </c>
      <c r="AU94" s="16" t="s">
        <v>81</v>
      </c>
    </row>
    <row r="95" spans="2:65" s="1" customFormat="1">
      <c r="B95" s="31"/>
      <c r="D95" s="149" t="s">
        <v>270</v>
      </c>
      <c r="F95" s="150" t="s">
        <v>271</v>
      </c>
      <c r="I95" s="141"/>
      <c r="L95" s="31"/>
      <c r="M95" s="142"/>
      <c r="T95" s="52"/>
      <c r="AT95" s="16" t="s">
        <v>270</v>
      </c>
      <c r="AU95" s="16" t="s">
        <v>81</v>
      </c>
    </row>
    <row r="96" spans="2:65" s="12" customFormat="1">
      <c r="B96" s="151"/>
      <c r="D96" s="139" t="s">
        <v>272</v>
      </c>
      <c r="E96" s="152" t="s">
        <v>221</v>
      </c>
      <c r="F96" s="153" t="s">
        <v>273</v>
      </c>
      <c r="H96" s="154">
        <v>4.7</v>
      </c>
      <c r="I96" s="155"/>
      <c r="L96" s="151"/>
      <c r="M96" s="156"/>
      <c r="T96" s="157"/>
      <c r="AT96" s="152" t="s">
        <v>272</v>
      </c>
      <c r="AU96" s="152" t="s">
        <v>81</v>
      </c>
      <c r="AV96" s="12" t="s">
        <v>81</v>
      </c>
      <c r="AW96" s="12" t="s">
        <v>33</v>
      </c>
      <c r="AX96" s="12" t="s">
        <v>79</v>
      </c>
      <c r="AY96" s="152" t="s">
        <v>120</v>
      </c>
    </row>
    <row r="97" spans="2:65" s="1" customFormat="1" ht="24.15" customHeight="1">
      <c r="B97" s="31"/>
      <c r="C97" s="126" t="s">
        <v>81</v>
      </c>
      <c r="D97" s="126" t="s">
        <v>123</v>
      </c>
      <c r="E97" s="127" t="s">
        <v>274</v>
      </c>
      <c r="F97" s="128" t="s">
        <v>275</v>
      </c>
      <c r="G97" s="129" t="s">
        <v>266</v>
      </c>
      <c r="H97" s="130">
        <v>16.5</v>
      </c>
      <c r="I97" s="131"/>
      <c r="J97" s="132">
        <f>ROUND(I97*H97,2)</f>
        <v>0</v>
      </c>
      <c r="K97" s="128" t="s">
        <v>267</v>
      </c>
      <c r="L97" s="31"/>
      <c r="M97" s="133" t="s">
        <v>19</v>
      </c>
      <c r="N97" s="134" t="s">
        <v>42</v>
      </c>
      <c r="P97" s="135">
        <f>O97*H97</f>
        <v>0</v>
      </c>
      <c r="Q97" s="135">
        <v>0</v>
      </c>
      <c r="R97" s="135">
        <f>Q97*H97</f>
        <v>0</v>
      </c>
      <c r="S97" s="135">
        <v>0.29499999999999998</v>
      </c>
      <c r="T97" s="136">
        <f>S97*H97</f>
        <v>4.8674999999999997</v>
      </c>
      <c r="AR97" s="137" t="s">
        <v>140</v>
      </c>
      <c r="AT97" s="137" t="s">
        <v>123</v>
      </c>
      <c r="AU97" s="137" t="s">
        <v>81</v>
      </c>
      <c r="AY97" s="16" t="s">
        <v>120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79</v>
      </c>
      <c r="BK97" s="138">
        <f>ROUND(I97*H97,2)</f>
        <v>0</v>
      </c>
      <c r="BL97" s="16" t="s">
        <v>140</v>
      </c>
      <c r="BM97" s="137" t="s">
        <v>276</v>
      </c>
    </row>
    <row r="98" spans="2:65" s="1" customFormat="1" ht="38.4">
      <c r="B98" s="31"/>
      <c r="D98" s="139" t="s">
        <v>129</v>
      </c>
      <c r="F98" s="140" t="s">
        <v>277</v>
      </c>
      <c r="I98" s="141"/>
      <c r="L98" s="31"/>
      <c r="M98" s="142"/>
      <c r="T98" s="52"/>
      <c r="AT98" s="16" t="s">
        <v>129</v>
      </c>
      <c r="AU98" s="16" t="s">
        <v>81</v>
      </c>
    </row>
    <row r="99" spans="2:65" s="1" customFormat="1">
      <c r="B99" s="31"/>
      <c r="D99" s="149" t="s">
        <v>270</v>
      </c>
      <c r="F99" s="150" t="s">
        <v>278</v>
      </c>
      <c r="I99" s="141"/>
      <c r="L99" s="31"/>
      <c r="M99" s="142"/>
      <c r="T99" s="52"/>
      <c r="AT99" s="16" t="s">
        <v>270</v>
      </c>
      <c r="AU99" s="16" t="s">
        <v>81</v>
      </c>
    </row>
    <row r="100" spans="2:65" s="12" customFormat="1">
      <c r="B100" s="151"/>
      <c r="D100" s="139" t="s">
        <v>272</v>
      </c>
      <c r="E100" s="152" t="s">
        <v>231</v>
      </c>
      <c r="F100" s="153" t="s">
        <v>279</v>
      </c>
      <c r="H100" s="154">
        <v>16.5</v>
      </c>
      <c r="I100" s="155"/>
      <c r="L100" s="151"/>
      <c r="M100" s="156"/>
      <c r="T100" s="157"/>
      <c r="AT100" s="152" t="s">
        <v>272</v>
      </c>
      <c r="AU100" s="152" t="s">
        <v>81</v>
      </c>
      <c r="AV100" s="12" t="s">
        <v>81</v>
      </c>
      <c r="AW100" s="12" t="s">
        <v>33</v>
      </c>
      <c r="AX100" s="12" t="s">
        <v>79</v>
      </c>
      <c r="AY100" s="152" t="s">
        <v>120</v>
      </c>
    </row>
    <row r="101" spans="2:65" s="1" customFormat="1" ht="24.15" customHeight="1">
      <c r="B101" s="31"/>
      <c r="C101" s="126" t="s">
        <v>136</v>
      </c>
      <c r="D101" s="126" t="s">
        <v>123</v>
      </c>
      <c r="E101" s="127" t="s">
        <v>280</v>
      </c>
      <c r="F101" s="128" t="s">
        <v>281</v>
      </c>
      <c r="G101" s="129" t="s">
        <v>266</v>
      </c>
      <c r="H101" s="130">
        <v>4.7</v>
      </c>
      <c r="I101" s="131"/>
      <c r="J101" s="132">
        <f>ROUND(I101*H101,2)</f>
        <v>0</v>
      </c>
      <c r="K101" s="128" t="s">
        <v>267</v>
      </c>
      <c r="L101" s="31"/>
      <c r="M101" s="133" t="s">
        <v>19</v>
      </c>
      <c r="N101" s="134" t="s">
        <v>42</v>
      </c>
      <c r="P101" s="135">
        <f>O101*H101</f>
        <v>0</v>
      </c>
      <c r="Q101" s="135">
        <v>0</v>
      </c>
      <c r="R101" s="135">
        <f>Q101*H101</f>
        <v>0</v>
      </c>
      <c r="S101" s="135">
        <v>0.28999999999999998</v>
      </c>
      <c r="T101" s="136">
        <f>S101*H101</f>
        <v>1.363</v>
      </c>
      <c r="AR101" s="137" t="s">
        <v>140</v>
      </c>
      <c r="AT101" s="137" t="s">
        <v>123</v>
      </c>
      <c r="AU101" s="137" t="s">
        <v>81</v>
      </c>
      <c r="AY101" s="16" t="s">
        <v>120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79</v>
      </c>
      <c r="BK101" s="138">
        <f>ROUND(I101*H101,2)</f>
        <v>0</v>
      </c>
      <c r="BL101" s="16" t="s">
        <v>140</v>
      </c>
      <c r="BM101" s="137" t="s">
        <v>282</v>
      </c>
    </row>
    <row r="102" spans="2:65" s="1" customFormat="1" ht="38.4">
      <c r="B102" s="31"/>
      <c r="D102" s="139" t="s">
        <v>129</v>
      </c>
      <c r="F102" s="140" t="s">
        <v>283</v>
      </c>
      <c r="I102" s="141"/>
      <c r="L102" s="31"/>
      <c r="M102" s="142"/>
      <c r="T102" s="52"/>
      <c r="AT102" s="16" t="s">
        <v>129</v>
      </c>
      <c r="AU102" s="16" t="s">
        <v>81</v>
      </c>
    </row>
    <row r="103" spans="2:65" s="1" customFormat="1">
      <c r="B103" s="31"/>
      <c r="D103" s="149" t="s">
        <v>270</v>
      </c>
      <c r="F103" s="150" t="s">
        <v>284</v>
      </c>
      <c r="I103" s="141"/>
      <c r="L103" s="31"/>
      <c r="M103" s="142"/>
      <c r="T103" s="52"/>
      <c r="AT103" s="16" t="s">
        <v>270</v>
      </c>
      <c r="AU103" s="16" t="s">
        <v>81</v>
      </c>
    </row>
    <row r="104" spans="2:65" s="12" customFormat="1">
      <c r="B104" s="151"/>
      <c r="D104" s="139" t="s">
        <v>272</v>
      </c>
      <c r="E104" s="152" t="s">
        <v>19</v>
      </c>
      <c r="F104" s="153" t="s">
        <v>221</v>
      </c>
      <c r="H104" s="154">
        <v>4.7</v>
      </c>
      <c r="I104" s="155"/>
      <c r="L104" s="151"/>
      <c r="M104" s="156"/>
      <c r="T104" s="157"/>
      <c r="AT104" s="152" t="s">
        <v>272</v>
      </c>
      <c r="AU104" s="152" t="s">
        <v>81</v>
      </c>
      <c r="AV104" s="12" t="s">
        <v>81</v>
      </c>
      <c r="AW104" s="12" t="s">
        <v>33</v>
      </c>
      <c r="AX104" s="12" t="s">
        <v>79</v>
      </c>
      <c r="AY104" s="152" t="s">
        <v>120</v>
      </c>
    </row>
    <row r="105" spans="2:65" s="1" customFormat="1" ht="33" customHeight="1">
      <c r="B105" s="31"/>
      <c r="C105" s="126" t="s">
        <v>140</v>
      </c>
      <c r="D105" s="126" t="s">
        <v>123</v>
      </c>
      <c r="E105" s="127" t="s">
        <v>285</v>
      </c>
      <c r="F105" s="128" t="s">
        <v>286</v>
      </c>
      <c r="G105" s="129" t="s">
        <v>266</v>
      </c>
      <c r="H105" s="130">
        <v>55</v>
      </c>
      <c r="I105" s="131"/>
      <c r="J105" s="132">
        <f>ROUND(I105*H105,2)</f>
        <v>0</v>
      </c>
      <c r="K105" s="128" t="s">
        <v>267</v>
      </c>
      <c r="L105" s="31"/>
      <c r="M105" s="133" t="s">
        <v>19</v>
      </c>
      <c r="N105" s="134" t="s">
        <v>42</v>
      </c>
      <c r="P105" s="135">
        <f>O105*H105</f>
        <v>0</v>
      </c>
      <c r="Q105" s="135">
        <v>5.9759999999999997E-5</v>
      </c>
      <c r="R105" s="135">
        <f>Q105*H105</f>
        <v>3.2867999999999999E-3</v>
      </c>
      <c r="S105" s="135">
        <v>0.115</v>
      </c>
      <c r="T105" s="136">
        <f>S105*H105</f>
        <v>6.3250000000000002</v>
      </c>
      <c r="AR105" s="137" t="s">
        <v>140</v>
      </c>
      <c r="AT105" s="137" t="s">
        <v>123</v>
      </c>
      <c r="AU105" s="137" t="s">
        <v>81</v>
      </c>
      <c r="AY105" s="16" t="s">
        <v>120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79</v>
      </c>
      <c r="BK105" s="138">
        <f>ROUND(I105*H105,2)</f>
        <v>0</v>
      </c>
      <c r="BL105" s="16" t="s">
        <v>140</v>
      </c>
      <c r="BM105" s="137" t="s">
        <v>287</v>
      </c>
    </row>
    <row r="106" spans="2:65" s="1" customFormat="1" ht="28.8">
      <c r="B106" s="31"/>
      <c r="D106" s="139" t="s">
        <v>129</v>
      </c>
      <c r="F106" s="140" t="s">
        <v>288</v>
      </c>
      <c r="I106" s="141"/>
      <c r="L106" s="31"/>
      <c r="M106" s="142"/>
      <c r="T106" s="52"/>
      <c r="AT106" s="16" t="s">
        <v>129</v>
      </c>
      <c r="AU106" s="16" t="s">
        <v>81</v>
      </c>
    </row>
    <row r="107" spans="2:65" s="1" customFormat="1">
      <c r="B107" s="31"/>
      <c r="D107" s="149" t="s">
        <v>270</v>
      </c>
      <c r="F107" s="150" t="s">
        <v>289</v>
      </c>
      <c r="I107" s="141"/>
      <c r="L107" s="31"/>
      <c r="M107" s="142"/>
      <c r="T107" s="52"/>
      <c r="AT107" s="16" t="s">
        <v>270</v>
      </c>
      <c r="AU107" s="16" t="s">
        <v>81</v>
      </c>
    </row>
    <row r="108" spans="2:65" s="1" customFormat="1" ht="57.6">
      <c r="B108" s="31"/>
      <c r="D108" s="139" t="s">
        <v>130</v>
      </c>
      <c r="F108" s="143" t="s">
        <v>290</v>
      </c>
      <c r="I108" s="141"/>
      <c r="L108" s="31"/>
      <c r="M108" s="142"/>
      <c r="T108" s="52"/>
      <c r="AT108" s="16" t="s">
        <v>130</v>
      </c>
      <c r="AU108" s="16" t="s">
        <v>81</v>
      </c>
    </row>
    <row r="109" spans="2:65" s="12" customFormat="1">
      <c r="B109" s="151"/>
      <c r="D109" s="139" t="s">
        <v>272</v>
      </c>
      <c r="E109" s="152" t="s">
        <v>291</v>
      </c>
      <c r="F109" s="153" t="s">
        <v>292</v>
      </c>
      <c r="H109" s="154">
        <v>55</v>
      </c>
      <c r="I109" s="155"/>
      <c r="L109" s="151"/>
      <c r="M109" s="156"/>
      <c r="T109" s="157"/>
      <c r="AT109" s="152" t="s">
        <v>272</v>
      </c>
      <c r="AU109" s="152" t="s">
        <v>81</v>
      </c>
      <c r="AV109" s="12" t="s">
        <v>81</v>
      </c>
      <c r="AW109" s="12" t="s">
        <v>33</v>
      </c>
      <c r="AX109" s="12" t="s">
        <v>79</v>
      </c>
      <c r="AY109" s="152" t="s">
        <v>120</v>
      </c>
    </row>
    <row r="110" spans="2:65" s="1" customFormat="1" ht="33" customHeight="1">
      <c r="B110" s="31"/>
      <c r="C110" s="126" t="s">
        <v>119</v>
      </c>
      <c r="D110" s="126" t="s">
        <v>123</v>
      </c>
      <c r="E110" s="127" t="s">
        <v>293</v>
      </c>
      <c r="F110" s="128" t="s">
        <v>294</v>
      </c>
      <c r="G110" s="129" t="s">
        <v>266</v>
      </c>
      <c r="H110" s="130">
        <v>707.5</v>
      </c>
      <c r="I110" s="131"/>
      <c r="J110" s="132">
        <f>ROUND(I110*H110,2)</f>
        <v>0</v>
      </c>
      <c r="K110" s="128" t="s">
        <v>267</v>
      </c>
      <c r="L110" s="31"/>
      <c r="M110" s="133" t="s">
        <v>19</v>
      </c>
      <c r="N110" s="134" t="s">
        <v>42</v>
      </c>
      <c r="P110" s="135">
        <f>O110*H110</f>
        <v>0</v>
      </c>
      <c r="Q110" s="135">
        <v>1.5677000000000001E-4</v>
      </c>
      <c r="R110" s="135">
        <f>Q110*H110</f>
        <v>0.11091477500000001</v>
      </c>
      <c r="S110" s="135">
        <v>0.23</v>
      </c>
      <c r="T110" s="136">
        <f>S110*H110</f>
        <v>162.72499999999999</v>
      </c>
      <c r="AR110" s="137" t="s">
        <v>140</v>
      </c>
      <c r="AT110" s="137" t="s">
        <v>123</v>
      </c>
      <c r="AU110" s="137" t="s">
        <v>81</v>
      </c>
      <c r="AY110" s="16" t="s">
        <v>120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79</v>
      </c>
      <c r="BK110" s="138">
        <f>ROUND(I110*H110,2)</f>
        <v>0</v>
      </c>
      <c r="BL110" s="16" t="s">
        <v>140</v>
      </c>
      <c r="BM110" s="137" t="s">
        <v>295</v>
      </c>
    </row>
    <row r="111" spans="2:65" s="1" customFormat="1" ht="38.4">
      <c r="B111" s="31"/>
      <c r="D111" s="139" t="s">
        <v>129</v>
      </c>
      <c r="F111" s="140" t="s">
        <v>296</v>
      </c>
      <c r="I111" s="141"/>
      <c r="L111" s="31"/>
      <c r="M111" s="142"/>
      <c r="T111" s="52"/>
      <c r="AT111" s="16" t="s">
        <v>129</v>
      </c>
      <c r="AU111" s="16" t="s">
        <v>81</v>
      </c>
    </row>
    <row r="112" spans="2:65" s="1" customFormat="1">
      <c r="B112" s="31"/>
      <c r="D112" s="149" t="s">
        <v>270</v>
      </c>
      <c r="F112" s="150" t="s">
        <v>297</v>
      </c>
      <c r="I112" s="141"/>
      <c r="L112" s="31"/>
      <c r="M112" s="142"/>
      <c r="T112" s="52"/>
      <c r="AT112" s="16" t="s">
        <v>270</v>
      </c>
      <c r="AU112" s="16" t="s">
        <v>81</v>
      </c>
    </row>
    <row r="113" spans="2:65" s="1" customFormat="1" ht="57.6">
      <c r="B113" s="31"/>
      <c r="D113" s="139" t="s">
        <v>130</v>
      </c>
      <c r="F113" s="143" t="s">
        <v>298</v>
      </c>
      <c r="I113" s="141"/>
      <c r="L113" s="31"/>
      <c r="M113" s="142"/>
      <c r="T113" s="52"/>
      <c r="AT113" s="16" t="s">
        <v>130</v>
      </c>
      <c r="AU113" s="16" t="s">
        <v>81</v>
      </c>
    </row>
    <row r="114" spans="2:65" s="12" customFormat="1">
      <c r="B114" s="151"/>
      <c r="D114" s="139" t="s">
        <v>272</v>
      </c>
      <c r="E114" s="152" t="s">
        <v>299</v>
      </c>
      <c r="F114" s="153" t="s">
        <v>300</v>
      </c>
      <c r="H114" s="154">
        <v>707.5</v>
      </c>
      <c r="I114" s="155"/>
      <c r="L114" s="151"/>
      <c r="M114" s="156"/>
      <c r="T114" s="157"/>
      <c r="AT114" s="152" t="s">
        <v>272</v>
      </c>
      <c r="AU114" s="152" t="s">
        <v>81</v>
      </c>
      <c r="AV114" s="12" t="s">
        <v>81</v>
      </c>
      <c r="AW114" s="12" t="s">
        <v>33</v>
      </c>
      <c r="AX114" s="12" t="s">
        <v>79</v>
      </c>
      <c r="AY114" s="152" t="s">
        <v>120</v>
      </c>
    </row>
    <row r="115" spans="2:65" s="1" customFormat="1" ht="16.5" customHeight="1">
      <c r="B115" s="31"/>
      <c r="C115" s="126" t="s">
        <v>148</v>
      </c>
      <c r="D115" s="126" t="s">
        <v>123</v>
      </c>
      <c r="E115" s="127" t="s">
        <v>301</v>
      </c>
      <c r="F115" s="128" t="s">
        <v>302</v>
      </c>
      <c r="G115" s="129" t="s">
        <v>303</v>
      </c>
      <c r="H115" s="130">
        <v>91</v>
      </c>
      <c r="I115" s="131"/>
      <c r="J115" s="132">
        <f>ROUND(I115*H115,2)</f>
        <v>0</v>
      </c>
      <c r="K115" s="128" t="s">
        <v>267</v>
      </c>
      <c r="L115" s="31"/>
      <c r="M115" s="133" t="s">
        <v>19</v>
      </c>
      <c r="N115" s="134" t="s">
        <v>42</v>
      </c>
      <c r="P115" s="135">
        <f>O115*H115</f>
        <v>0</v>
      </c>
      <c r="Q115" s="135">
        <v>0</v>
      </c>
      <c r="R115" s="135">
        <f>Q115*H115</f>
        <v>0</v>
      </c>
      <c r="S115" s="135">
        <v>0.20499999999999999</v>
      </c>
      <c r="T115" s="136">
        <f>S115*H115</f>
        <v>18.654999999999998</v>
      </c>
      <c r="AR115" s="137" t="s">
        <v>140</v>
      </c>
      <c r="AT115" s="137" t="s">
        <v>123</v>
      </c>
      <c r="AU115" s="137" t="s">
        <v>81</v>
      </c>
      <c r="AY115" s="16" t="s">
        <v>120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6" t="s">
        <v>79</v>
      </c>
      <c r="BK115" s="138">
        <f>ROUND(I115*H115,2)</f>
        <v>0</v>
      </c>
      <c r="BL115" s="16" t="s">
        <v>140</v>
      </c>
      <c r="BM115" s="137" t="s">
        <v>304</v>
      </c>
    </row>
    <row r="116" spans="2:65" s="1" customFormat="1" ht="28.8">
      <c r="B116" s="31"/>
      <c r="D116" s="139" t="s">
        <v>129</v>
      </c>
      <c r="F116" s="140" t="s">
        <v>305</v>
      </c>
      <c r="I116" s="141"/>
      <c r="L116" s="31"/>
      <c r="M116" s="142"/>
      <c r="T116" s="52"/>
      <c r="AT116" s="16" t="s">
        <v>129</v>
      </c>
      <c r="AU116" s="16" t="s">
        <v>81</v>
      </c>
    </row>
    <row r="117" spans="2:65" s="1" customFormat="1">
      <c r="B117" s="31"/>
      <c r="D117" s="149" t="s">
        <v>270</v>
      </c>
      <c r="F117" s="150" t="s">
        <v>306</v>
      </c>
      <c r="I117" s="141"/>
      <c r="L117" s="31"/>
      <c r="M117" s="142"/>
      <c r="T117" s="52"/>
      <c r="AT117" s="16" t="s">
        <v>270</v>
      </c>
      <c r="AU117" s="16" t="s">
        <v>81</v>
      </c>
    </row>
    <row r="118" spans="2:65" s="12" customFormat="1">
      <c r="B118" s="151"/>
      <c r="D118" s="139" t="s">
        <v>272</v>
      </c>
      <c r="E118" s="152" t="s">
        <v>233</v>
      </c>
      <c r="F118" s="153" t="s">
        <v>307</v>
      </c>
      <c r="H118" s="154">
        <v>91</v>
      </c>
      <c r="I118" s="155"/>
      <c r="L118" s="151"/>
      <c r="M118" s="156"/>
      <c r="T118" s="157"/>
      <c r="AT118" s="152" t="s">
        <v>272</v>
      </c>
      <c r="AU118" s="152" t="s">
        <v>81</v>
      </c>
      <c r="AV118" s="12" t="s">
        <v>81</v>
      </c>
      <c r="AW118" s="12" t="s">
        <v>33</v>
      </c>
      <c r="AX118" s="12" t="s">
        <v>79</v>
      </c>
      <c r="AY118" s="152" t="s">
        <v>120</v>
      </c>
    </row>
    <row r="119" spans="2:65" s="1" customFormat="1" ht="16.5" customHeight="1">
      <c r="B119" s="31"/>
      <c r="C119" s="126" t="s">
        <v>153</v>
      </c>
      <c r="D119" s="126" t="s">
        <v>123</v>
      </c>
      <c r="E119" s="127" t="s">
        <v>308</v>
      </c>
      <c r="F119" s="128" t="s">
        <v>309</v>
      </c>
      <c r="G119" s="129" t="s">
        <v>303</v>
      </c>
      <c r="H119" s="130">
        <v>77.5</v>
      </c>
      <c r="I119" s="131"/>
      <c r="J119" s="132">
        <f>ROUND(I119*H119,2)</f>
        <v>0</v>
      </c>
      <c r="K119" s="128" t="s">
        <v>267</v>
      </c>
      <c r="L119" s="31"/>
      <c r="M119" s="133" t="s">
        <v>19</v>
      </c>
      <c r="N119" s="134" t="s">
        <v>42</v>
      </c>
      <c r="P119" s="135">
        <f>O119*H119</f>
        <v>0</v>
      </c>
      <c r="Q119" s="135">
        <v>0</v>
      </c>
      <c r="R119" s="135">
        <f>Q119*H119</f>
        <v>0</v>
      </c>
      <c r="S119" s="135">
        <v>0.115</v>
      </c>
      <c r="T119" s="136">
        <f>S119*H119</f>
        <v>8.9124999999999996</v>
      </c>
      <c r="AR119" s="137" t="s">
        <v>140</v>
      </c>
      <c r="AT119" s="137" t="s">
        <v>123</v>
      </c>
      <c r="AU119" s="137" t="s">
        <v>81</v>
      </c>
      <c r="AY119" s="16" t="s">
        <v>120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79</v>
      </c>
      <c r="BK119" s="138">
        <f>ROUND(I119*H119,2)</f>
        <v>0</v>
      </c>
      <c r="BL119" s="16" t="s">
        <v>140</v>
      </c>
      <c r="BM119" s="137" t="s">
        <v>310</v>
      </c>
    </row>
    <row r="120" spans="2:65" s="1" customFormat="1" ht="28.8">
      <c r="B120" s="31"/>
      <c r="D120" s="139" t="s">
        <v>129</v>
      </c>
      <c r="F120" s="140" t="s">
        <v>311</v>
      </c>
      <c r="I120" s="141"/>
      <c r="L120" s="31"/>
      <c r="M120" s="142"/>
      <c r="T120" s="52"/>
      <c r="AT120" s="16" t="s">
        <v>129</v>
      </c>
      <c r="AU120" s="16" t="s">
        <v>81</v>
      </c>
    </row>
    <row r="121" spans="2:65" s="1" customFormat="1">
      <c r="B121" s="31"/>
      <c r="D121" s="149" t="s">
        <v>270</v>
      </c>
      <c r="F121" s="150" t="s">
        <v>312</v>
      </c>
      <c r="I121" s="141"/>
      <c r="L121" s="31"/>
      <c r="M121" s="142"/>
      <c r="T121" s="52"/>
      <c r="AT121" s="16" t="s">
        <v>270</v>
      </c>
      <c r="AU121" s="16" t="s">
        <v>81</v>
      </c>
    </row>
    <row r="122" spans="2:65" s="12" customFormat="1">
      <c r="B122" s="151"/>
      <c r="D122" s="139" t="s">
        <v>272</v>
      </c>
      <c r="E122" s="152" t="s">
        <v>235</v>
      </c>
      <c r="F122" s="153" t="s">
        <v>313</v>
      </c>
      <c r="H122" s="154">
        <v>77.5</v>
      </c>
      <c r="I122" s="155"/>
      <c r="L122" s="151"/>
      <c r="M122" s="156"/>
      <c r="T122" s="157"/>
      <c r="AT122" s="152" t="s">
        <v>272</v>
      </c>
      <c r="AU122" s="152" t="s">
        <v>81</v>
      </c>
      <c r="AV122" s="12" t="s">
        <v>81</v>
      </c>
      <c r="AW122" s="12" t="s">
        <v>33</v>
      </c>
      <c r="AX122" s="12" t="s">
        <v>79</v>
      </c>
      <c r="AY122" s="152" t="s">
        <v>120</v>
      </c>
    </row>
    <row r="123" spans="2:65" s="1" customFormat="1" ht="33" customHeight="1">
      <c r="B123" s="31"/>
      <c r="C123" s="126" t="s">
        <v>160</v>
      </c>
      <c r="D123" s="126" t="s">
        <v>123</v>
      </c>
      <c r="E123" s="127" t="s">
        <v>314</v>
      </c>
      <c r="F123" s="128" t="s">
        <v>315</v>
      </c>
      <c r="G123" s="129" t="s">
        <v>316</v>
      </c>
      <c r="H123" s="130">
        <v>27.562999999999999</v>
      </c>
      <c r="I123" s="131"/>
      <c r="J123" s="132">
        <f>ROUND(I123*H123,2)</f>
        <v>0</v>
      </c>
      <c r="K123" s="128" t="s">
        <v>267</v>
      </c>
      <c r="L123" s="31"/>
      <c r="M123" s="133" t="s">
        <v>19</v>
      </c>
      <c r="N123" s="134" t="s">
        <v>42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140</v>
      </c>
      <c r="AT123" s="137" t="s">
        <v>123</v>
      </c>
      <c r="AU123" s="137" t="s">
        <v>81</v>
      </c>
      <c r="AY123" s="16" t="s">
        <v>120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79</v>
      </c>
      <c r="BK123" s="138">
        <f>ROUND(I123*H123,2)</f>
        <v>0</v>
      </c>
      <c r="BL123" s="16" t="s">
        <v>140</v>
      </c>
      <c r="BM123" s="137" t="s">
        <v>317</v>
      </c>
    </row>
    <row r="124" spans="2:65" s="1" customFormat="1" ht="19.2">
      <c r="B124" s="31"/>
      <c r="D124" s="139" t="s">
        <v>129</v>
      </c>
      <c r="F124" s="140" t="s">
        <v>318</v>
      </c>
      <c r="I124" s="141"/>
      <c r="L124" s="31"/>
      <c r="M124" s="142"/>
      <c r="T124" s="52"/>
      <c r="AT124" s="16" t="s">
        <v>129</v>
      </c>
      <c r="AU124" s="16" t="s">
        <v>81</v>
      </c>
    </row>
    <row r="125" spans="2:65" s="1" customFormat="1">
      <c r="B125" s="31"/>
      <c r="D125" s="149" t="s">
        <v>270</v>
      </c>
      <c r="F125" s="150" t="s">
        <v>319</v>
      </c>
      <c r="I125" s="141"/>
      <c r="L125" s="31"/>
      <c r="M125" s="142"/>
      <c r="T125" s="52"/>
      <c r="AT125" s="16" t="s">
        <v>270</v>
      </c>
      <c r="AU125" s="16" t="s">
        <v>81</v>
      </c>
    </row>
    <row r="126" spans="2:65" s="1" customFormat="1" ht="19.2">
      <c r="B126" s="31"/>
      <c r="D126" s="139" t="s">
        <v>130</v>
      </c>
      <c r="F126" s="143" t="s">
        <v>320</v>
      </c>
      <c r="I126" s="141"/>
      <c r="L126" s="31"/>
      <c r="M126" s="142"/>
      <c r="T126" s="52"/>
      <c r="AT126" s="16" t="s">
        <v>130</v>
      </c>
      <c r="AU126" s="16" t="s">
        <v>81</v>
      </c>
    </row>
    <row r="127" spans="2:65" s="12" customFormat="1">
      <c r="B127" s="151"/>
      <c r="D127" s="139" t="s">
        <v>272</v>
      </c>
      <c r="E127" s="152" t="s">
        <v>242</v>
      </c>
      <c r="F127" s="153" t="s">
        <v>321</v>
      </c>
      <c r="H127" s="154">
        <v>27.562999999999999</v>
      </c>
      <c r="I127" s="155"/>
      <c r="L127" s="151"/>
      <c r="M127" s="156"/>
      <c r="T127" s="157"/>
      <c r="AT127" s="152" t="s">
        <v>272</v>
      </c>
      <c r="AU127" s="152" t="s">
        <v>81</v>
      </c>
      <c r="AV127" s="12" t="s">
        <v>81</v>
      </c>
      <c r="AW127" s="12" t="s">
        <v>33</v>
      </c>
      <c r="AX127" s="12" t="s">
        <v>79</v>
      </c>
      <c r="AY127" s="152" t="s">
        <v>120</v>
      </c>
    </row>
    <row r="128" spans="2:65" s="1" customFormat="1" ht="37.799999999999997" customHeight="1">
      <c r="B128" s="31"/>
      <c r="C128" s="126" t="s">
        <v>165</v>
      </c>
      <c r="D128" s="126" t="s">
        <v>123</v>
      </c>
      <c r="E128" s="127" t="s">
        <v>322</v>
      </c>
      <c r="F128" s="128" t="s">
        <v>323</v>
      </c>
      <c r="G128" s="129" t="s">
        <v>316</v>
      </c>
      <c r="H128" s="130">
        <v>118</v>
      </c>
      <c r="I128" s="131"/>
      <c r="J128" s="132">
        <f>ROUND(I128*H128,2)</f>
        <v>0</v>
      </c>
      <c r="K128" s="128" t="s">
        <v>267</v>
      </c>
      <c r="L128" s="31"/>
      <c r="M128" s="133" t="s">
        <v>19</v>
      </c>
      <c r="N128" s="134" t="s">
        <v>42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140</v>
      </c>
      <c r="AT128" s="137" t="s">
        <v>123</v>
      </c>
      <c r="AU128" s="137" t="s">
        <v>81</v>
      </c>
      <c r="AY128" s="16" t="s">
        <v>120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6" t="s">
        <v>79</v>
      </c>
      <c r="BK128" s="138">
        <f>ROUND(I128*H128,2)</f>
        <v>0</v>
      </c>
      <c r="BL128" s="16" t="s">
        <v>140</v>
      </c>
      <c r="BM128" s="137" t="s">
        <v>324</v>
      </c>
    </row>
    <row r="129" spans="2:65" s="1" customFormat="1" ht="19.2">
      <c r="B129" s="31"/>
      <c r="D129" s="139" t="s">
        <v>129</v>
      </c>
      <c r="F129" s="140" t="s">
        <v>325</v>
      </c>
      <c r="I129" s="141"/>
      <c r="L129" s="31"/>
      <c r="M129" s="142"/>
      <c r="T129" s="52"/>
      <c r="AT129" s="16" t="s">
        <v>129</v>
      </c>
      <c r="AU129" s="16" t="s">
        <v>81</v>
      </c>
    </row>
    <row r="130" spans="2:65" s="1" customFormat="1">
      <c r="B130" s="31"/>
      <c r="D130" s="149" t="s">
        <v>270</v>
      </c>
      <c r="F130" s="150" t="s">
        <v>326</v>
      </c>
      <c r="I130" s="141"/>
      <c r="L130" s="31"/>
      <c r="M130" s="142"/>
      <c r="T130" s="52"/>
      <c r="AT130" s="16" t="s">
        <v>270</v>
      </c>
      <c r="AU130" s="16" t="s">
        <v>81</v>
      </c>
    </row>
    <row r="131" spans="2:65" s="12" customFormat="1">
      <c r="B131" s="151"/>
      <c r="D131" s="139" t="s">
        <v>272</v>
      </c>
      <c r="E131" s="152" t="s">
        <v>327</v>
      </c>
      <c r="F131" s="153" t="s">
        <v>328</v>
      </c>
      <c r="H131" s="154">
        <v>118</v>
      </c>
      <c r="I131" s="155"/>
      <c r="L131" s="151"/>
      <c r="M131" s="156"/>
      <c r="T131" s="157"/>
      <c r="AT131" s="152" t="s">
        <v>272</v>
      </c>
      <c r="AU131" s="152" t="s">
        <v>81</v>
      </c>
      <c r="AV131" s="12" t="s">
        <v>81</v>
      </c>
      <c r="AW131" s="12" t="s">
        <v>33</v>
      </c>
      <c r="AX131" s="12" t="s">
        <v>79</v>
      </c>
      <c r="AY131" s="152" t="s">
        <v>120</v>
      </c>
    </row>
    <row r="132" spans="2:65" s="1" customFormat="1" ht="16.5" customHeight="1">
      <c r="B132" s="31"/>
      <c r="C132" s="126" t="s">
        <v>170</v>
      </c>
      <c r="D132" s="126" t="s">
        <v>123</v>
      </c>
      <c r="E132" s="127" t="s">
        <v>329</v>
      </c>
      <c r="F132" s="128" t="s">
        <v>330</v>
      </c>
      <c r="G132" s="129" t="s">
        <v>331</v>
      </c>
      <c r="H132" s="130">
        <v>1</v>
      </c>
      <c r="I132" s="131"/>
      <c r="J132" s="132">
        <f>ROUND(I132*H132,2)</f>
        <v>0</v>
      </c>
      <c r="K132" s="128" t="s">
        <v>19</v>
      </c>
      <c r="L132" s="31"/>
      <c r="M132" s="133" t="s">
        <v>19</v>
      </c>
      <c r="N132" s="134" t="s">
        <v>42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140</v>
      </c>
      <c r="AT132" s="137" t="s">
        <v>123</v>
      </c>
      <c r="AU132" s="137" t="s">
        <v>81</v>
      </c>
      <c r="AY132" s="16" t="s">
        <v>120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6" t="s">
        <v>79</v>
      </c>
      <c r="BK132" s="138">
        <f>ROUND(I132*H132,2)</f>
        <v>0</v>
      </c>
      <c r="BL132" s="16" t="s">
        <v>140</v>
      </c>
      <c r="BM132" s="137" t="s">
        <v>332</v>
      </c>
    </row>
    <row r="133" spans="2:65" s="1" customFormat="1" ht="19.2">
      <c r="B133" s="31"/>
      <c r="D133" s="139" t="s">
        <v>129</v>
      </c>
      <c r="F133" s="140" t="s">
        <v>333</v>
      </c>
      <c r="I133" s="141"/>
      <c r="L133" s="31"/>
      <c r="M133" s="142"/>
      <c r="T133" s="52"/>
      <c r="AT133" s="16" t="s">
        <v>129</v>
      </c>
      <c r="AU133" s="16" t="s">
        <v>81</v>
      </c>
    </row>
    <row r="134" spans="2:65" s="1" customFormat="1" ht="57.6">
      <c r="B134" s="31"/>
      <c r="D134" s="139" t="s">
        <v>130</v>
      </c>
      <c r="F134" s="143" t="s">
        <v>334</v>
      </c>
      <c r="I134" s="141"/>
      <c r="L134" s="31"/>
      <c r="M134" s="142"/>
      <c r="T134" s="52"/>
      <c r="AT134" s="16" t="s">
        <v>130</v>
      </c>
      <c r="AU134" s="16" t="s">
        <v>81</v>
      </c>
    </row>
    <row r="135" spans="2:65" s="1" customFormat="1" ht="24.15" customHeight="1">
      <c r="B135" s="31"/>
      <c r="C135" s="126" t="s">
        <v>178</v>
      </c>
      <c r="D135" s="126" t="s">
        <v>123</v>
      </c>
      <c r="E135" s="127" t="s">
        <v>335</v>
      </c>
      <c r="F135" s="128" t="s">
        <v>336</v>
      </c>
      <c r="G135" s="129" t="s">
        <v>316</v>
      </c>
      <c r="H135" s="130">
        <v>1.8</v>
      </c>
      <c r="I135" s="131"/>
      <c r="J135" s="132">
        <f>ROUND(I135*H135,2)</f>
        <v>0</v>
      </c>
      <c r="K135" s="128" t="s">
        <v>267</v>
      </c>
      <c r="L135" s="31"/>
      <c r="M135" s="133" t="s">
        <v>19</v>
      </c>
      <c r="N135" s="134" t="s">
        <v>42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140</v>
      </c>
      <c r="AT135" s="137" t="s">
        <v>123</v>
      </c>
      <c r="AU135" s="137" t="s">
        <v>81</v>
      </c>
      <c r="AY135" s="16" t="s">
        <v>120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6" t="s">
        <v>79</v>
      </c>
      <c r="BK135" s="138">
        <f>ROUND(I135*H135,2)</f>
        <v>0</v>
      </c>
      <c r="BL135" s="16" t="s">
        <v>140</v>
      </c>
      <c r="BM135" s="137" t="s">
        <v>337</v>
      </c>
    </row>
    <row r="136" spans="2:65" s="1" customFormat="1" ht="28.8">
      <c r="B136" s="31"/>
      <c r="D136" s="139" t="s">
        <v>129</v>
      </c>
      <c r="F136" s="140" t="s">
        <v>338</v>
      </c>
      <c r="I136" s="141"/>
      <c r="L136" s="31"/>
      <c r="M136" s="142"/>
      <c r="T136" s="52"/>
      <c r="AT136" s="16" t="s">
        <v>129</v>
      </c>
      <c r="AU136" s="16" t="s">
        <v>81</v>
      </c>
    </row>
    <row r="137" spans="2:65" s="1" customFormat="1">
      <c r="B137" s="31"/>
      <c r="D137" s="149" t="s">
        <v>270</v>
      </c>
      <c r="F137" s="150" t="s">
        <v>339</v>
      </c>
      <c r="I137" s="141"/>
      <c r="L137" s="31"/>
      <c r="M137" s="142"/>
      <c r="T137" s="52"/>
      <c r="AT137" s="16" t="s">
        <v>270</v>
      </c>
      <c r="AU137" s="16" t="s">
        <v>81</v>
      </c>
    </row>
    <row r="138" spans="2:65" s="12" customFormat="1">
      <c r="B138" s="151"/>
      <c r="D138" s="139" t="s">
        <v>272</v>
      </c>
      <c r="E138" s="152" t="s">
        <v>340</v>
      </c>
      <c r="F138" s="153" t="s">
        <v>341</v>
      </c>
      <c r="H138" s="154">
        <v>1.8</v>
      </c>
      <c r="I138" s="155"/>
      <c r="L138" s="151"/>
      <c r="M138" s="156"/>
      <c r="T138" s="157"/>
      <c r="AT138" s="152" t="s">
        <v>272</v>
      </c>
      <c r="AU138" s="152" t="s">
        <v>81</v>
      </c>
      <c r="AV138" s="12" t="s">
        <v>81</v>
      </c>
      <c r="AW138" s="12" t="s">
        <v>33</v>
      </c>
      <c r="AX138" s="12" t="s">
        <v>79</v>
      </c>
      <c r="AY138" s="152" t="s">
        <v>120</v>
      </c>
    </row>
    <row r="139" spans="2:65" s="1" customFormat="1" ht="33" customHeight="1">
      <c r="B139" s="31"/>
      <c r="C139" s="126" t="s">
        <v>8</v>
      </c>
      <c r="D139" s="126" t="s">
        <v>123</v>
      </c>
      <c r="E139" s="127" t="s">
        <v>342</v>
      </c>
      <c r="F139" s="128" t="s">
        <v>343</v>
      </c>
      <c r="G139" s="129" t="s">
        <v>316</v>
      </c>
      <c r="H139" s="130">
        <v>19.8</v>
      </c>
      <c r="I139" s="131"/>
      <c r="J139" s="132">
        <f>ROUND(I139*H139,2)</f>
        <v>0</v>
      </c>
      <c r="K139" s="128" t="s">
        <v>267</v>
      </c>
      <c r="L139" s="31"/>
      <c r="M139" s="133" t="s">
        <v>19</v>
      </c>
      <c r="N139" s="134" t="s">
        <v>42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140</v>
      </c>
      <c r="AT139" s="137" t="s">
        <v>123</v>
      </c>
      <c r="AU139" s="137" t="s">
        <v>81</v>
      </c>
      <c r="AY139" s="16" t="s">
        <v>120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6" t="s">
        <v>79</v>
      </c>
      <c r="BK139" s="138">
        <f>ROUND(I139*H139,2)</f>
        <v>0</v>
      </c>
      <c r="BL139" s="16" t="s">
        <v>140</v>
      </c>
      <c r="BM139" s="137" t="s">
        <v>344</v>
      </c>
    </row>
    <row r="140" spans="2:65" s="1" customFormat="1" ht="28.8">
      <c r="B140" s="31"/>
      <c r="D140" s="139" t="s">
        <v>129</v>
      </c>
      <c r="F140" s="140" t="s">
        <v>345</v>
      </c>
      <c r="I140" s="141"/>
      <c r="L140" s="31"/>
      <c r="M140" s="142"/>
      <c r="T140" s="52"/>
      <c r="AT140" s="16" t="s">
        <v>129</v>
      </c>
      <c r="AU140" s="16" t="s">
        <v>81</v>
      </c>
    </row>
    <row r="141" spans="2:65" s="1" customFormat="1">
      <c r="B141" s="31"/>
      <c r="D141" s="149" t="s">
        <v>270</v>
      </c>
      <c r="F141" s="150" t="s">
        <v>346</v>
      </c>
      <c r="I141" s="141"/>
      <c r="L141" s="31"/>
      <c r="M141" s="142"/>
      <c r="T141" s="52"/>
      <c r="AT141" s="16" t="s">
        <v>270</v>
      </c>
      <c r="AU141" s="16" t="s">
        <v>81</v>
      </c>
    </row>
    <row r="142" spans="2:65" s="12" customFormat="1">
      <c r="B142" s="151"/>
      <c r="D142" s="139" t="s">
        <v>272</v>
      </c>
      <c r="E142" s="152" t="s">
        <v>227</v>
      </c>
      <c r="F142" s="153" t="s">
        <v>347</v>
      </c>
      <c r="H142" s="154">
        <v>19.8</v>
      </c>
      <c r="I142" s="155"/>
      <c r="L142" s="151"/>
      <c r="M142" s="156"/>
      <c r="T142" s="157"/>
      <c r="AT142" s="152" t="s">
        <v>272</v>
      </c>
      <c r="AU142" s="152" t="s">
        <v>81</v>
      </c>
      <c r="AV142" s="12" t="s">
        <v>81</v>
      </c>
      <c r="AW142" s="12" t="s">
        <v>33</v>
      </c>
      <c r="AX142" s="12" t="s">
        <v>79</v>
      </c>
      <c r="AY142" s="152" t="s">
        <v>120</v>
      </c>
    </row>
    <row r="143" spans="2:65" s="1" customFormat="1" ht="33" customHeight="1">
      <c r="B143" s="31"/>
      <c r="C143" s="126" t="s">
        <v>189</v>
      </c>
      <c r="D143" s="126" t="s">
        <v>123</v>
      </c>
      <c r="E143" s="127" t="s">
        <v>348</v>
      </c>
      <c r="F143" s="128" t="s">
        <v>349</v>
      </c>
      <c r="G143" s="129" t="s">
        <v>316</v>
      </c>
      <c r="H143" s="130">
        <v>7.2</v>
      </c>
      <c r="I143" s="131"/>
      <c r="J143" s="132">
        <f>ROUND(I143*H143,2)</f>
        <v>0</v>
      </c>
      <c r="K143" s="128" t="s">
        <v>267</v>
      </c>
      <c r="L143" s="31"/>
      <c r="M143" s="133" t="s">
        <v>19</v>
      </c>
      <c r="N143" s="134" t="s">
        <v>42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140</v>
      </c>
      <c r="AT143" s="137" t="s">
        <v>123</v>
      </c>
      <c r="AU143" s="137" t="s">
        <v>81</v>
      </c>
      <c r="AY143" s="16" t="s">
        <v>120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79</v>
      </c>
      <c r="BK143" s="138">
        <f>ROUND(I143*H143,2)</f>
        <v>0</v>
      </c>
      <c r="BL143" s="16" t="s">
        <v>140</v>
      </c>
      <c r="BM143" s="137" t="s">
        <v>350</v>
      </c>
    </row>
    <row r="144" spans="2:65" s="1" customFormat="1" ht="28.8">
      <c r="B144" s="31"/>
      <c r="D144" s="139" t="s">
        <v>129</v>
      </c>
      <c r="F144" s="140" t="s">
        <v>351</v>
      </c>
      <c r="I144" s="141"/>
      <c r="L144" s="31"/>
      <c r="M144" s="142"/>
      <c r="T144" s="52"/>
      <c r="AT144" s="16" t="s">
        <v>129</v>
      </c>
      <c r="AU144" s="16" t="s">
        <v>81</v>
      </c>
    </row>
    <row r="145" spans="2:65" s="1" customFormat="1">
      <c r="B145" s="31"/>
      <c r="D145" s="149" t="s">
        <v>270</v>
      </c>
      <c r="F145" s="150" t="s">
        <v>352</v>
      </c>
      <c r="I145" s="141"/>
      <c r="L145" s="31"/>
      <c r="M145" s="142"/>
      <c r="T145" s="52"/>
      <c r="AT145" s="16" t="s">
        <v>270</v>
      </c>
      <c r="AU145" s="16" t="s">
        <v>81</v>
      </c>
    </row>
    <row r="146" spans="2:65" s="12" customFormat="1" ht="20.399999999999999">
      <c r="B146" s="151"/>
      <c r="D146" s="139" t="s">
        <v>272</v>
      </c>
      <c r="E146" s="152" t="s">
        <v>239</v>
      </c>
      <c r="F146" s="153" t="s">
        <v>353</v>
      </c>
      <c r="H146" s="154">
        <v>7.2</v>
      </c>
      <c r="I146" s="155"/>
      <c r="L146" s="151"/>
      <c r="M146" s="156"/>
      <c r="T146" s="157"/>
      <c r="AT146" s="152" t="s">
        <v>272</v>
      </c>
      <c r="AU146" s="152" t="s">
        <v>81</v>
      </c>
      <c r="AV146" s="12" t="s">
        <v>81</v>
      </c>
      <c r="AW146" s="12" t="s">
        <v>33</v>
      </c>
      <c r="AX146" s="12" t="s">
        <v>79</v>
      </c>
      <c r="AY146" s="152" t="s">
        <v>120</v>
      </c>
    </row>
    <row r="147" spans="2:65" s="1" customFormat="1" ht="21.75" customHeight="1">
      <c r="B147" s="31"/>
      <c r="C147" s="126" t="s">
        <v>354</v>
      </c>
      <c r="D147" s="126" t="s">
        <v>123</v>
      </c>
      <c r="E147" s="127" t="s">
        <v>355</v>
      </c>
      <c r="F147" s="128" t="s">
        <v>356</v>
      </c>
      <c r="G147" s="129" t="s">
        <v>266</v>
      </c>
      <c r="H147" s="130">
        <v>14.4</v>
      </c>
      <c r="I147" s="131"/>
      <c r="J147" s="132">
        <f>ROUND(I147*H147,2)</f>
        <v>0</v>
      </c>
      <c r="K147" s="128" t="s">
        <v>267</v>
      </c>
      <c r="L147" s="31"/>
      <c r="M147" s="133" t="s">
        <v>19</v>
      </c>
      <c r="N147" s="134" t="s">
        <v>42</v>
      </c>
      <c r="P147" s="135">
        <f>O147*H147</f>
        <v>0</v>
      </c>
      <c r="Q147" s="135">
        <v>5.8E-4</v>
      </c>
      <c r="R147" s="135">
        <f>Q147*H147</f>
        <v>8.352E-3</v>
      </c>
      <c r="S147" s="135">
        <v>0</v>
      </c>
      <c r="T147" s="136">
        <f>S147*H147</f>
        <v>0</v>
      </c>
      <c r="AR147" s="137" t="s">
        <v>140</v>
      </c>
      <c r="AT147" s="137" t="s">
        <v>123</v>
      </c>
      <c r="AU147" s="137" t="s">
        <v>81</v>
      </c>
      <c r="AY147" s="16" t="s">
        <v>120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6" t="s">
        <v>79</v>
      </c>
      <c r="BK147" s="138">
        <f>ROUND(I147*H147,2)</f>
        <v>0</v>
      </c>
      <c r="BL147" s="16" t="s">
        <v>140</v>
      </c>
      <c r="BM147" s="137" t="s">
        <v>357</v>
      </c>
    </row>
    <row r="148" spans="2:65" s="1" customFormat="1" ht="19.2">
      <c r="B148" s="31"/>
      <c r="D148" s="139" t="s">
        <v>129</v>
      </c>
      <c r="F148" s="140" t="s">
        <v>358</v>
      </c>
      <c r="I148" s="141"/>
      <c r="L148" s="31"/>
      <c r="M148" s="142"/>
      <c r="T148" s="52"/>
      <c r="AT148" s="16" t="s">
        <v>129</v>
      </c>
      <c r="AU148" s="16" t="s">
        <v>81</v>
      </c>
    </row>
    <row r="149" spans="2:65" s="1" customFormat="1">
      <c r="B149" s="31"/>
      <c r="D149" s="149" t="s">
        <v>270</v>
      </c>
      <c r="F149" s="150" t="s">
        <v>359</v>
      </c>
      <c r="I149" s="141"/>
      <c r="L149" s="31"/>
      <c r="M149" s="142"/>
      <c r="T149" s="52"/>
      <c r="AT149" s="16" t="s">
        <v>270</v>
      </c>
      <c r="AU149" s="16" t="s">
        <v>81</v>
      </c>
    </row>
    <row r="150" spans="2:65" s="1" customFormat="1" ht="19.2">
      <c r="B150" s="31"/>
      <c r="D150" s="139" t="s">
        <v>130</v>
      </c>
      <c r="F150" s="143" t="s">
        <v>360</v>
      </c>
      <c r="I150" s="141"/>
      <c r="L150" s="31"/>
      <c r="M150" s="142"/>
      <c r="T150" s="52"/>
      <c r="AT150" s="16" t="s">
        <v>130</v>
      </c>
      <c r="AU150" s="16" t="s">
        <v>81</v>
      </c>
    </row>
    <row r="151" spans="2:65" s="12" customFormat="1">
      <c r="B151" s="151"/>
      <c r="D151" s="139" t="s">
        <v>272</v>
      </c>
      <c r="E151" s="152" t="s">
        <v>237</v>
      </c>
      <c r="F151" s="153" t="s">
        <v>361</v>
      </c>
      <c r="H151" s="154">
        <v>14.4</v>
      </c>
      <c r="I151" s="155"/>
      <c r="L151" s="151"/>
      <c r="M151" s="156"/>
      <c r="T151" s="157"/>
      <c r="AT151" s="152" t="s">
        <v>272</v>
      </c>
      <c r="AU151" s="152" t="s">
        <v>81</v>
      </c>
      <c r="AV151" s="12" t="s">
        <v>81</v>
      </c>
      <c r="AW151" s="12" t="s">
        <v>33</v>
      </c>
      <c r="AX151" s="12" t="s">
        <v>79</v>
      </c>
      <c r="AY151" s="152" t="s">
        <v>120</v>
      </c>
    </row>
    <row r="152" spans="2:65" s="1" customFormat="1" ht="21.75" customHeight="1">
      <c r="B152" s="31"/>
      <c r="C152" s="126" t="s">
        <v>362</v>
      </c>
      <c r="D152" s="126" t="s">
        <v>123</v>
      </c>
      <c r="E152" s="127" t="s">
        <v>363</v>
      </c>
      <c r="F152" s="128" t="s">
        <v>364</v>
      </c>
      <c r="G152" s="129" t="s">
        <v>266</v>
      </c>
      <c r="H152" s="130">
        <v>14.4</v>
      </c>
      <c r="I152" s="131"/>
      <c r="J152" s="132">
        <f>ROUND(I152*H152,2)</f>
        <v>0</v>
      </c>
      <c r="K152" s="128" t="s">
        <v>267</v>
      </c>
      <c r="L152" s="31"/>
      <c r="M152" s="133" t="s">
        <v>19</v>
      </c>
      <c r="N152" s="134" t="s">
        <v>42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140</v>
      </c>
      <c r="AT152" s="137" t="s">
        <v>123</v>
      </c>
      <c r="AU152" s="137" t="s">
        <v>81</v>
      </c>
      <c r="AY152" s="16" t="s">
        <v>120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6" t="s">
        <v>79</v>
      </c>
      <c r="BK152" s="138">
        <f>ROUND(I152*H152,2)</f>
        <v>0</v>
      </c>
      <c r="BL152" s="16" t="s">
        <v>140</v>
      </c>
      <c r="BM152" s="137" t="s">
        <v>365</v>
      </c>
    </row>
    <row r="153" spans="2:65" s="1" customFormat="1" ht="19.2">
      <c r="B153" s="31"/>
      <c r="D153" s="139" t="s">
        <v>129</v>
      </c>
      <c r="F153" s="140" t="s">
        <v>366</v>
      </c>
      <c r="I153" s="141"/>
      <c r="L153" s="31"/>
      <c r="M153" s="142"/>
      <c r="T153" s="52"/>
      <c r="AT153" s="16" t="s">
        <v>129</v>
      </c>
      <c r="AU153" s="16" t="s">
        <v>81</v>
      </c>
    </row>
    <row r="154" spans="2:65" s="1" customFormat="1">
      <c r="B154" s="31"/>
      <c r="D154" s="149" t="s">
        <v>270</v>
      </c>
      <c r="F154" s="150" t="s">
        <v>367</v>
      </c>
      <c r="I154" s="141"/>
      <c r="L154" s="31"/>
      <c r="M154" s="142"/>
      <c r="T154" s="52"/>
      <c r="AT154" s="16" t="s">
        <v>270</v>
      </c>
      <c r="AU154" s="16" t="s">
        <v>81</v>
      </c>
    </row>
    <row r="155" spans="2:65" s="12" customFormat="1">
      <c r="B155" s="151"/>
      <c r="D155" s="139" t="s">
        <v>272</v>
      </c>
      <c r="E155" s="152" t="s">
        <v>19</v>
      </c>
      <c r="F155" s="153" t="s">
        <v>237</v>
      </c>
      <c r="H155" s="154">
        <v>14.4</v>
      </c>
      <c r="I155" s="155"/>
      <c r="L155" s="151"/>
      <c r="M155" s="156"/>
      <c r="T155" s="157"/>
      <c r="AT155" s="152" t="s">
        <v>272</v>
      </c>
      <c r="AU155" s="152" t="s">
        <v>81</v>
      </c>
      <c r="AV155" s="12" t="s">
        <v>81</v>
      </c>
      <c r="AW155" s="12" t="s">
        <v>33</v>
      </c>
      <c r="AX155" s="12" t="s">
        <v>79</v>
      </c>
      <c r="AY155" s="152" t="s">
        <v>120</v>
      </c>
    </row>
    <row r="156" spans="2:65" s="1" customFormat="1" ht="24.15" customHeight="1">
      <c r="B156" s="31"/>
      <c r="C156" s="126" t="s">
        <v>368</v>
      </c>
      <c r="D156" s="126" t="s">
        <v>123</v>
      </c>
      <c r="E156" s="127" t="s">
        <v>369</v>
      </c>
      <c r="F156" s="128" t="s">
        <v>370</v>
      </c>
      <c r="G156" s="129" t="s">
        <v>316</v>
      </c>
      <c r="H156" s="130">
        <v>7.2</v>
      </c>
      <c r="I156" s="131"/>
      <c r="J156" s="132">
        <f>ROUND(I156*H156,2)</f>
        <v>0</v>
      </c>
      <c r="K156" s="128" t="s">
        <v>267</v>
      </c>
      <c r="L156" s="31"/>
      <c r="M156" s="133" t="s">
        <v>19</v>
      </c>
      <c r="N156" s="134" t="s">
        <v>42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140</v>
      </c>
      <c r="AT156" s="137" t="s">
        <v>123</v>
      </c>
      <c r="AU156" s="137" t="s">
        <v>81</v>
      </c>
      <c r="AY156" s="16" t="s">
        <v>120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79</v>
      </c>
      <c r="BK156" s="138">
        <f>ROUND(I156*H156,2)</f>
        <v>0</v>
      </c>
      <c r="BL156" s="16" t="s">
        <v>140</v>
      </c>
      <c r="BM156" s="137" t="s">
        <v>371</v>
      </c>
    </row>
    <row r="157" spans="2:65" s="1" customFormat="1" ht="28.8">
      <c r="B157" s="31"/>
      <c r="D157" s="139" t="s">
        <v>129</v>
      </c>
      <c r="F157" s="140" t="s">
        <v>372</v>
      </c>
      <c r="I157" s="141"/>
      <c r="L157" s="31"/>
      <c r="M157" s="142"/>
      <c r="T157" s="52"/>
      <c r="AT157" s="16" t="s">
        <v>129</v>
      </c>
      <c r="AU157" s="16" t="s">
        <v>81</v>
      </c>
    </row>
    <row r="158" spans="2:65" s="1" customFormat="1">
      <c r="B158" s="31"/>
      <c r="D158" s="149" t="s">
        <v>270</v>
      </c>
      <c r="F158" s="150" t="s">
        <v>373</v>
      </c>
      <c r="I158" s="141"/>
      <c r="L158" s="31"/>
      <c r="M158" s="142"/>
      <c r="T158" s="52"/>
      <c r="AT158" s="16" t="s">
        <v>270</v>
      </c>
      <c r="AU158" s="16" t="s">
        <v>81</v>
      </c>
    </row>
    <row r="159" spans="2:65" s="12" customFormat="1">
      <c r="B159" s="151"/>
      <c r="D159" s="139" t="s">
        <v>272</v>
      </c>
      <c r="E159" s="152" t="s">
        <v>19</v>
      </c>
      <c r="F159" s="153" t="s">
        <v>239</v>
      </c>
      <c r="H159" s="154">
        <v>7.2</v>
      </c>
      <c r="I159" s="155"/>
      <c r="L159" s="151"/>
      <c r="M159" s="156"/>
      <c r="T159" s="157"/>
      <c r="AT159" s="152" t="s">
        <v>272</v>
      </c>
      <c r="AU159" s="152" t="s">
        <v>81</v>
      </c>
      <c r="AV159" s="12" t="s">
        <v>81</v>
      </c>
      <c r="AW159" s="12" t="s">
        <v>33</v>
      </c>
      <c r="AX159" s="12" t="s">
        <v>71</v>
      </c>
      <c r="AY159" s="152" t="s">
        <v>120</v>
      </c>
    </row>
    <row r="160" spans="2:65" s="13" customFormat="1">
      <c r="B160" s="158"/>
      <c r="D160" s="139" t="s">
        <v>272</v>
      </c>
      <c r="E160" s="159" t="s">
        <v>241</v>
      </c>
      <c r="F160" s="160" t="s">
        <v>374</v>
      </c>
      <c r="H160" s="161">
        <v>7.2</v>
      </c>
      <c r="I160" s="162"/>
      <c r="L160" s="158"/>
      <c r="M160" s="163"/>
      <c r="T160" s="164"/>
      <c r="AT160" s="159" t="s">
        <v>272</v>
      </c>
      <c r="AU160" s="159" t="s">
        <v>81</v>
      </c>
      <c r="AV160" s="13" t="s">
        <v>140</v>
      </c>
      <c r="AW160" s="13" t="s">
        <v>33</v>
      </c>
      <c r="AX160" s="13" t="s">
        <v>79</v>
      </c>
      <c r="AY160" s="159" t="s">
        <v>120</v>
      </c>
    </row>
    <row r="161" spans="2:65" s="1" customFormat="1" ht="24.15" customHeight="1">
      <c r="B161" s="31"/>
      <c r="C161" s="126" t="s">
        <v>375</v>
      </c>
      <c r="D161" s="126" t="s">
        <v>123</v>
      </c>
      <c r="E161" s="127" t="s">
        <v>376</v>
      </c>
      <c r="F161" s="128" t="s">
        <v>377</v>
      </c>
      <c r="G161" s="129" t="s">
        <v>316</v>
      </c>
      <c r="H161" s="130">
        <v>3.4649999999999999</v>
      </c>
      <c r="I161" s="131"/>
      <c r="J161" s="132">
        <f>ROUND(I161*H161,2)</f>
        <v>0</v>
      </c>
      <c r="K161" s="128" t="s">
        <v>267</v>
      </c>
      <c r="L161" s="31"/>
      <c r="M161" s="133" t="s">
        <v>19</v>
      </c>
      <c r="N161" s="134" t="s">
        <v>42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140</v>
      </c>
      <c r="AT161" s="137" t="s">
        <v>123</v>
      </c>
      <c r="AU161" s="137" t="s">
        <v>81</v>
      </c>
      <c r="AY161" s="16" t="s">
        <v>120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79</v>
      </c>
      <c r="BK161" s="138">
        <f>ROUND(I161*H161,2)</f>
        <v>0</v>
      </c>
      <c r="BL161" s="16" t="s">
        <v>140</v>
      </c>
      <c r="BM161" s="137" t="s">
        <v>378</v>
      </c>
    </row>
    <row r="162" spans="2:65" s="1" customFormat="1" ht="48">
      <c r="B162" s="31"/>
      <c r="D162" s="139" t="s">
        <v>129</v>
      </c>
      <c r="F162" s="140" t="s">
        <v>379</v>
      </c>
      <c r="I162" s="141"/>
      <c r="L162" s="31"/>
      <c r="M162" s="142"/>
      <c r="T162" s="52"/>
      <c r="AT162" s="16" t="s">
        <v>129</v>
      </c>
      <c r="AU162" s="16" t="s">
        <v>81</v>
      </c>
    </row>
    <row r="163" spans="2:65" s="1" customFormat="1">
      <c r="B163" s="31"/>
      <c r="D163" s="149" t="s">
        <v>270</v>
      </c>
      <c r="F163" s="150" t="s">
        <v>380</v>
      </c>
      <c r="I163" s="141"/>
      <c r="L163" s="31"/>
      <c r="M163" s="142"/>
      <c r="T163" s="52"/>
      <c r="AT163" s="16" t="s">
        <v>270</v>
      </c>
      <c r="AU163" s="16" t="s">
        <v>81</v>
      </c>
    </row>
    <row r="164" spans="2:65" s="1" customFormat="1" ht="19.2">
      <c r="B164" s="31"/>
      <c r="D164" s="139" t="s">
        <v>130</v>
      </c>
      <c r="F164" s="143" t="s">
        <v>381</v>
      </c>
      <c r="I164" s="141"/>
      <c r="L164" s="31"/>
      <c r="M164" s="142"/>
      <c r="T164" s="52"/>
      <c r="AT164" s="16" t="s">
        <v>130</v>
      </c>
      <c r="AU164" s="16" t="s">
        <v>81</v>
      </c>
    </row>
    <row r="165" spans="2:65" s="12" customFormat="1">
      <c r="B165" s="151"/>
      <c r="D165" s="139" t="s">
        <v>272</v>
      </c>
      <c r="E165" s="152" t="s">
        <v>229</v>
      </c>
      <c r="F165" s="153" t="s">
        <v>382</v>
      </c>
      <c r="H165" s="154">
        <v>3.4649999999999999</v>
      </c>
      <c r="I165" s="155"/>
      <c r="L165" s="151"/>
      <c r="M165" s="156"/>
      <c r="T165" s="157"/>
      <c r="AT165" s="152" t="s">
        <v>272</v>
      </c>
      <c r="AU165" s="152" t="s">
        <v>81</v>
      </c>
      <c r="AV165" s="12" t="s">
        <v>81</v>
      </c>
      <c r="AW165" s="12" t="s">
        <v>33</v>
      </c>
      <c r="AX165" s="12" t="s">
        <v>79</v>
      </c>
      <c r="AY165" s="152" t="s">
        <v>120</v>
      </c>
    </row>
    <row r="166" spans="2:65" s="1" customFormat="1" ht="16.5" customHeight="1">
      <c r="B166" s="31"/>
      <c r="C166" s="165" t="s">
        <v>383</v>
      </c>
      <c r="D166" s="165" t="s">
        <v>384</v>
      </c>
      <c r="E166" s="166" t="s">
        <v>385</v>
      </c>
      <c r="F166" s="167" t="s">
        <v>386</v>
      </c>
      <c r="G166" s="168" t="s">
        <v>387</v>
      </c>
      <c r="H166" s="169">
        <v>6.93</v>
      </c>
      <c r="I166" s="170"/>
      <c r="J166" s="171">
        <f>ROUND(I166*H166,2)</f>
        <v>0</v>
      </c>
      <c r="K166" s="167" t="s">
        <v>267</v>
      </c>
      <c r="L166" s="172"/>
      <c r="M166" s="173" t="s">
        <v>19</v>
      </c>
      <c r="N166" s="174" t="s">
        <v>42</v>
      </c>
      <c r="P166" s="135">
        <f>O166*H166</f>
        <v>0</v>
      </c>
      <c r="Q166" s="135">
        <v>1</v>
      </c>
      <c r="R166" s="135">
        <f>Q166*H166</f>
        <v>6.93</v>
      </c>
      <c r="S166" s="135">
        <v>0</v>
      </c>
      <c r="T166" s="136">
        <f>S166*H166</f>
        <v>0</v>
      </c>
      <c r="AR166" s="137" t="s">
        <v>160</v>
      </c>
      <c r="AT166" s="137" t="s">
        <v>384</v>
      </c>
      <c r="AU166" s="137" t="s">
        <v>81</v>
      </c>
      <c r="AY166" s="16" t="s">
        <v>120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79</v>
      </c>
      <c r="BK166" s="138">
        <f>ROUND(I166*H166,2)</f>
        <v>0</v>
      </c>
      <c r="BL166" s="16" t="s">
        <v>140</v>
      </c>
      <c r="BM166" s="137" t="s">
        <v>388</v>
      </c>
    </row>
    <row r="167" spans="2:65" s="1" customFormat="1">
      <c r="B167" s="31"/>
      <c r="D167" s="139" t="s">
        <v>129</v>
      </c>
      <c r="F167" s="140" t="s">
        <v>386</v>
      </c>
      <c r="I167" s="141"/>
      <c r="L167" s="31"/>
      <c r="M167" s="142"/>
      <c r="T167" s="52"/>
      <c r="AT167" s="16" t="s">
        <v>129</v>
      </c>
      <c r="AU167" s="16" t="s">
        <v>81</v>
      </c>
    </row>
    <row r="168" spans="2:65" s="1" customFormat="1" ht="19.2">
      <c r="B168" s="31"/>
      <c r="D168" s="139" t="s">
        <v>130</v>
      </c>
      <c r="F168" s="143" t="s">
        <v>381</v>
      </c>
      <c r="I168" s="141"/>
      <c r="L168" s="31"/>
      <c r="M168" s="142"/>
      <c r="T168" s="52"/>
      <c r="AT168" s="16" t="s">
        <v>130</v>
      </c>
      <c r="AU168" s="16" t="s">
        <v>81</v>
      </c>
    </row>
    <row r="169" spans="2:65" s="12" customFormat="1">
      <c r="B169" s="151"/>
      <c r="D169" s="139" t="s">
        <v>272</v>
      </c>
      <c r="E169" s="152" t="s">
        <v>19</v>
      </c>
      <c r="F169" s="153" t="s">
        <v>389</v>
      </c>
      <c r="H169" s="154">
        <v>6.93</v>
      </c>
      <c r="I169" s="155"/>
      <c r="L169" s="151"/>
      <c r="M169" s="156"/>
      <c r="T169" s="157"/>
      <c r="AT169" s="152" t="s">
        <v>272</v>
      </c>
      <c r="AU169" s="152" t="s">
        <v>81</v>
      </c>
      <c r="AV169" s="12" t="s">
        <v>81</v>
      </c>
      <c r="AW169" s="12" t="s">
        <v>33</v>
      </c>
      <c r="AX169" s="12" t="s">
        <v>79</v>
      </c>
      <c r="AY169" s="152" t="s">
        <v>120</v>
      </c>
    </row>
    <row r="170" spans="2:65" s="1" customFormat="1" ht="24.15" customHeight="1">
      <c r="B170" s="31"/>
      <c r="C170" s="126" t="s">
        <v>390</v>
      </c>
      <c r="D170" s="126" t="s">
        <v>123</v>
      </c>
      <c r="E170" s="127" t="s">
        <v>391</v>
      </c>
      <c r="F170" s="128" t="s">
        <v>392</v>
      </c>
      <c r="G170" s="129" t="s">
        <v>266</v>
      </c>
      <c r="H170" s="130">
        <v>110.25</v>
      </c>
      <c r="I170" s="131"/>
      <c r="J170" s="132">
        <f>ROUND(I170*H170,2)</f>
        <v>0</v>
      </c>
      <c r="K170" s="128" t="s">
        <v>267</v>
      </c>
      <c r="L170" s="31"/>
      <c r="M170" s="133" t="s">
        <v>19</v>
      </c>
      <c r="N170" s="134" t="s">
        <v>42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140</v>
      </c>
      <c r="AT170" s="137" t="s">
        <v>123</v>
      </c>
      <c r="AU170" s="137" t="s">
        <v>81</v>
      </c>
      <c r="AY170" s="16" t="s">
        <v>120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6" t="s">
        <v>79</v>
      </c>
      <c r="BK170" s="138">
        <f>ROUND(I170*H170,2)</f>
        <v>0</v>
      </c>
      <c r="BL170" s="16" t="s">
        <v>140</v>
      </c>
      <c r="BM170" s="137" t="s">
        <v>393</v>
      </c>
    </row>
    <row r="171" spans="2:65" s="1" customFormat="1" ht="19.2">
      <c r="B171" s="31"/>
      <c r="D171" s="139" t="s">
        <v>129</v>
      </c>
      <c r="F171" s="140" t="s">
        <v>394</v>
      </c>
      <c r="I171" s="141"/>
      <c r="L171" s="31"/>
      <c r="M171" s="142"/>
      <c r="T171" s="52"/>
      <c r="AT171" s="16" t="s">
        <v>129</v>
      </c>
      <c r="AU171" s="16" t="s">
        <v>81</v>
      </c>
    </row>
    <row r="172" spans="2:65" s="1" customFormat="1">
      <c r="B172" s="31"/>
      <c r="D172" s="149" t="s">
        <v>270</v>
      </c>
      <c r="F172" s="150" t="s">
        <v>395</v>
      </c>
      <c r="I172" s="141"/>
      <c r="L172" s="31"/>
      <c r="M172" s="142"/>
      <c r="T172" s="52"/>
      <c r="AT172" s="16" t="s">
        <v>270</v>
      </c>
      <c r="AU172" s="16" t="s">
        <v>81</v>
      </c>
    </row>
    <row r="173" spans="2:65" s="12" customFormat="1">
      <c r="B173" s="151"/>
      <c r="D173" s="139" t="s">
        <v>272</v>
      </c>
      <c r="E173" s="152" t="s">
        <v>19</v>
      </c>
      <c r="F173" s="153" t="s">
        <v>225</v>
      </c>
      <c r="H173" s="154">
        <v>110.25</v>
      </c>
      <c r="I173" s="155"/>
      <c r="L173" s="151"/>
      <c r="M173" s="156"/>
      <c r="T173" s="157"/>
      <c r="AT173" s="152" t="s">
        <v>272</v>
      </c>
      <c r="AU173" s="152" t="s">
        <v>81</v>
      </c>
      <c r="AV173" s="12" t="s">
        <v>81</v>
      </c>
      <c r="AW173" s="12" t="s">
        <v>33</v>
      </c>
      <c r="AX173" s="12" t="s">
        <v>79</v>
      </c>
      <c r="AY173" s="152" t="s">
        <v>120</v>
      </c>
    </row>
    <row r="174" spans="2:65" s="1" customFormat="1" ht="24.15" customHeight="1">
      <c r="B174" s="31"/>
      <c r="C174" s="126" t="s">
        <v>396</v>
      </c>
      <c r="D174" s="126" t="s">
        <v>123</v>
      </c>
      <c r="E174" s="127" t="s">
        <v>397</v>
      </c>
      <c r="F174" s="128" t="s">
        <v>398</v>
      </c>
      <c r="G174" s="129" t="s">
        <v>266</v>
      </c>
      <c r="H174" s="130">
        <v>70</v>
      </c>
      <c r="I174" s="131"/>
      <c r="J174" s="132">
        <f>ROUND(I174*H174,2)</f>
        <v>0</v>
      </c>
      <c r="K174" s="128" t="s">
        <v>267</v>
      </c>
      <c r="L174" s="31"/>
      <c r="M174" s="133" t="s">
        <v>19</v>
      </c>
      <c r="N174" s="134" t="s">
        <v>42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140</v>
      </c>
      <c r="AT174" s="137" t="s">
        <v>123</v>
      </c>
      <c r="AU174" s="137" t="s">
        <v>81</v>
      </c>
      <c r="AY174" s="16" t="s">
        <v>120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6" t="s">
        <v>79</v>
      </c>
      <c r="BK174" s="138">
        <f>ROUND(I174*H174,2)</f>
        <v>0</v>
      </c>
      <c r="BL174" s="16" t="s">
        <v>140</v>
      </c>
      <c r="BM174" s="137" t="s">
        <v>399</v>
      </c>
    </row>
    <row r="175" spans="2:65" s="1" customFormat="1" ht="28.8">
      <c r="B175" s="31"/>
      <c r="D175" s="139" t="s">
        <v>129</v>
      </c>
      <c r="F175" s="140" t="s">
        <v>400</v>
      </c>
      <c r="I175" s="141"/>
      <c r="L175" s="31"/>
      <c r="M175" s="142"/>
      <c r="T175" s="52"/>
      <c r="AT175" s="16" t="s">
        <v>129</v>
      </c>
      <c r="AU175" s="16" t="s">
        <v>81</v>
      </c>
    </row>
    <row r="176" spans="2:65" s="1" customFormat="1">
      <c r="B176" s="31"/>
      <c r="D176" s="149" t="s">
        <v>270</v>
      </c>
      <c r="F176" s="150" t="s">
        <v>401</v>
      </c>
      <c r="I176" s="141"/>
      <c r="L176" s="31"/>
      <c r="M176" s="142"/>
      <c r="T176" s="52"/>
      <c r="AT176" s="16" t="s">
        <v>270</v>
      </c>
      <c r="AU176" s="16" t="s">
        <v>81</v>
      </c>
    </row>
    <row r="177" spans="2:65" s="12" customFormat="1">
      <c r="B177" s="151"/>
      <c r="D177" s="139" t="s">
        <v>272</v>
      </c>
      <c r="E177" s="152" t="s">
        <v>205</v>
      </c>
      <c r="F177" s="153" t="s">
        <v>207</v>
      </c>
      <c r="H177" s="154">
        <v>70</v>
      </c>
      <c r="I177" s="155"/>
      <c r="L177" s="151"/>
      <c r="M177" s="156"/>
      <c r="T177" s="157"/>
      <c r="AT177" s="152" t="s">
        <v>272</v>
      </c>
      <c r="AU177" s="152" t="s">
        <v>81</v>
      </c>
      <c r="AV177" s="12" t="s">
        <v>81</v>
      </c>
      <c r="AW177" s="12" t="s">
        <v>33</v>
      </c>
      <c r="AX177" s="12" t="s">
        <v>79</v>
      </c>
      <c r="AY177" s="152" t="s">
        <v>120</v>
      </c>
    </row>
    <row r="178" spans="2:65" s="1" customFormat="1" ht="16.5" customHeight="1">
      <c r="B178" s="31"/>
      <c r="C178" s="165" t="s">
        <v>7</v>
      </c>
      <c r="D178" s="165" t="s">
        <v>384</v>
      </c>
      <c r="E178" s="166" t="s">
        <v>402</v>
      </c>
      <c r="F178" s="167" t="s">
        <v>403</v>
      </c>
      <c r="G178" s="168" t="s">
        <v>404</v>
      </c>
      <c r="H178" s="169">
        <v>7.0000000000000007E-2</v>
      </c>
      <c r="I178" s="170"/>
      <c r="J178" s="171">
        <f>ROUND(I178*H178,2)</f>
        <v>0</v>
      </c>
      <c r="K178" s="167" t="s">
        <v>267</v>
      </c>
      <c r="L178" s="172"/>
      <c r="M178" s="173" t="s">
        <v>19</v>
      </c>
      <c r="N178" s="174" t="s">
        <v>42</v>
      </c>
      <c r="P178" s="135">
        <f>O178*H178</f>
        <v>0</v>
      </c>
      <c r="Q178" s="135">
        <v>1E-3</v>
      </c>
      <c r="R178" s="135">
        <f>Q178*H178</f>
        <v>7.0000000000000007E-5</v>
      </c>
      <c r="S178" s="135">
        <v>0</v>
      </c>
      <c r="T178" s="136">
        <f>S178*H178</f>
        <v>0</v>
      </c>
      <c r="AR178" s="137" t="s">
        <v>160</v>
      </c>
      <c r="AT178" s="137" t="s">
        <v>384</v>
      </c>
      <c r="AU178" s="137" t="s">
        <v>81</v>
      </c>
      <c r="AY178" s="16" t="s">
        <v>120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6" t="s">
        <v>79</v>
      </c>
      <c r="BK178" s="138">
        <f>ROUND(I178*H178,2)</f>
        <v>0</v>
      </c>
      <c r="BL178" s="16" t="s">
        <v>140</v>
      </c>
      <c r="BM178" s="137" t="s">
        <v>405</v>
      </c>
    </row>
    <row r="179" spans="2:65" s="1" customFormat="1">
      <c r="B179" s="31"/>
      <c r="D179" s="139" t="s">
        <v>129</v>
      </c>
      <c r="F179" s="140" t="s">
        <v>403</v>
      </c>
      <c r="I179" s="141"/>
      <c r="L179" s="31"/>
      <c r="M179" s="142"/>
      <c r="T179" s="52"/>
      <c r="AT179" s="16" t="s">
        <v>129</v>
      </c>
      <c r="AU179" s="16" t="s">
        <v>81</v>
      </c>
    </row>
    <row r="180" spans="2:65" s="12" customFormat="1">
      <c r="B180" s="151"/>
      <c r="D180" s="139" t="s">
        <v>272</v>
      </c>
      <c r="E180" s="152" t="s">
        <v>19</v>
      </c>
      <c r="F180" s="153" t="s">
        <v>406</v>
      </c>
      <c r="H180" s="154">
        <v>3.5</v>
      </c>
      <c r="I180" s="155"/>
      <c r="L180" s="151"/>
      <c r="M180" s="156"/>
      <c r="T180" s="157"/>
      <c r="AT180" s="152" t="s">
        <v>272</v>
      </c>
      <c r="AU180" s="152" t="s">
        <v>81</v>
      </c>
      <c r="AV180" s="12" t="s">
        <v>81</v>
      </c>
      <c r="AW180" s="12" t="s">
        <v>33</v>
      </c>
      <c r="AX180" s="12" t="s">
        <v>79</v>
      </c>
      <c r="AY180" s="152" t="s">
        <v>120</v>
      </c>
    </row>
    <row r="181" spans="2:65" s="12" customFormat="1">
      <c r="B181" s="151"/>
      <c r="D181" s="139" t="s">
        <v>272</v>
      </c>
      <c r="F181" s="153" t="s">
        <v>407</v>
      </c>
      <c r="H181" s="154">
        <v>7.0000000000000007E-2</v>
      </c>
      <c r="I181" s="155"/>
      <c r="L181" s="151"/>
      <c r="M181" s="156"/>
      <c r="T181" s="157"/>
      <c r="AT181" s="152" t="s">
        <v>272</v>
      </c>
      <c r="AU181" s="152" t="s">
        <v>81</v>
      </c>
      <c r="AV181" s="12" t="s">
        <v>81</v>
      </c>
      <c r="AW181" s="12" t="s">
        <v>4</v>
      </c>
      <c r="AX181" s="12" t="s">
        <v>79</v>
      </c>
      <c r="AY181" s="152" t="s">
        <v>120</v>
      </c>
    </row>
    <row r="182" spans="2:65" s="1" customFormat="1" ht="24.15" customHeight="1">
      <c r="B182" s="31"/>
      <c r="C182" s="126" t="s">
        <v>408</v>
      </c>
      <c r="D182" s="126" t="s">
        <v>123</v>
      </c>
      <c r="E182" s="127" t="s">
        <v>409</v>
      </c>
      <c r="F182" s="128" t="s">
        <v>410</v>
      </c>
      <c r="G182" s="129" t="s">
        <v>266</v>
      </c>
      <c r="H182" s="130">
        <v>52</v>
      </c>
      <c r="I182" s="131"/>
      <c r="J182" s="132">
        <f>ROUND(I182*H182,2)</f>
        <v>0</v>
      </c>
      <c r="K182" s="128" t="s">
        <v>267</v>
      </c>
      <c r="L182" s="31"/>
      <c r="M182" s="133" t="s">
        <v>19</v>
      </c>
      <c r="N182" s="134" t="s">
        <v>42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140</v>
      </c>
      <c r="AT182" s="137" t="s">
        <v>123</v>
      </c>
      <c r="AU182" s="137" t="s">
        <v>81</v>
      </c>
      <c r="AY182" s="16" t="s">
        <v>120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6" t="s">
        <v>79</v>
      </c>
      <c r="BK182" s="138">
        <f>ROUND(I182*H182,2)</f>
        <v>0</v>
      </c>
      <c r="BL182" s="16" t="s">
        <v>140</v>
      </c>
      <c r="BM182" s="137" t="s">
        <v>411</v>
      </c>
    </row>
    <row r="183" spans="2:65" s="1" customFormat="1" ht="28.8">
      <c r="B183" s="31"/>
      <c r="D183" s="139" t="s">
        <v>129</v>
      </c>
      <c r="F183" s="140" t="s">
        <v>412</v>
      </c>
      <c r="I183" s="141"/>
      <c r="L183" s="31"/>
      <c r="M183" s="142"/>
      <c r="T183" s="52"/>
      <c r="AT183" s="16" t="s">
        <v>129</v>
      </c>
      <c r="AU183" s="16" t="s">
        <v>81</v>
      </c>
    </row>
    <row r="184" spans="2:65" s="1" customFormat="1">
      <c r="B184" s="31"/>
      <c r="D184" s="149" t="s">
        <v>270</v>
      </c>
      <c r="F184" s="150" t="s">
        <v>413</v>
      </c>
      <c r="I184" s="141"/>
      <c r="L184" s="31"/>
      <c r="M184" s="142"/>
      <c r="T184" s="52"/>
      <c r="AT184" s="16" t="s">
        <v>270</v>
      </c>
      <c r="AU184" s="16" t="s">
        <v>81</v>
      </c>
    </row>
    <row r="185" spans="2:65" s="12" customFormat="1">
      <c r="B185" s="151"/>
      <c r="D185" s="139" t="s">
        <v>272</v>
      </c>
      <c r="E185" s="152" t="s">
        <v>19</v>
      </c>
      <c r="F185" s="153" t="s">
        <v>414</v>
      </c>
      <c r="H185" s="154">
        <v>52</v>
      </c>
      <c r="I185" s="155"/>
      <c r="L185" s="151"/>
      <c r="M185" s="156"/>
      <c r="T185" s="157"/>
      <c r="AT185" s="152" t="s">
        <v>272</v>
      </c>
      <c r="AU185" s="152" t="s">
        <v>81</v>
      </c>
      <c r="AV185" s="12" t="s">
        <v>81</v>
      </c>
      <c r="AW185" s="12" t="s">
        <v>33</v>
      </c>
      <c r="AX185" s="12" t="s">
        <v>79</v>
      </c>
      <c r="AY185" s="152" t="s">
        <v>120</v>
      </c>
    </row>
    <row r="186" spans="2:65" s="1" customFormat="1" ht="24.15" customHeight="1">
      <c r="B186" s="31"/>
      <c r="C186" s="126" t="s">
        <v>415</v>
      </c>
      <c r="D186" s="126" t="s">
        <v>123</v>
      </c>
      <c r="E186" s="127" t="s">
        <v>416</v>
      </c>
      <c r="F186" s="128" t="s">
        <v>417</v>
      </c>
      <c r="G186" s="129" t="s">
        <v>266</v>
      </c>
      <c r="H186" s="130">
        <v>70</v>
      </c>
      <c r="I186" s="131"/>
      <c r="J186" s="132">
        <f>ROUND(I186*H186,2)</f>
        <v>0</v>
      </c>
      <c r="K186" s="128" t="s">
        <v>267</v>
      </c>
      <c r="L186" s="31"/>
      <c r="M186" s="133" t="s">
        <v>19</v>
      </c>
      <c r="N186" s="134" t="s">
        <v>42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140</v>
      </c>
      <c r="AT186" s="137" t="s">
        <v>123</v>
      </c>
      <c r="AU186" s="137" t="s">
        <v>81</v>
      </c>
      <c r="AY186" s="16" t="s">
        <v>120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6" t="s">
        <v>79</v>
      </c>
      <c r="BK186" s="138">
        <f>ROUND(I186*H186,2)</f>
        <v>0</v>
      </c>
      <c r="BL186" s="16" t="s">
        <v>140</v>
      </c>
      <c r="BM186" s="137" t="s">
        <v>418</v>
      </c>
    </row>
    <row r="187" spans="2:65" s="1" customFormat="1" ht="19.2">
      <c r="B187" s="31"/>
      <c r="D187" s="139" t="s">
        <v>129</v>
      </c>
      <c r="F187" s="140" t="s">
        <v>419</v>
      </c>
      <c r="I187" s="141"/>
      <c r="L187" s="31"/>
      <c r="M187" s="142"/>
      <c r="T187" s="52"/>
      <c r="AT187" s="16" t="s">
        <v>129</v>
      </c>
      <c r="AU187" s="16" t="s">
        <v>81</v>
      </c>
    </row>
    <row r="188" spans="2:65" s="1" customFormat="1">
      <c r="B188" s="31"/>
      <c r="D188" s="149" t="s">
        <v>270</v>
      </c>
      <c r="F188" s="150" t="s">
        <v>420</v>
      </c>
      <c r="I188" s="141"/>
      <c r="L188" s="31"/>
      <c r="M188" s="142"/>
      <c r="T188" s="52"/>
      <c r="AT188" s="16" t="s">
        <v>270</v>
      </c>
      <c r="AU188" s="16" t="s">
        <v>81</v>
      </c>
    </row>
    <row r="189" spans="2:65" s="12" customFormat="1">
      <c r="B189" s="151"/>
      <c r="D189" s="139" t="s">
        <v>272</v>
      </c>
      <c r="E189" s="152" t="s">
        <v>207</v>
      </c>
      <c r="F189" s="153" t="s">
        <v>421</v>
      </c>
      <c r="H189" s="154">
        <v>70</v>
      </c>
      <c r="I189" s="155"/>
      <c r="L189" s="151"/>
      <c r="M189" s="156"/>
      <c r="T189" s="157"/>
      <c r="AT189" s="152" t="s">
        <v>272</v>
      </c>
      <c r="AU189" s="152" t="s">
        <v>81</v>
      </c>
      <c r="AV189" s="12" t="s">
        <v>81</v>
      </c>
      <c r="AW189" s="12" t="s">
        <v>33</v>
      </c>
      <c r="AX189" s="12" t="s">
        <v>79</v>
      </c>
      <c r="AY189" s="152" t="s">
        <v>120</v>
      </c>
    </row>
    <row r="190" spans="2:65" s="1" customFormat="1" ht="16.5" customHeight="1">
      <c r="B190" s="31"/>
      <c r="C190" s="126" t="s">
        <v>422</v>
      </c>
      <c r="D190" s="126" t="s">
        <v>123</v>
      </c>
      <c r="E190" s="127" t="s">
        <v>423</v>
      </c>
      <c r="F190" s="128" t="s">
        <v>424</v>
      </c>
      <c r="G190" s="129" t="s">
        <v>316</v>
      </c>
      <c r="H190" s="130">
        <v>7</v>
      </c>
      <c r="I190" s="131"/>
      <c r="J190" s="132">
        <f>ROUND(I190*H190,2)</f>
        <v>0</v>
      </c>
      <c r="K190" s="128" t="s">
        <v>19</v>
      </c>
      <c r="L190" s="31"/>
      <c r="M190" s="133" t="s">
        <v>19</v>
      </c>
      <c r="N190" s="134" t="s">
        <v>42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140</v>
      </c>
      <c r="AT190" s="137" t="s">
        <v>123</v>
      </c>
      <c r="AU190" s="137" t="s">
        <v>81</v>
      </c>
      <c r="AY190" s="16" t="s">
        <v>120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6" t="s">
        <v>79</v>
      </c>
      <c r="BK190" s="138">
        <f>ROUND(I190*H190,2)</f>
        <v>0</v>
      </c>
      <c r="BL190" s="16" t="s">
        <v>140</v>
      </c>
      <c r="BM190" s="137" t="s">
        <v>425</v>
      </c>
    </row>
    <row r="191" spans="2:65" s="1" customFormat="1" ht="19.2">
      <c r="B191" s="31"/>
      <c r="D191" s="139" t="s">
        <v>129</v>
      </c>
      <c r="F191" s="140" t="s">
        <v>426</v>
      </c>
      <c r="I191" s="141"/>
      <c r="L191" s="31"/>
      <c r="M191" s="142"/>
      <c r="T191" s="52"/>
      <c r="AT191" s="16" t="s">
        <v>129</v>
      </c>
      <c r="AU191" s="16" t="s">
        <v>81</v>
      </c>
    </row>
    <row r="192" spans="2:65" s="1" customFormat="1" ht="38.4">
      <c r="B192" s="31"/>
      <c r="D192" s="139" t="s">
        <v>130</v>
      </c>
      <c r="F192" s="143" t="s">
        <v>427</v>
      </c>
      <c r="I192" s="141"/>
      <c r="L192" s="31"/>
      <c r="M192" s="142"/>
      <c r="T192" s="52"/>
      <c r="AT192" s="16" t="s">
        <v>130</v>
      </c>
      <c r="AU192" s="16" t="s">
        <v>81</v>
      </c>
    </row>
    <row r="193" spans="2:65" s="12" customFormat="1">
      <c r="B193" s="151"/>
      <c r="D193" s="139" t="s">
        <v>272</v>
      </c>
      <c r="E193" s="152" t="s">
        <v>19</v>
      </c>
      <c r="F193" s="153" t="s">
        <v>428</v>
      </c>
      <c r="H193" s="154">
        <v>7</v>
      </c>
      <c r="I193" s="155"/>
      <c r="L193" s="151"/>
      <c r="M193" s="156"/>
      <c r="T193" s="157"/>
      <c r="AT193" s="152" t="s">
        <v>272</v>
      </c>
      <c r="AU193" s="152" t="s">
        <v>81</v>
      </c>
      <c r="AV193" s="12" t="s">
        <v>81</v>
      </c>
      <c r="AW193" s="12" t="s">
        <v>33</v>
      </c>
      <c r="AX193" s="12" t="s">
        <v>79</v>
      </c>
      <c r="AY193" s="152" t="s">
        <v>120</v>
      </c>
    </row>
    <row r="194" spans="2:65" s="11" customFormat="1" ht="22.8" customHeight="1">
      <c r="B194" s="114"/>
      <c r="D194" s="115" t="s">
        <v>70</v>
      </c>
      <c r="E194" s="124" t="s">
        <v>81</v>
      </c>
      <c r="F194" s="124" t="s">
        <v>429</v>
      </c>
      <c r="I194" s="117"/>
      <c r="J194" s="125">
        <f>BK194</f>
        <v>0</v>
      </c>
      <c r="L194" s="114"/>
      <c r="M194" s="119"/>
      <c r="P194" s="120">
        <f>SUM(P195:P204)</f>
        <v>0</v>
      </c>
      <c r="R194" s="120">
        <f>SUM(R195:R204)</f>
        <v>6.8915880000000005</v>
      </c>
      <c r="T194" s="121">
        <f>SUM(T195:T204)</f>
        <v>0</v>
      </c>
      <c r="AR194" s="115" t="s">
        <v>79</v>
      </c>
      <c r="AT194" s="122" t="s">
        <v>70</v>
      </c>
      <c r="AU194" s="122" t="s">
        <v>79</v>
      </c>
      <c r="AY194" s="115" t="s">
        <v>120</v>
      </c>
      <c r="BK194" s="123">
        <f>SUM(BK195:BK204)</f>
        <v>0</v>
      </c>
    </row>
    <row r="195" spans="2:65" s="1" customFormat="1" ht="16.5" customHeight="1">
      <c r="B195" s="31"/>
      <c r="C195" s="126" t="s">
        <v>430</v>
      </c>
      <c r="D195" s="126" t="s">
        <v>123</v>
      </c>
      <c r="E195" s="127" t="s">
        <v>431</v>
      </c>
      <c r="F195" s="128" t="s">
        <v>432</v>
      </c>
      <c r="G195" s="129" t="s">
        <v>316</v>
      </c>
      <c r="H195" s="130">
        <v>2.97</v>
      </c>
      <c r="I195" s="131"/>
      <c r="J195" s="132">
        <f>ROUND(I195*H195,2)</f>
        <v>0</v>
      </c>
      <c r="K195" s="128" t="s">
        <v>267</v>
      </c>
      <c r="L195" s="31"/>
      <c r="M195" s="133" t="s">
        <v>19</v>
      </c>
      <c r="N195" s="134" t="s">
        <v>42</v>
      </c>
      <c r="P195" s="135">
        <f>O195*H195</f>
        <v>0</v>
      </c>
      <c r="Q195" s="135">
        <v>2.3010199999999998</v>
      </c>
      <c r="R195" s="135">
        <f>Q195*H195</f>
        <v>6.8340294000000004</v>
      </c>
      <c r="S195" s="135">
        <v>0</v>
      </c>
      <c r="T195" s="136">
        <f>S195*H195</f>
        <v>0</v>
      </c>
      <c r="AR195" s="137" t="s">
        <v>140</v>
      </c>
      <c r="AT195" s="137" t="s">
        <v>123</v>
      </c>
      <c r="AU195" s="137" t="s">
        <v>81</v>
      </c>
      <c r="AY195" s="16" t="s">
        <v>120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6" t="s">
        <v>79</v>
      </c>
      <c r="BK195" s="138">
        <f>ROUND(I195*H195,2)</f>
        <v>0</v>
      </c>
      <c r="BL195" s="16" t="s">
        <v>140</v>
      </c>
      <c r="BM195" s="137" t="s">
        <v>433</v>
      </c>
    </row>
    <row r="196" spans="2:65" s="1" customFormat="1">
      <c r="B196" s="31"/>
      <c r="D196" s="139" t="s">
        <v>129</v>
      </c>
      <c r="F196" s="140" t="s">
        <v>432</v>
      </c>
      <c r="I196" s="141"/>
      <c r="L196" s="31"/>
      <c r="M196" s="142"/>
      <c r="T196" s="52"/>
      <c r="AT196" s="16" t="s">
        <v>129</v>
      </c>
      <c r="AU196" s="16" t="s">
        <v>81</v>
      </c>
    </row>
    <row r="197" spans="2:65" s="1" customFormat="1">
      <c r="B197" s="31"/>
      <c r="D197" s="149" t="s">
        <v>270</v>
      </c>
      <c r="F197" s="150" t="s">
        <v>434</v>
      </c>
      <c r="I197" s="141"/>
      <c r="L197" s="31"/>
      <c r="M197" s="142"/>
      <c r="T197" s="52"/>
      <c r="AT197" s="16" t="s">
        <v>270</v>
      </c>
      <c r="AU197" s="16" t="s">
        <v>81</v>
      </c>
    </row>
    <row r="198" spans="2:65" s="1" customFormat="1" ht="19.2">
      <c r="B198" s="31"/>
      <c r="D198" s="139" t="s">
        <v>130</v>
      </c>
      <c r="F198" s="143" t="s">
        <v>381</v>
      </c>
      <c r="I198" s="141"/>
      <c r="L198" s="31"/>
      <c r="M198" s="142"/>
      <c r="T198" s="52"/>
      <c r="AT198" s="16" t="s">
        <v>130</v>
      </c>
      <c r="AU198" s="16" t="s">
        <v>81</v>
      </c>
    </row>
    <row r="199" spans="2:65" s="12" customFormat="1">
      <c r="B199" s="151"/>
      <c r="D199" s="139" t="s">
        <v>272</v>
      </c>
      <c r="E199" s="152" t="s">
        <v>19</v>
      </c>
      <c r="F199" s="153" t="s">
        <v>435</v>
      </c>
      <c r="H199" s="154">
        <v>2.97</v>
      </c>
      <c r="I199" s="155"/>
      <c r="L199" s="151"/>
      <c r="M199" s="156"/>
      <c r="T199" s="157"/>
      <c r="AT199" s="152" t="s">
        <v>272</v>
      </c>
      <c r="AU199" s="152" t="s">
        <v>81</v>
      </c>
      <c r="AV199" s="12" t="s">
        <v>81</v>
      </c>
      <c r="AW199" s="12" t="s">
        <v>33</v>
      </c>
      <c r="AX199" s="12" t="s">
        <v>79</v>
      </c>
      <c r="AY199" s="152" t="s">
        <v>120</v>
      </c>
    </row>
    <row r="200" spans="2:65" s="1" customFormat="1" ht="24.15" customHeight="1">
      <c r="B200" s="31"/>
      <c r="C200" s="126" t="s">
        <v>436</v>
      </c>
      <c r="D200" s="126" t="s">
        <v>123</v>
      </c>
      <c r="E200" s="127" t="s">
        <v>437</v>
      </c>
      <c r="F200" s="128" t="s">
        <v>438</v>
      </c>
      <c r="G200" s="129" t="s">
        <v>303</v>
      </c>
      <c r="H200" s="130">
        <v>49.5</v>
      </c>
      <c r="I200" s="131"/>
      <c r="J200" s="132">
        <f>ROUND(I200*H200,2)</f>
        <v>0</v>
      </c>
      <c r="K200" s="128" t="s">
        <v>267</v>
      </c>
      <c r="L200" s="31"/>
      <c r="M200" s="133" t="s">
        <v>19</v>
      </c>
      <c r="N200" s="134" t="s">
        <v>42</v>
      </c>
      <c r="P200" s="135">
        <f>O200*H200</f>
        <v>0</v>
      </c>
      <c r="Q200" s="135">
        <v>1.1628000000000001E-3</v>
      </c>
      <c r="R200" s="135">
        <f>Q200*H200</f>
        <v>5.7558600000000001E-2</v>
      </c>
      <c r="S200" s="135">
        <v>0</v>
      </c>
      <c r="T200" s="136">
        <f>S200*H200</f>
        <v>0</v>
      </c>
      <c r="AR200" s="137" t="s">
        <v>140</v>
      </c>
      <c r="AT200" s="137" t="s">
        <v>123</v>
      </c>
      <c r="AU200" s="137" t="s">
        <v>81</v>
      </c>
      <c r="AY200" s="16" t="s">
        <v>120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6" t="s">
        <v>79</v>
      </c>
      <c r="BK200" s="138">
        <f>ROUND(I200*H200,2)</f>
        <v>0</v>
      </c>
      <c r="BL200" s="16" t="s">
        <v>140</v>
      </c>
      <c r="BM200" s="137" t="s">
        <v>439</v>
      </c>
    </row>
    <row r="201" spans="2:65" s="1" customFormat="1" ht="19.2">
      <c r="B201" s="31"/>
      <c r="D201" s="139" t="s">
        <v>129</v>
      </c>
      <c r="F201" s="140" t="s">
        <v>440</v>
      </c>
      <c r="I201" s="141"/>
      <c r="L201" s="31"/>
      <c r="M201" s="142"/>
      <c r="T201" s="52"/>
      <c r="AT201" s="16" t="s">
        <v>129</v>
      </c>
      <c r="AU201" s="16" t="s">
        <v>81</v>
      </c>
    </row>
    <row r="202" spans="2:65" s="1" customFormat="1">
      <c r="B202" s="31"/>
      <c r="D202" s="149" t="s">
        <v>270</v>
      </c>
      <c r="F202" s="150" t="s">
        <v>441</v>
      </c>
      <c r="I202" s="141"/>
      <c r="L202" s="31"/>
      <c r="M202" s="142"/>
      <c r="T202" s="52"/>
      <c r="AT202" s="16" t="s">
        <v>270</v>
      </c>
      <c r="AU202" s="16" t="s">
        <v>81</v>
      </c>
    </row>
    <row r="203" spans="2:65" s="1" customFormat="1" ht="19.2">
      <c r="B203" s="31"/>
      <c r="D203" s="139" t="s">
        <v>130</v>
      </c>
      <c r="F203" s="143" t="s">
        <v>381</v>
      </c>
      <c r="I203" s="141"/>
      <c r="L203" s="31"/>
      <c r="M203" s="142"/>
      <c r="T203" s="52"/>
      <c r="AT203" s="16" t="s">
        <v>130</v>
      </c>
      <c r="AU203" s="16" t="s">
        <v>81</v>
      </c>
    </row>
    <row r="204" spans="2:65" s="12" customFormat="1">
      <c r="B204" s="151"/>
      <c r="D204" s="139" t="s">
        <v>272</v>
      </c>
      <c r="E204" s="152" t="s">
        <v>203</v>
      </c>
      <c r="F204" s="153" t="s">
        <v>442</v>
      </c>
      <c r="H204" s="154">
        <v>49.5</v>
      </c>
      <c r="I204" s="155"/>
      <c r="L204" s="151"/>
      <c r="M204" s="156"/>
      <c r="T204" s="157"/>
      <c r="AT204" s="152" t="s">
        <v>272</v>
      </c>
      <c r="AU204" s="152" t="s">
        <v>81</v>
      </c>
      <c r="AV204" s="12" t="s">
        <v>81</v>
      </c>
      <c r="AW204" s="12" t="s">
        <v>33</v>
      </c>
      <c r="AX204" s="12" t="s">
        <v>79</v>
      </c>
      <c r="AY204" s="152" t="s">
        <v>120</v>
      </c>
    </row>
    <row r="205" spans="2:65" s="11" customFormat="1" ht="22.8" customHeight="1">
      <c r="B205" s="114"/>
      <c r="D205" s="115" t="s">
        <v>70</v>
      </c>
      <c r="E205" s="124" t="s">
        <v>140</v>
      </c>
      <c r="F205" s="124" t="s">
        <v>443</v>
      </c>
      <c r="I205" s="117"/>
      <c r="J205" s="125">
        <f>BK205</f>
        <v>0</v>
      </c>
      <c r="L205" s="114"/>
      <c r="M205" s="119"/>
      <c r="P205" s="120">
        <f>SUM(P206:P213)</f>
        <v>0</v>
      </c>
      <c r="R205" s="120">
        <f>SUM(R206:R213)</f>
        <v>0.45725399999999999</v>
      </c>
      <c r="T205" s="121">
        <f>SUM(T206:T213)</f>
        <v>0</v>
      </c>
      <c r="AR205" s="115" t="s">
        <v>79</v>
      </c>
      <c r="AT205" s="122" t="s">
        <v>70</v>
      </c>
      <c r="AU205" s="122" t="s">
        <v>79</v>
      </c>
      <c r="AY205" s="115" t="s">
        <v>120</v>
      </c>
      <c r="BK205" s="123">
        <f>SUM(BK206:BK213)</f>
        <v>0</v>
      </c>
    </row>
    <row r="206" spans="2:65" s="1" customFormat="1" ht="24.15" customHeight="1">
      <c r="B206" s="31"/>
      <c r="C206" s="126" t="s">
        <v>444</v>
      </c>
      <c r="D206" s="126" t="s">
        <v>123</v>
      </c>
      <c r="E206" s="127" t="s">
        <v>445</v>
      </c>
      <c r="F206" s="128" t="s">
        <v>446</v>
      </c>
      <c r="G206" s="129" t="s">
        <v>447</v>
      </c>
      <c r="H206" s="130">
        <v>3</v>
      </c>
      <c r="I206" s="131"/>
      <c r="J206" s="132">
        <f>ROUND(I206*H206,2)</f>
        <v>0</v>
      </c>
      <c r="K206" s="128" t="s">
        <v>267</v>
      </c>
      <c r="L206" s="31"/>
      <c r="M206" s="133" t="s">
        <v>19</v>
      </c>
      <c r="N206" s="134" t="s">
        <v>42</v>
      </c>
      <c r="P206" s="135">
        <f>O206*H206</f>
        <v>0</v>
      </c>
      <c r="Q206" s="135">
        <v>8.7417999999999996E-2</v>
      </c>
      <c r="R206" s="135">
        <f>Q206*H206</f>
        <v>0.26225399999999999</v>
      </c>
      <c r="S206" s="135">
        <v>0</v>
      </c>
      <c r="T206" s="136">
        <f>S206*H206</f>
        <v>0</v>
      </c>
      <c r="AR206" s="137" t="s">
        <v>140</v>
      </c>
      <c r="AT206" s="137" t="s">
        <v>123</v>
      </c>
      <c r="AU206" s="137" t="s">
        <v>81</v>
      </c>
      <c r="AY206" s="16" t="s">
        <v>120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6" t="s">
        <v>79</v>
      </c>
      <c r="BK206" s="138">
        <f>ROUND(I206*H206,2)</f>
        <v>0</v>
      </c>
      <c r="BL206" s="16" t="s">
        <v>140</v>
      </c>
      <c r="BM206" s="137" t="s">
        <v>448</v>
      </c>
    </row>
    <row r="207" spans="2:65" s="1" customFormat="1" ht="19.2">
      <c r="B207" s="31"/>
      <c r="D207" s="139" t="s">
        <v>129</v>
      </c>
      <c r="F207" s="140" t="s">
        <v>449</v>
      </c>
      <c r="I207" s="141"/>
      <c r="L207" s="31"/>
      <c r="M207" s="142"/>
      <c r="T207" s="52"/>
      <c r="AT207" s="16" t="s">
        <v>129</v>
      </c>
      <c r="AU207" s="16" t="s">
        <v>81</v>
      </c>
    </row>
    <row r="208" spans="2:65" s="1" customFormat="1">
      <c r="B208" s="31"/>
      <c r="D208" s="149" t="s">
        <v>270</v>
      </c>
      <c r="F208" s="150" t="s">
        <v>450</v>
      </c>
      <c r="I208" s="141"/>
      <c r="L208" s="31"/>
      <c r="M208" s="142"/>
      <c r="T208" s="52"/>
      <c r="AT208" s="16" t="s">
        <v>270</v>
      </c>
      <c r="AU208" s="16" t="s">
        <v>81</v>
      </c>
    </row>
    <row r="209" spans="2:65" s="12" customFormat="1">
      <c r="B209" s="151"/>
      <c r="D209" s="139" t="s">
        <v>272</v>
      </c>
      <c r="E209" s="152" t="s">
        <v>19</v>
      </c>
      <c r="F209" s="153" t="s">
        <v>220</v>
      </c>
      <c r="H209" s="154">
        <v>3</v>
      </c>
      <c r="I209" s="155"/>
      <c r="L209" s="151"/>
      <c r="M209" s="156"/>
      <c r="T209" s="157"/>
      <c r="AT209" s="152" t="s">
        <v>272</v>
      </c>
      <c r="AU209" s="152" t="s">
        <v>81</v>
      </c>
      <c r="AV209" s="12" t="s">
        <v>81</v>
      </c>
      <c r="AW209" s="12" t="s">
        <v>33</v>
      </c>
      <c r="AX209" s="12" t="s">
        <v>79</v>
      </c>
      <c r="AY209" s="152" t="s">
        <v>120</v>
      </c>
    </row>
    <row r="210" spans="2:65" s="1" customFormat="1" ht="24.15" customHeight="1">
      <c r="B210" s="31"/>
      <c r="C210" s="165" t="s">
        <v>451</v>
      </c>
      <c r="D210" s="165" t="s">
        <v>384</v>
      </c>
      <c r="E210" s="166" t="s">
        <v>452</v>
      </c>
      <c r="F210" s="167" t="s">
        <v>453</v>
      </c>
      <c r="G210" s="168" t="s">
        <v>447</v>
      </c>
      <c r="H210" s="169">
        <v>3</v>
      </c>
      <c r="I210" s="170"/>
      <c r="J210" s="171">
        <f>ROUND(I210*H210,2)</f>
        <v>0</v>
      </c>
      <c r="K210" s="167" t="s">
        <v>267</v>
      </c>
      <c r="L210" s="172"/>
      <c r="M210" s="173" t="s">
        <v>19</v>
      </c>
      <c r="N210" s="174" t="s">
        <v>42</v>
      </c>
      <c r="P210" s="135">
        <f>O210*H210</f>
        <v>0</v>
      </c>
      <c r="Q210" s="135">
        <v>6.5000000000000002E-2</v>
      </c>
      <c r="R210" s="135">
        <f>Q210*H210</f>
        <v>0.19500000000000001</v>
      </c>
      <c r="S210" s="135">
        <v>0</v>
      </c>
      <c r="T210" s="136">
        <f>S210*H210</f>
        <v>0</v>
      </c>
      <c r="AR210" s="137" t="s">
        <v>160</v>
      </c>
      <c r="AT210" s="137" t="s">
        <v>384</v>
      </c>
      <c r="AU210" s="137" t="s">
        <v>81</v>
      </c>
      <c r="AY210" s="16" t="s">
        <v>120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6" t="s">
        <v>79</v>
      </c>
      <c r="BK210" s="138">
        <f>ROUND(I210*H210,2)</f>
        <v>0</v>
      </c>
      <c r="BL210" s="16" t="s">
        <v>140</v>
      </c>
      <c r="BM210" s="137" t="s">
        <v>454</v>
      </c>
    </row>
    <row r="211" spans="2:65" s="1" customFormat="1">
      <c r="B211" s="31"/>
      <c r="D211" s="139" t="s">
        <v>129</v>
      </c>
      <c r="F211" s="140" t="s">
        <v>453</v>
      </c>
      <c r="I211" s="141"/>
      <c r="L211" s="31"/>
      <c r="M211" s="142"/>
      <c r="T211" s="52"/>
      <c r="AT211" s="16" t="s">
        <v>129</v>
      </c>
      <c r="AU211" s="16" t="s">
        <v>81</v>
      </c>
    </row>
    <row r="212" spans="2:65" s="1" customFormat="1" ht="19.2">
      <c r="B212" s="31"/>
      <c r="D212" s="139" t="s">
        <v>130</v>
      </c>
      <c r="F212" s="143" t="s">
        <v>455</v>
      </c>
      <c r="I212" s="141"/>
      <c r="L212" s="31"/>
      <c r="M212" s="142"/>
      <c r="T212" s="52"/>
      <c r="AT212" s="16" t="s">
        <v>130</v>
      </c>
      <c r="AU212" s="16" t="s">
        <v>81</v>
      </c>
    </row>
    <row r="213" spans="2:65" s="12" customFormat="1">
      <c r="B213" s="151"/>
      <c r="D213" s="139" t="s">
        <v>272</v>
      </c>
      <c r="E213" s="152" t="s">
        <v>19</v>
      </c>
      <c r="F213" s="153" t="s">
        <v>220</v>
      </c>
      <c r="H213" s="154">
        <v>3</v>
      </c>
      <c r="I213" s="155"/>
      <c r="L213" s="151"/>
      <c r="M213" s="156"/>
      <c r="T213" s="157"/>
      <c r="AT213" s="152" t="s">
        <v>272</v>
      </c>
      <c r="AU213" s="152" t="s">
        <v>81</v>
      </c>
      <c r="AV213" s="12" t="s">
        <v>81</v>
      </c>
      <c r="AW213" s="12" t="s">
        <v>33</v>
      </c>
      <c r="AX213" s="12" t="s">
        <v>79</v>
      </c>
      <c r="AY213" s="152" t="s">
        <v>120</v>
      </c>
    </row>
    <row r="214" spans="2:65" s="11" customFormat="1" ht="22.8" customHeight="1">
      <c r="B214" s="114"/>
      <c r="D214" s="115" t="s">
        <v>70</v>
      </c>
      <c r="E214" s="124" t="s">
        <v>119</v>
      </c>
      <c r="F214" s="124" t="s">
        <v>456</v>
      </c>
      <c r="I214" s="117"/>
      <c r="J214" s="125">
        <f>BK214</f>
        <v>0</v>
      </c>
      <c r="L214" s="114"/>
      <c r="M214" s="119"/>
      <c r="P214" s="120">
        <f>SUM(P215:P247)</f>
        <v>0</v>
      </c>
      <c r="R214" s="120">
        <f>SUM(R215:R247)</f>
        <v>165.18599999999998</v>
      </c>
      <c r="T214" s="121">
        <f>SUM(T215:T247)</f>
        <v>0</v>
      </c>
      <c r="AR214" s="115" t="s">
        <v>79</v>
      </c>
      <c r="AT214" s="122" t="s">
        <v>70</v>
      </c>
      <c r="AU214" s="122" t="s">
        <v>79</v>
      </c>
      <c r="AY214" s="115" t="s">
        <v>120</v>
      </c>
      <c r="BK214" s="123">
        <f>SUM(BK215:BK247)</f>
        <v>0</v>
      </c>
    </row>
    <row r="215" spans="2:65" s="1" customFormat="1" ht="24.15" customHeight="1">
      <c r="B215" s="31"/>
      <c r="C215" s="126" t="s">
        <v>457</v>
      </c>
      <c r="D215" s="126" t="s">
        <v>123</v>
      </c>
      <c r="E215" s="127" t="s">
        <v>458</v>
      </c>
      <c r="F215" s="128" t="s">
        <v>459</v>
      </c>
      <c r="G215" s="129" t="s">
        <v>266</v>
      </c>
      <c r="H215" s="130">
        <v>105</v>
      </c>
      <c r="I215" s="131"/>
      <c r="J215" s="132">
        <f>ROUND(I215*H215,2)</f>
        <v>0</v>
      </c>
      <c r="K215" s="128" t="s">
        <v>267</v>
      </c>
      <c r="L215" s="31"/>
      <c r="M215" s="133" t="s">
        <v>19</v>
      </c>
      <c r="N215" s="134" t="s">
        <v>42</v>
      </c>
      <c r="P215" s="135">
        <f>O215*H215</f>
        <v>0</v>
      </c>
      <c r="Q215" s="135">
        <v>0.41399999999999998</v>
      </c>
      <c r="R215" s="135">
        <f>Q215*H215</f>
        <v>43.47</v>
      </c>
      <c r="S215" s="135">
        <v>0</v>
      </c>
      <c r="T215" s="136">
        <f>S215*H215</f>
        <v>0</v>
      </c>
      <c r="AR215" s="137" t="s">
        <v>140</v>
      </c>
      <c r="AT215" s="137" t="s">
        <v>123</v>
      </c>
      <c r="AU215" s="137" t="s">
        <v>81</v>
      </c>
      <c r="AY215" s="16" t="s">
        <v>120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6" t="s">
        <v>79</v>
      </c>
      <c r="BK215" s="138">
        <f>ROUND(I215*H215,2)</f>
        <v>0</v>
      </c>
      <c r="BL215" s="16" t="s">
        <v>140</v>
      </c>
      <c r="BM215" s="137" t="s">
        <v>460</v>
      </c>
    </row>
    <row r="216" spans="2:65" s="1" customFormat="1" ht="19.2">
      <c r="B216" s="31"/>
      <c r="D216" s="139" t="s">
        <v>129</v>
      </c>
      <c r="F216" s="140" t="s">
        <v>461</v>
      </c>
      <c r="I216" s="141"/>
      <c r="L216" s="31"/>
      <c r="M216" s="142"/>
      <c r="T216" s="52"/>
      <c r="AT216" s="16" t="s">
        <v>129</v>
      </c>
      <c r="AU216" s="16" t="s">
        <v>81</v>
      </c>
    </row>
    <row r="217" spans="2:65" s="1" customFormat="1">
      <c r="B217" s="31"/>
      <c r="D217" s="149" t="s">
        <v>270</v>
      </c>
      <c r="F217" s="150" t="s">
        <v>462</v>
      </c>
      <c r="I217" s="141"/>
      <c r="L217" s="31"/>
      <c r="M217" s="142"/>
      <c r="T217" s="52"/>
      <c r="AT217" s="16" t="s">
        <v>270</v>
      </c>
      <c r="AU217" s="16" t="s">
        <v>81</v>
      </c>
    </row>
    <row r="218" spans="2:65" s="12" customFormat="1">
      <c r="B218" s="151"/>
      <c r="D218" s="139" t="s">
        <v>272</v>
      </c>
      <c r="E218" s="152" t="s">
        <v>223</v>
      </c>
      <c r="F218" s="153" t="s">
        <v>463</v>
      </c>
      <c r="H218" s="154">
        <v>105</v>
      </c>
      <c r="I218" s="155"/>
      <c r="L218" s="151"/>
      <c r="M218" s="156"/>
      <c r="T218" s="157"/>
      <c r="AT218" s="152" t="s">
        <v>272</v>
      </c>
      <c r="AU218" s="152" t="s">
        <v>81</v>
      </c>
      <c r="AV218" s="12" t="s">
        <v>81</v>
      </c>
      <c r="AW218" s="12" t="s">
        <v>33</v>
      </c>
      <c r="AX218" s="12" t="s">
        <v>79</v>
      </c>
      <c r="AY218" s="152" t="s">
        <v>120</v>
      </c>
    </row>
    <row r="219" spans="2:65" s="1" customFormat="1" ht="24.15" customHeight="1">
      <c r="B219" s="31"/>
      <c r="C219" s="126" t="s">
        <v>464</v>
      </c>
      <c r="D219" s="126" t="s">
        <v>123</v>
      </c>
      <c r="E219" s="127" t="s">
        <v>465</v>
      </c>
      <c r="F219" s="128" t="s">
        <v>466</v>
      </c>
      <c r="G219" s="129" t="s">
        <v>266</v>
      </c>
      <c r="H219" s="130">
        <v>110.25</v>
      </c>
      <c r="I219" s="131"/>
      <c r="J219" s="132">
        <f>ROUND(I219*H219,2)</f>
        <v>0</v>
      </c>
      <c r="K219" s="128" t="s">
        <v>267</v>
      </c>
      <c r="L219" s="31"/>
      <c r="M219" s="133" t="s">
        <v>19</v>
      </c>
      <c r="N219" s="134" t="s">
        <v>42</v>
      </c>
      <c r="P219" s="135">
        <f>O219*H219</f>
        <v>0</v>
      </c>
      <c r="Q219" s="135">
        <v>0.52900000000000003</v>
      </c>
      <c r="R219" s="135">
        <f>Q219*H219</f>
        <v>58.322250000000004</v>
      </c>
      <c r="S219" s="135">
        <v>0</v>
      </c>
      <c r="T219" s="136">
        <f>S219*H219</f>
        <v>0</v>
      </c>
      <c r="AR219" s="137" t="s">
        <v>140</v>
      </c>
      <c r="AT219" s="137" t="s">
        <v>123</v>
      </c>
      <c r="AU219" s="137" t="s">
        <v>81</v>
      </c>
      <c r="AY219" s="16" t="s">
        <v>120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6" t="s">
        <v>79</v>
      </c>
      <c r="BK219" s="138">
        <f>ROUND(I219*H219,2)</f>
        <v>0</v>
      </c>
      <c r="BL219" s="16" t="s">
        <v>140</v>
      </c>
      <c r="BM219" s="137" t="s">
        <v>467</v>
      </c>
    </row>
    <row r="220" spans="2:65" s="1" customFormat="1" ht="19.2">
      <c r="B220" s="31"/>
      <c r="D220" s="139" t="s">
        <v>129</v>
      </c>
      <c r="F220" s="140" t="s">
        <v>468</v>
      </c>
      <c r="I220" s="141"/>
      <c r="L220" s="31"/>
      <c r="M220" s="142"/>
      <c r="T220" s="52"/>
      <c r="AT220" s="16" t="s">
        <v>129</v>
      </c>
      <c r="AU220" s="16" t="s">
        <v>81</v>
      </c>
    </row>
    <row r="221" spans="2:65" s="1" customFormat="1">
      <c r="B221" s="31"/>
      <c r="D221" s="149" t="s">
        <v>270</v>
      </c>
      <c r="F221" s="150" t="s">
        <v>469</v>
      </c>
      <c r="I221" s="141"/>
      <c r="L221" s="31"/>
      <c r="M221" s="142"/>
      <c r="T221" s="52"/>
      <c r="AT221" s="16" t="s">
        <v>270</v>
      </c>
      <c r="AU221" s="16" t="s">
        <v>81</v>
      </c>
    </row>
    <row r="222" spans="2:65" s="12" customFormat="1">
      <c r="B222" s="151"/>
      <c r="D222" s="139" t="s">
        <v>272</v>
      </c>
      <c r="E222" s="152" t="s">
        <v>225</v>
      </c>
      <c r="F222" s="153" t="s">
        <v>470</v>
      </c>
      <c r="H222" s="154">
        <v>110.25</v>
      </c>
      <c r="I222" s="155"/>
      <c r="L222" s="151"/>
      <c r="M222" s="156"/>
      <c r="T222" s="157"/>
      <c r="AT222" s="152" t="s">
        <v>272</v>
      </c>
      <c r="AU222" s="152" t="s">
        <v>81</v>
      </c>
      <c r="AV222" s="12" t="s">
        <v>81</v>
      </c>
      <c r="AW222" s="12" t="s">
        <v>33</v>
      </c>
      <c r="AX222" s="12" t="s">
        <v>79</v>
      </c>
      <c r="AY222" s="152" t="s">
        <v>120</v>
      </c>
    </row>
    <row r="223" spans="2:65" s="1" customFormat="1" ht="24.15" customHeight="1">
      <c r="B223" s="31"/>
      <c r="C223" s="126" t="s">
        <v>471</v>
      </c>
      <c r="D223" s="126" t="s">
        <v>123</v>
      </c>
      <c r="E223" s="127" t="s">
        <v>472</v>
      </c>
      <c r="F223" s="128" t="s">
        <v>473</v>
      </c>
      <c r="G223" s="129" t="s">
        <v>266</v>
      </c>
      <c r="H223" s="130">
        <v>110.25</v>
      </c>
      <c r="I223" s="131"/>
      <c r="J223" s="132">
        <f>ROUND(I223*H223,2)</f>
        <v>0</v>
      </c>
      <c r="K223" s="128" t="s">
        <v>267</v>
      </c>
      <c r="L223" s="31"/>
      <c r="M223" s="133" t="s">
        <v>19</v>
      </c>
      <c r="N223" s="134" t="s">
        <v>42</v>
      </c>
      <c r="P223" s="135">
        <f>O223*H223</f>
        <v>0</v>
      </c>
      <c r="Q223" s="135">
        <v>0.57499999999999996</v>
      </c>
      <c r="R223" s="135">
        <f>Q223*H223</f>
        <v>63.393749999999997</v>
      </c>
      <c r="S223" s="135">
        <v>0</v>
      </c>
      <c r="T223" s="136">
        <f>S223*H223</f>
        <v>0</v>
      </c>
      <c r="AR223" s="137" t="s">
        <v>140</v>
      </c>
      <c r="AT223" s="137" t="s">
        <v>123</v>
      </c>
      <c r="AU223" s="137" t="s">
        <v>81</v>
      </c>
      <c r="AY223" s="16" t="s">
        <v>120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6" t="s">
        <v>79</v>
      </c>
      <c r="BK223" s="138">
        <f>ROUND(I223*H223,2)</f>
        <v>0</v>
      </c>
      <c r="BL223" s="16" t="s">
        <v>140</v>
      </c>
      <c r="BM223" s="137" t="s">
        <v>474</v>
      </c>
    </row>
    <row r="224" spans="2:65" s="1" customFormat="1" ht="19.2">
      <c r="B224" s="31"/>
      <c r="D224" s="139" t="s">
        <v>129</v>
      </c>
      <c r="F224" s="140" t="s">
        <v>475</v>
      </c>
      <c r="I224" s="141"/>
      <c r="L224" s="31"/>
      <c r="M224" s="142"/>
      <c r="T224" s="52"/>
      <c r="AT224" s="16" t="s">
        <v>129</v>
      </c>
      <c r="AU224" s="16" t="s">
        <v>81</v>
      </c>
    </row>
    <row r="225" spans="2:65" s="1" customFormat="1">
      <c r="B225" s="31"/>
      <c r="D225" s="149" t="s">
        <v>270</v>
      </c>
      <c r="F225" s="150" t="s">
        <v>476</v>
      </c>
      <c r="I225" s="141"/>
      <c r="L225" s="31"/>
      <c r="M225" s="142"/>
      <c r="T225" s="52"/>
      <c r="AT225" s="16" t="s">
        <v>270</v>
      </c>
      <c r="AU225" s="16" t="s">
        <v>81</v>
      </c>
    </row>
    <row r="226" spans="2:65" s="1" customFormat="1" ht="19.2">
      <c r="B226" s="31"/>
      <c r="D226" s="139" t="s">
        <v>130</v>
      </c>
      <c r="F226" s="143" t="s">
        <v>320</v>
      </c>
      <c r="I226" s="141"/>
      <c r="L226" s="31"/>
      <c r="M226" s="142"/>
      <c r="T226" s="52"/>
      <c r="AT226" s="16" t="s">
        <v>130</v>
      </c>
      <c r="AU226" s="16" t="s">
        <v>81</v>
      </c>
    </row>
    <row r="227" spans="2:65" s="12" customFormat="1">
      <c r="B227" s="151"/>
      <c r="D227" s="139" t="s">
        <v>272</v>
      </c>
      <c r="E227" s="152" t="s">
        <v>19</v>
      </c>
      <c r="F227" s="153" t="s">
        <v>225</v>
      </c>
      <c r="H227" s="154">
        <v>110.25</v>
      </c>
      <c r="I227" s="155"/>
      <c r="L227" s="151"/>
      <c r="M227" s="156"/>
      <c r="T227" s="157"/>
      <c r="AT227" s="152" t="s">
        <v>272</v>
      </c>
      <c r="AU227" s="152" t="s">
        <v>81</v>
      </c>
      <c r="AV227" s="12" t="s">
        <v>81</v>
      </c>
      <c r="AW227" s="12" t="s">
        <v>33</v>
      </c>
      <c r="AX227" s="12" t="s">
        <v>79</v>
      </c>
      <c r="AY227" s="152" t="s">
        <v>120</v>
      </c>
    </row>
    <row r="228" spans="2:65" s="1" customFormat="1" ht="33" customHeight="1">
      <c r="B228" s="31"/>
      <c r="C228" s="126" t="s">
        <v>477</v>
      </c>
      <c r="D228" s="126" t="s">
        <v>123</v>
      </c>
      <c r="E228" s="127" t="s">
        <v>478</v>
      </c>
      <c r="F228" s="128" t="s">
        <v>479</v>
      </c>
      <c r="G228" s="129" t="s">
        <v>266</v>
      </c>
      <c r="H228" s="130">
        <v>143</v>
      </c>
      <c r="I228" s="131"/>
      <c r="J228" s="132">
        <f>ROUND(I228*H228,2)</f>
        <v>0</v>
      </c>
      <c r="K228" s="128" t="s">
        <v>267</v>
      </c>
      <c r="L228" s="31"/>
      <c r="M228" s="133" t="s">
        <v>19</v>
      </c>
      <c r="N228" s="134" t="s">
        <v>42</v>
      </c>
      <c r="P228" s="135">
        <f>O228*H228</f>
        <v>0</v>
      </c>
      <c r="Q228" s="135">
        <v>0</v>
      </c>
      <c r="R228" s="135">
        <f>Q228*H228</f>
        <v>0</v>
      </c>
      <c r="S228" s="135">
        <v>0</v>
      </c>
      <c r="T228" s="136">
        <f>S228*H228</f>
        <v>0</v>
      </c>
      <c r="AR228" s="137" t="s">
        <v>140</v>
      </c>
      <c r="AT228" s="137" t="s">
        <v>123</v>
      </c>
      <c r="AU228" s="137" t="s">
        <v>81</v>
      </c>
      <c r="AY228" s="16" t="s">
        <v>120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6" t="s">
        <v>79</v>
      </c>
      <c r="BK228" s="138">
        <f>ROUND(I228*H228,2)</f>
        <v>0</v>
      </c>
      <c r="BL228" s="16" t="s">
        <v>140</v>
      </c>
      <c r="BM228" s="137" t="s">
        <v>480</v>
      </c>
    </row>
    <row r="229" spans="2:65" s="1" customFormat="1" ht="28.8">
      <c r="B229" s="31"/>
      <c r="D229" s="139" t="s">
        <v>129</v>
      </c>
      <c r="F229" s="140" t="s">
        <v>481</v>
      </c>
      <c r="I229" s="141"/>
      <c r="L229" s="31"/>
      <c r="M229" s="142"/>
      <c r="T229" s="52"/>
      <c r="AT229" s="16" t="s">
        <v>129</v>
      </c>
      <c r="AU229" s="16" t="s">
        <v>81</v>
      </c>
    </row>
    <row r="230" spans="2:65" s="1" customFormat="1">
      <c r="B230" s="31"/>
      <c r="D230" s="149" t="s">
        <v>270</v>
      </c>
      <c r="F230" s="150" t="s">
        <v>482</v>
      </c>
      <c r="I230" s="141"/>
      <c r="L230" s="31"/>
      <c r="M230" s="142"/>
      <c r="T230" s="52"/>
      <c r="AT230" s="16" t="s">
        <v>270</v>
      </c>
      <c r="AU230" s="16" t="s">
        <v>81</v>
      </c>
    </row>
    <row r="231" spans="2:65" s="12" customFormat="1">
      <c r="B231" s="151"/>
      <c r="D231" s="139" t="s">
        <v>272</v>
      </c>
      <c r="E231" s="152" t="s">
        <v>201</v>
      </c>
      <c r="F231" s="153" t="s">
        <v>483</v>
      </c>
      <c r="H231" s="154">
        <v>143</v>
      </c>
      <c r="I231" s="155"/>
      <c r="L231" s="151"/>
      <c r="M231" s="156"/>
      <c r="T231" s="157"/>
      <c r="AT231" s="152" t="s">
        <v>272</v>
      </c>
      <c r="AU231" s="152" t="s">
        <v>81</v>
      </c>
      <c r="AV231" s="12" t="s">
        <v>81</v>
      </c>
      <c r="AW231" s="12" t="s">
        <v>33</v>
      </c>
      <c r="AX231" s="12" t="s">
        <v>79</v>
      </c>
      <c r="AY231" s="152" t="s">
        <v>120</v>
      </c>
    </row>
    <row r="232" spans="2:65" s="1" customFormat="1" ht="24.15" customHeight="1">
      <c r="B232" s="31"/>
      <c r="C232" s="126" t="s">
        <v>484</v>
      </c>
      <c r="D232" s="126" t="s">
        <v>123</v>
      </c>
      <c r="E232" s="127" t="s">
        <v>485</v>
      </c>
      <c r="F232" s="128" t="s">
        <v>486</v>
      </c>
      <c r="G232" s="129" t="s">
        <v>266</v>
      </c>
      <c r="H232" s="130">
        <v>143</v>
      </c>
      <c r="I232" s="131"/>
      <c r="J232" s="132">
        <f>ROUND(I232*H232,2)</f>
        <v>0</v>
      </c>
      <c r="K232" s="128" t="s">
        <v>267</v>
      </c>
      <c r="L232" s="31"/>
      <c r="M232" s="133" t="s">
        <v>19</v>
      </c>
      <c r="N232" s="134" t="s">
        <v>42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140</v>
      </c>
      <c r="AT232" s="137" t="s">
        <v>123</v>
      </c>
      <c r="AU232" s="137" t="s">
        <v>81</v>
      </c>
      <c r="AY232" s="16" t="s">
        <v>120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6" t="s">
        <v>79</v>
      </c>
      <c r="BK232" s="138">
        <f>ROUND(I232*H232,2)</f>
        <v>0</v>
      </c>
      <c r="BL232" s="16" t="s">
        <v>140</v>
      </c>
      <c r="BM232" s="137" t="s">
        <v>487</v>
      </c>
    </row>
    <row r="233" spans="2:65" s="1" customFormat="1" ht="19.2">
      <c r="B233" s="31"/>
      <c r="D233" s="139" t="s">
        <v>129</v>
      </c>
      <c r="F233" s="140" t="s">
        <v>488</v>
      </c>
      <c r="I233" s="141"/>
      <c r="L233" s="31"/>
      <c r="M233" s="142"/>
      <c r="T233" s="52"/>
      <c r="AT233" s="16" t="s">
        <v>129</v>
      </c>
      <c r="AU233" s="16" t="s">
        <v>81</v>
      </c>
    </row>
    <row r="234" spans="2:65" s="1" customFormat="1">
      <c r="B234" s="31"/>
      <c r="D234" s="149" t="s">
        <v>270</v>
      </c>
      <c r="F234" s="150" t="s">
        <v>489</v>
      </c>
      <c r="I234" s="141"/>
      <c r="L234" s="31"/>
      <c r="M234" s="142"/>
      <c r="T234" s="52"/>
      <c r="AT234" s="16" t="s">
        <v>270</v>
      </c>
      <c r="AU234" s="16" t="s">
        <v>81</v>
      </c>
    </row>
    <row r="235" spans="2:65" s="12" customFormat="1">
      <c r="B235" s="151"/>
      <c r="D235" s="139" t="s">
        <v>272</v>
      </c>
      <c r="E235" s="152" t="s">
        <v>19</v>
      </c>
      <c r="F235" s="153" t="s">
        <v>201</v>
      </c>
      <c r="H235" s="154">
        <v>143</v>
      </c>
      <c r="I235" s="155"/>
      <c r="L235" s="151"/>
      <c r="M235" s="156"/>
      <c r="T235" s="157"/>
      <c r="AT235" s="152" t="s">
        <v>272</v>
      </c>
      <c r="AU235" s="152" t="s">
        <v>81</v>
      </c>
      <c r="AV235" s="12" t="s">
        <v>81</v>
      </c>
      <c r="AW235" s="12" t="s">
        <v>33</v>
      </c>
      <c r="AX235" s="12" t="s">
        <v>79</v>
      </c>
      <c r="AY235" s="152" t="s">
        <v>120</v>
      </c>
    </row>
    <row r="236" spans="2:65" s="1" customFormat="1" ht="21.75" customHeight="1">
      <c r="B236" s="31"/>
      <c r="C236" s="126" t="s">
        <v>490</v>
      </c>
      <c r="D236" s="126" t="s">
        <v>123</v>
      </c>
      <c r="E236" s="127" t="s">
        <v>491</v>
      </c>
      <c r="F236" s="128" t="s">
        <v>492</v>
      </c>
      <c r="G236" s="129" t="s">
        <v>266</v>
      </c>
      <c r="H236" s="130">
        <v>798</v>
      </c>
      <c r="I236" s="131"/>
      <c r="J236" s="132">
        <f>ROUND(I236*H236,2)</f>
        <v>0</v>
      </c>
      <c r="K236" s="128" t="s">
        <v>267</v>
      </c>
      <c r="L236" s="31"/>
      <c r="M236" s="133" t="s">
        <v>19</v>
      </c>
      <c r="N236" s="134" t="s">
        <v>42</v>
      </c>
      <c r="P236" s="135">
        <f>O236*H236</f>
        <v>0</v>
      </c>
      <c r="Q236" s="135">
        <v>0</v>
      </c>
      <c r="R236" s="135">
        <f>Q236*H236</f>
        <v>0</v>
      </c>
      <c r="S236" s="135">
        <v>0</v>
      </c>
      <c r="T236" s="136">
        <f>S236*H236</f>
        <v>0</v>
      </c>
      <c r="AR236" s="137" t="s">
        <v>140</v>
      </c>
      <c r="AT236" s="137" t="s">
        <v>123</v>
      </c>
      <c r="AU236" s="137" t="s">
        <v>81</v>
      </c>
      <c r="AY236" s="16" t="s">
        <v>120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6" t="s">
        <v>79</v>
      </c>
      <c r="BK236" s="138">
        <f>ROUND(I236*H236,2)</f>
        <v>0</v>
      </c>
      <c r="BL236" s="16" t="s">
        <v>140</v>
      </c>
      <c r="BM236" s="137" t="s">
        <v>493</v>
      </c>
    </row>
    <row r="237" spans="2:65" s="1" customFormat="1" ht="19.2">
      <c r="B237" s="31"/>
      <c r="D237" s="139" t="s">
        <v>129</v>
      </c>
      <c r="F237" s="140" t="s">
        <v>494</v>
      </c>
      <c r="I237" s="141"/>
      <c r="L237" s="31"/>
      <c r="M237" s="142"/>
      <c r="T237" s="52"/>
      <c r="AT237" s="16" t="s">
        <v>129</v>
      </c>
      <c r="AU237" s="16" t="s">
        <v>81</v>
      </c>
    </row>
    <row r="238" spans="2:65" s="1" customFormat="1">
      <c r="B238" s="31"/>
      <c r="D238" s="149" t="s">
        <v>270</v>
      </c>
      <c r="F238" s="150" t="s">
        <v>495</v>
      </c>
      <c r="I238" s="141"/>
      <c r="L238" s="31"/>
      <c r="M238" s="142"/>
      <c r="T238" s="52"/>
      <c r="AT238" s="16" t="s">
        <v>270</v>
      </c>
      <c r="AU238" s="16" t="s">
        <v>81</v>
      </c>
    </row>
    <row r="239" spans="2:65" s="12" customFormat="1">
      <c r="B239" s="151"/>
      <c r="D239" s="139" t="s">
        <v>272</v>
      </c>
      <c r="E239" s="152" t="s">
        <v>19</v>
      </c>
      <c r="F239" s="153" t="s">
        <v>199</v>
      </c>
      <c r="H239" s="154">
        <v>798</v>
      </c>
      <c r="I239" s="155"/>
      <c r="L239" s="151"/>
      <c r="M239" s="156"/>
      <c r="T239" s="157"/>
      <c r="AT239" s="152" t="s">
        <v>272</v>
      </c>
      <c r="AU239" s="152" t="s">
        <v>81</v>
      </c>
      <c r="AV239" s="12" t="s">
        <v>81</v>
      </c>
      <c r="AW239" s="12" t="s">
        <v>33</v>
      </c>
      <c r="AX239" s="12" t="s">
        <v>79</v>
      </c>
      <c r="AY239" s="152" t="s">
        <v>120</v>
      </c>
    </row>
    <row r="240" spans="2:65" s="1" customFormat="1" ht="24.15" customHeight="1">
      <c r="B240" s="31"/>
      <c r="C240" s="126" t="s">
        <v>496</v>
      </c>
      <c r="D240" s="126" t="s">
        <v>123</v>
      </c>
      <c r="E240" s="127" t="s">
        <v>497</v>
      </c>
      <c r="F240" s="128" t="s">
        <v>498</v>
      </c>
      <c r="G240" s="129" t="s">
        <v>266</v>
      </c>
      <c r="H240" s="130">
        <v>798</v>
      </c>
      <c r="I240" s="131"/>
      <c r="J240" s="132">
        <f>ROUND(I240*H240,2)</f>
        <v>0</v>
      </c>
      <c r="K240" s="128" t="s">
        <v>267</v>
      </c>
      <c r="L240" s="31"/>
      <c r="M240" s="133" t="s">
        <v>19</v>
      </c>
      <c r="N240" s="134" t="s">
        <v>42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140</v>
      </c>
      <c r="AT240" s="137" t="s">
        <v>123</v>
      </c>
      <c r="AU240" s="137" t="s">
        <v>81</v>
      </c>
      <c r="AY240" s="16" t="s">
        <v>120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6" t="s">
        <v>79</v>
      </c>
      <c r="BK240" s="138">
        <f>ROUND(I240*H240,2)</f>
        <v>0</v>
      </c>
      <c r="BL240" s="16" t="s">
        <v>140</v>
      </c>
      <c r="BM240" s="137" t="s">
        <v>499</v>
      </c>
    </row>
    <row r="241" spans="2:65" s="1" customFormat="1" ht="28.8">
      <c r="B241" s="31"/>
      <c r="D241" s="139" t="s">
        <v>129</v>
      </c>
      <c r="F241" s="140" t="s">
        <v>500</v>
      </c>
      <c r="I241" s="141"/>
      <c r="L241" s="31"/>
      <c r="M241" s="142"/>
      <c r="T241" s="52"/>
      <c r="AT241" s="16" t="s">
        <v>129</v>
      </c>
      <c r="AU241" s="16" t="s">
        <v>81</v>
      </c>
    </row>
    <row r="242" spans="2:65" s="1" customFormat="1">
      <c r="B242" s="31"/>
      <c r="D242" s="149" t="s">
        <v>270</v>
      </c>
      <c r="F242" s="150" t="s">
        <v>501</v>
      </c>
      <c r="I242" s="141"/>
      <c r="L242" s="31"/>
      <c r="M242" s="142"/>
      <c r="T242" s="52"/>
      <c r="AT242" s="16" t="s">
        <v>270</v>
      </c>
      <c r="AU242" s="16" t="s">
        <v>81</v>
      </c>
    </row>
    <row r="243" spans="2:65" s="12" customFormat="1">
      <c r="B243" s="151"/>
      <c r="D243" s="139" t="s">
        <v>272</v>
      </c>
      <c r="E243" s="152" t="s">
        <v>199</v>
      </c>
      <c r="F243" s="153" t="s">
        <v>502</v>
      </c>
      <c r="H243" s="154">
        <v>798</v>
      </c>
      <c r="I243" s="155"/>
      <c r="L243" s="151"/>
      <c r="M243" s="156"/>
      <c r="T243" s="157"/>
      <c r="AT243" s="152" t="s">
        <v>272</v>
      </c>
      <c r="AU243" s="152" t="s">
        <v>81</v>
      </c>
      <c r="AV243" s="12" t="s">
        <v>81</v>
      </c>
      <c r="AW243" s="12" t="s">
        <v>33</v>
      </c>
      <c r="AX243" s="12" t="s">
        <v>79</v>
      </c>
      <c r="AY243" s="152" t="s">
        <v>120</v>
      </c>
    </row>
    <row r="244" spans="2:65" s="1" customFormat="1" ht="24.15" customHeight="1">
      <c r="B244" s="31"/>
      <c r="C244" s="126" t="s">
        <v>503</v>
      </c>
      <c r="D244" s="126" t="s">
        <v>123</v>
      </c>
      <c r="E244" s="127" t="s">
        <v>504</v>
      </c>
      <c r="F244" s="128" t="s">
        <v>505</v>
      </c>
      <c r="G244" s="129" t="s">
        <v>266</v>
      </c>
      <c r="H244" s="130">
        <v>798</v>
      </c>
      <c r="I244" s="131"/>
      <c r="J244" s="132">
        <f>ROUND(I244*H244,2)</f>
        <v>0</v>
      </c>
      <c r="K244" s="128" t="s">
        <v>267</v>
      </c>
      <c r="L244" s="31"/>
      <c r="M244" s="133" t="s">
        <v>19</v>
      </c>
      <c r="N244" s="134" t="s">
        <v>42</v>
      </c>
      <c r="P244" s="135">
        <f>O244*H244</f>
        <v>0</v>
      </c>
      <c r="Q244" s="135">
        <v>0</v>
      </c>
      <c r="R244" s="135">
        <f>Q244*H244</f>
        <v>0</v>
      </c>
      <c r="S244" s="135">
        <v>0</v>
      </c>
      <c r="T244" s="136">
        <f>S244*H244</f>
        <v>0</v>
      </c>
      <c r="AR244" s="137" t="s">
        <v>140</v>
      </c>
      <c r="AT244" s="137" t="s">
        <v>123</v>
      </c>
      <c r="AU244" s="137" t="s">
        <v>81</v>
      </c>
      <c r="AY244" s="16" t="s">
        <v>120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6" t="s">
        <v>79</v>
      </c>
      <c r="BK244" s="138">
        <f>ROUND(I244*H244,2)</f>
        <v>0</v>
      </c>
      <c r="BL244" s="16" t="s">
        <v>140</v>
      </c>
      <c r="BM244" s="137" t="s">
        <v>506</v>
      </c>
    </row>
    <row r="245" spans="2:65" s="1" customFormat="1" ht="28.8">
      <c r="B245" s="31"/>
      <c r="D245" s="139" t="s">
        <v>129</v>
      </c>
      <c r="F245" s="140" t="s">
        <v>507</v>
      </c>
      <c r="I245" s="141"/>
      <c r="L245" s="31"/>
      <c r="M245" s="142"/>
      <c r="T245" s="52"/>
      <c r="AT245" s="16" t="s">
        <v>129</v>
      </c>
      <c r="AU245" s="16" t="s">
        <v>81</v>
      </c>
    </row>
    <row r="246" spans="2:65" s="1" customFormat="1">
      <c r="B246" s="31"/>
      <c r="D246" s="149" t="s">
        <v>270</v>
      </c>
      <c r="F246" s="150" t="s">
        <v>508</v>
      </c>
      <c r="I246" s="141"/>
      <c r="L246" s="31"/>
      <c r="M246" s="142"/>
      <c r="T246" s="52"/>
      <c r="AT246" s="16" t="s">
        <v>270</v>
      </c>
      <c r="AU246" s="16" t="s">
        <v>81</v>
      </c>
    </row>
    <row r="247" spans="2:65" s="12" customFormat="1">
      <c r="B247" s="151"/>
      <c r="D247" s="139" t="s">
        <v>272</v>
      </c>
      <c r="E247" s="152" t="s">
        <v>19</v>
      </c>
      <c r="F247" s="153" t="s">
        <v>199</v>
      </c>
      <c r="H247" s="154">
        <v>798</v>
      </c>
      <c r="I247" s="155"/>
      <c r="L247" s="151"/>
      <c r="M247" s="156"/>
      <c r="T247" s="157"/>
      <c r="AT247" s="152" t="s">
        <v>272</v>
      </c>
      <c r="AU247" s="152" t="s">
        <v>81</v>
      </c>
      <c r="AV247" s="12" t="s">
        <v>81</v>
      </c>
      <c r="AW247" s="12" t="s">
        <v>33</v>
      </c>
      <c r="AX247" s="12" t="s">
        <v>79</v>
      </c>
      <c r="AY247" s="152" t="s">
        <v>120</v>
      </c>
    </row>
    <row r="248" spans="2:65" s="11" customFormat="1" ht="22.8" customHeight="1">
      <c r="B248" s="114"/>
      <c r="D248" s="115" t="s">
        <v>70</v>
      </c>
      <c r="E248" s="124" t="s">
        <v>148</v>
      </c>
      <c r="F248" s="124" t="s">
        <v>509</v>
      </c>
      <c r="I248" s="117"/>
      <c r="J248" s="125">
        <f>BK248</f>
        <v>0</v>
      </c>
      <c r="L248" s="114"/>
      <c r="M248" s="119"/>
      <c r="P248" s="120">
        <f>SUM(P249:P256)</f>
        <v>0</v>
      </c>
      <c r="R248" s="120">
        <f>SUM(R249:R256)</f>
        <v>8.4593399999999992</v>
      </c>
      <c r="T248" s="121">
        <f>SUM(T249:T256)</f>
        <v>0</v>
      </c>
      <c r="AR248" s="115" t="s">
        <v>79</v>
      </c>
      <c r="AT248" s="122" t="s">
        <v>70</v>
      </c>
      <c r="AU248" s="122" t="s">
        <v>79</v>
      </c>
      <c r="AY248" s="115" t="s">
        <v>120</v>
      </c>
      <c r="BK248" s="123">
        <f>SUM(BK249:BK256)</f>
        <v>0</v>
      </c>
    </row>
    <row r="249" spans="2:65" s="1" customFormat="1" ht="16.5" customHeight="1">
      <c r="B249" s="31"/>
      <c r="C249" s="126" t="s">
        <v>510</v>
      </c>
      <c r="D249" s="126" t="s">
        <v>123</v>
      </c>
      <c r="E249" s="127" t="s">
        <v>511</v>
      </c>
      <c r="F249" s="128" t="s">
        <v>512</v>
      </c>
      <c r="G249" s="129" t="s">
        <v>513</v>
      </c>
      <c r="H249" s="130">
        <v>3</v>
      </c>
      <c r="I249" s="131"/>
      <c r="J249" s="132">
        <f>ROUND(I249*H249,2)</f>
        <v>0</v>
      </c>
      <c r="K249" s="128" t="s">
        <v>19</v>
      </c>
      <c r="L249" s="31"/>
      <c r="M249" s="133" t="s">
        <v>19</v>
      </c>
      <c r="N249" s="134" t="s">
        <v>42</v>
      </c>
      <c r="P249" s="135">
        <f>O249*H249</f>
        <v>0</v>
      </c>
      <c r="Q249" s="135">
        <v>8.0000000000000002E-3</v>
      </c>
      <c r="R249" s="135">
        <f>Q249*H249</f>
        <v>2.4E-2</v>
      </c>
      <c r="S249" s="135">
        <v>0</v>
      </c>
      <c r="T249" s="136">
        <f>S249*H249</f>
        <v>0</v>
      </c>
      <c r="AR249" s="137" t="s">
        <v>140</v>
      </c>
      <c r="AT249" s="137" t="s">
        <v>123</v>
      </c>
      <c r="AU249" s="137" t="s">
        <v>81</v>
      </c>
      <c r="AY249" s="16" t="s">
        <v>120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6" t="s">
        <v>79</v>
      </c>
      <c r="BK249" s="138">
        <f>ROUND(I249*H249,2)</f>
        <v>0</v>
      </c>
      <c r="BL249" s="16" t="s">
        <v>140</v>
      </c>
      <c r="BM249" s="137" t="s">
        <v>514</v>
      </c>
    </row>
    <row r="250" spans="2:65" s="1" customFormat="1" ht="19.2">
      <c r="B250" s="31"/>
      <c r="D250" s="139" t="s">
        <v>129</v>
      </c>
      <c r="F250" s="140" t="s">
        <v>515</v>
      </c>
      <c r="I250" s="141"/>
      <c r="L250" s="31"/>
      <c r="M250" s="142"/>
      <c r="T250" s="52"/>
      <c r="AT250" s="16" t="s">
        <v>129</v>
      </c>
      <c r="AU250" s="16" t="s">
        <v>81</v>
      </c>
    </row>
    <row r="251" spans="2:65" s="12" customFormat="1">
      <c r="B251" s="151"/>
      <c r="D251" s="139" t="s">
        <v>272</v>
      </c>
      <c r="E251" s="152" t="s">
        <v>19</v>
      </c>
      <c r="F251" s="153" t="s">
        <v>516</v>
      </c>
      <c r="H251" s="154">
        <v>3</v>
      </c>
      <c r="I251" s="155"/>
      <c r="L251" s="151"/>
      <c r="M251" s="156"/>
      <c r="T251" s="157"/>
      <c r="AT251" s="152" t="s">
        <v>272</v>
      </c>
      <c r="AU251" s="152" t="s">
        <v>81</v>
      </c>
      <c r="AV251" s="12" t="s">
        <v>81</v>
      </c>
      <c r="AW251" s="12" t="s">
        <v>33</v>
      </c>
      <c r="AX251" s="12" t="s">
        <v>79</v>
      </c>
      <c r="AY251" s="152" t="s">
        <v>120</v>
      </c>
    </row>
    <row r="252" spans="2:65" s="1" customFormat="1" ht="24.15" customHeight="1">
      <c r="B252" s="31"/>
      <c r="C252" s="126" t="s">
        <v>517</v>
      </c>
      <c r="D252" s="126" t="s">
        <v>123</v>
      </c>
      <c r="E252" s="127" t="s">
        <v>518</v>
      </c>
      <c r="F252" s="128" t="s">
        <v>519</v>
      </c>
      <c r="G252" s="129" t="s">
        <v>266</v>
      </c>
      <c r="H252" s="130">
        <v>738</v>
      </c>
      <c r="I252" s="131"/>
      <c r="J252" s="132">
        <f>ROUND(I252*H252,2)</f>
        <v>0</v>
      </c>
      <c r="K252" s="128" t="s">
        <v>267</v>
      </c>
      <c r="L252" s="31"/>
      <c r="M252" s="133" t="s">
        <v>19</v>
      </c>
      <c r="N252" s="134" t="s">
        <v>42</v>
      </c>
      <c r="P252" s="135">
        <f>O252*H252</f>
        <v>0</v>
      </c>
      <c r="Q252" s="135">
        <v>1.1429999999999999E-2</v>
      </c>
      <c r="R252" s="135">
        <f>Q252*H252</f>
        <v>8.4353400000000001</v>
      </c>
      <c r="S252" s="135">
        <v>0</v>
      </c>
      <c r="T252" s="136">
        <f>S252*H252</f>
        <v>0</v>
      </c>
      <c r="AR252" s="137" t="s">
        <v>140</v>
      </c>
      <c r="AT252" s="137" t="s">
        <v>123</v>
      </c>
      <c r="AU252" s="137" t="s">
        <v>81</v>
      </c>
      <c r="AY252" s="16" t="s">
        <v>120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6" t="s">
        <v>79</v>
      </c>
      <c r="BK252" s="138">
        <f>ROUND(I252*H252,2)</f>
        <v>0</v>
      </c>
      <c r="BL252" s="16" t="s">
        <v>140</v>
      </c>
      <c r="BM252" s="137" t="s">
        <v>520</v>
      </c>
    </row>
    <row r="253" spans="2:65" s="1" customFormat="1" ht="19.2">
      <c r="B253" s="31"/>
      <c r="D253" s="139" t="s">
        <v>129</v>
      </c>
      <c r="F253" s="140" t="s">
        <v>519</v>
      </c>
      <c r="I253" s="141"/>
      <c r="L253" s="31"/>
      <c r="M253" s="142"/>
      <c r="T253" s="52"/>
      <c r="AT253" s="16" t="s">
        <v>129</v>
      </c>
      <c r="AU253" s="16" t="s">
        <v>81</v>
      </c>
    </row>
    <row r="254" spans="2:65" s="1" customFormat="1">
      <c r="B254" s="31"/>
      <c r="D254" s="149" t="s">
        <v>270</v>
      </c>
      <c r="F254" s="150" t="s">
        <v>521</v>
      </c>
      <c r="I254" s="141"/>
      <c r="L254" s="31"/>
      <c r="M254" s="142"/>
      <c r="T254" s="52"/>
      <c r="AT254" s="16" t="s">
        <v>270</v>
      </c>
      <c r="AU254" s="16" t="s">
        <v>81</v>
      </c>
    </row>
    <row r="255" spans="2:65" s="1" customFormat="1" ht="19.2">
      <c r="B255" s="31"/>
      <c r="D255" s="139" t="s">
        <v>130</v>
      </c>
      <c r="F255" s="143" t="s">
        <v>522</v>
      </c>
      <c r="I255" s="141"/>
      <c r="L255" s="31"/>
      <c r="M255" s="142"/>
      <c r="T255" s="52"/>
      <c r="AT255" s="16" t="s">
        <v>130</v>
      </c>
      <c r="AU255" s="16" t="s">
        <v>81</v>
      </c>
    </row>
    <row r="256" spans="2:65" s="12" customFormat="1">
      <c r="B256" s="151"/>
      <c r="D256" s="139" t="s">
        <v>272</v>
      </c>
      <c r="E256" s="152" t="s">
        <v>19</v>
      </c>
      <c r="F256" s="153" t="s">
        <v>523</v>
      </c>
      <c r="H256" s="154">
        <v>738</v>
      </c>
      <c r="I256" s="155"/>
      <c r="L256" s="151"/>
      <c r="M256" s="156"/>
      <c r="T256" s="157"/>
      <c r="AT256" s="152" t="s">
        <v>272</v>
      </c>
      <c r="AU256" s="152" t="s">
        <v>81</v>
      </c>
      <c r="AV256" s="12" t="s">
        <v>81</v>
      </c>
      <c r="AW256" s="12" t="s">
        <v>33</v>
      </c>
      <c r="AX256" s="12" t="s">
        <v>79</v>
      </c>
      <c r="AY256" s="152" t="s">
        <v>120</v>
      </c>
    </row>
    <row r="257" spans="2:65" s="11" customFormat="1" ht="22.8" customHeight="1">
      <c r="B257" s="114"/>
      <c r="D257" s="115" t="s">
        <v>70</v>
      </c>
      <c r="E257" s="124" t="s">
        <v>160</v>
      </c>
      <c r="F257" s="124" t="s">
        <v>524</v>
      </c>
      <c r="I257" s="117"/>
      <c r="J257" s="125">
        <f>BK257</f>
        <v>0</v>
      </c>
      <c r="L257" s="114"/>
      <c r="M257" s="119"/>
      <c r="P257" s="120">
        <f>SUM(P258:P314)</f>
        <v>0</v>
      </c>
      <c r="R257" s="120">
        <f>SUM(R258:R314)</f>
        <v>3.53361305</v>
      </c>
      <c r="T257" s="121">
        <f>SUM(T258:T314)</f>
        <v>3.1359999999999997</v>
      </c>
      <c r="AR257" s="115" t="s">
        <v>79</v>
      </c>
      <c r="AT257" s="122" t="s">
        <v>70</v>
      </c>
      <c r="AU257" s="122" t="s">
        <v>79</v>
      </c>
      <c r="AY257" s="115" t="s">
        <v>120</v>
      </c>
      <c r="BK257" s="123">
        <f>SUM(BK258:BK314)</f>
        <v>0</v>
      </c>
    </row>
    <row r="258" spans="2:65" s="1" customFormat="1" ht="33" customHeight="1">
      <c r="B258" s="31"/>
      <c r="C258" s="126" t="s">
        <v>525</v>
      </c>
      <c r="D258" s="126" t="s">
        <v>123</v>
      </c>
      <c r="E258" s="127" t="s">
        <v>526</v>
      </c>
      <c r="F258" s="128" t="s">
        <v>527</v>
      </c>
      <c r="G258" s="129" t="s">
        <v>303</v>
      </c>
      <c r="H258" s="130">
        <v>6.9</v>
      </c>
      <c r="I258" s="131"/>
      <c r="J258" s="132">
        <f>ROUND(I258*H258,2)</f>
        <v>0</v>
      </c>
      <c r="K258" s="128" t="s">
        <v>267</v>
      </c>
      <c r="L258" s="31"/>
      <c r="M258" s="133" t="s">
        <v>19</v>
      </c>
      <c r="N258" s="134" t="s">
        <v>42</v>
      </c>
      <c r="P258" s="135">
        <f>O258*H258</f>
        <v>0</v>
      </c>
      <c r="Q258" s="135">
        <v>3.1999999999999999E-5</v>
      </c>
      <c r="R258" s="135">
        <f>Q258*H258</f>
        <v>2.208E-4</v>
      </c>
      <c r="S258" s="135">
        <v>0</v>
      </c>
      <c r="T258" s="136">
        <f>S258*H258</f>
        <v>0</v>
      </c>
      <c r="AR258" s="137" t="s">
        <v>140</v>
      </c>
      <c r="AT258" s="137" t="s">
        <v>123</v>
      </c>
      <c r="AU258" s="137" t="s">
        <v>81</v>
      </c>
      <c r="AY258" s="16" t="s">
        <v>120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6" t="s">
        <v>79</v>
      </c>
      <c r="BK258" s="138">
        <f>ROUND(I258*H258,2)</f>
        <v>0</v>
      </c>
      <c r="BL258" s="16" t="s">
        <v>140</v>
      </c>
      <c r="BM258" s="137" t="s">
        <v>528</v>
      </c>
    </row>
    <row r="259" spans="2:65" s="1" customFormat="1" ht="19.2">
      <c r="B259" s="31"/>
      <c r="D259" s="139" t="s">
        <v>129</v>
      </c>
      <c r="F259" s="140" t="s">
        <v>529</v>
      </c>
      <c r="I259" s="141"/>
      <c r="L259" s="31"/>
      <c r="M259" s="142"/>
      <c r="T259" s="52"/>
      <c r="AT259" s="16" t="s">
        <v>129</v>
      </c>
      <c r="AU259" s="16" t="s">
        <v>81</v>
      </c>
    </row>
    <row r="260" spans="2:65" s="1" customFormat="1">
      <c r="B260" s="31"/>
      <c r="D260" s="149" t="s">
        <v>270</v>
      </c>
      <c r="F260" s="150" t="s">
        <v>530</v>
      </c>
      <c r="I260" s="141"/>
      <c r="L260" s="31"/>
      <c r="M260" s="142"/>
      <c r="T260" s="52"/>
      <c r="AT260" s="16" t="s">
        <v>270</v>
      </c>
      <c r="AU260" s="16" t="s">
        <v>81</v>
      </c>
    </row>
    <row r="261" spans="2:65" s="1" customFormat="1" ht="19.2">
      <c r="B261" s="31"/>
      <c r="D261" s="139" t="s">
        <v>130</v>
      </c>
      <c r="F261" s="143" t="s">
        <v>531</v>
      </c>
      <c r="I261" s="141"/>
      <c r="L261" s="31"/>
      <c r="M261" s="142"/>
      <c r="T261" s="52"/>
      <c r="AT261" s="16" t="s">
        <v>130</v>
      </c>
      <c r="AU261" s="16" t="s">
        <v>81</v>
      </c>
    </row>
    <row r="262" spans="2:65" s="12" customFormat="1">
      <c r="B262" s="151"/>
      <c r="D262" s="139" t="s">
        <v>272</v>
      </c>
      <c r="E262" s="152" t="s">
        <v>244</v>
      </c>
      <c r="F262" s="153" t="s">
        <v>532</v>
      </c>
      <c r="H262" s="154">
        <v>6.9</v>
      </c>
      <c r="I262" s="155"/>
      <c r="L262" s="151"/>
      <c r="M262" s="156"/>
      <c r="T262" s="157"/>
      <c r="AT262" s="152" t="s">
        <v>272</v>
      </c>
      <c r="AU262" s="152" t="s">
        <v>81</v>
      </c>
      <c r="AV262" s="12" t="s">
        <v>81</v>
      </c>
      <c r="AW262" s="12" t="s">
        <v>33</v>
      </c>
      <c r="AX262" s="12" t="s">
        <v>79</v>
      </c>
      <c r="AY262" s="152" t="s">
        <v>120</v>
      </c>
    </row>
    <row r="263" spans="2:65" s="1" customFormat="1" ht="24.15" customHeight="1">
      <c r="B263" s="31"/>
      <c r="C263" s="165" t="s">
        <v>533</v>
      </c>
      <c r="D263" s="165" t="s">
        <v>384</v>
      </c>
      <c r="E263" s="166" t="s">
        <v>534</v>
      </c>
      <c r="F263" s="167" t="s">
        <v>535</v>
      </c>
      <c r="G263" s="168" t="s">
        <v>303</v>
      </c>
      <c r="H263" s="169">
        <v>6.9</v>
      </c>
      <c r="I263" s="170"/>
      <c r="J263" s="171">
        <f>ROUND(I263*H263,2)</f>
        <v>0</v>
      </c>
      <c r="K263" s="167" t="s">
        <v>267</v>
      </c>
      <c r="L263" s="172"/>
      <c r="M263" s="173" t="s">
        <v>19</v>
      </c>
      <c r="N263" s="174" t="s">
        <v>42</v>
      </c>
      <c r="P263" s="135">
        <f>O263*H263</f>
        <v>0</v>
      </c>
      <c r="Q263" s="135">
        <v>2.4E-2</v>
      </c>
      <c r="R263" s="135">
        <f>Q263*H263</f>
        <v>0.16560000000000002</v>
      </c>
      <c r="S263" s="135">
        <v>0</v>
      </c>
      <c r="T263" s="136">
        <f>S263*H263</f>
        <v>0</v>
      </c>
      <c r="AR263" s="137" t="s">
        <v>160</v>
      </c>
      <c r="AT263" s="137" t="s">
        <v>384</v>
      </c>
      <c r="AU263" s="137" t="s">
        <v>81</v>
      </c>
      <c r="AY263" s="16" t="s">
        <v>120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6" t="s">
        <v>79</v>
      </c>
      <c r="BK263" s="138">
        <f>ROUND(I263*H263,2)</f>
        <v>0</v>
      </c>
      <c r="BL263" s="16" t="s">
        <v>140</v>
      </c>
      <c r="BM263" s="137" t="s">
        <v>536</v>
      </c>
    </row>
    <row r="264" spans="2:65" s="1" customFormat="1" ht="19.2">
      <c r="B264" s="31"/>
      <c r="D264" s="139" t="s">
        <v>129</v>
      </c>
      <c r="F264" s="140" t="s">
        <v>535</v>
      </c>
      <c r="I264" s="141"/>
      <c r="L264" s="31"/>
      <c r="M264" s="142"/>
      <c r="T264" s="52"/>
      <c r="AT264" s="16" t="s">
        <v>129</v>
      </c>
      <c r="AU264" s="16" t="s">
        <v>81</v>
      </c>
    </row>
    <row r="265" spans="2:65" s="1" customFormat="1" ht="19.2">
      <c r="B265" s="31"/>
      <c r="D265" s="139" t="s">
        <v>130</v>
      </c>
      <c r="F265" s="143" t="s">
        <v>537</v>
      </c>
      <c r="I265" s="141"/>
      <c r="L265" s="31"/>
      <c r="M265" s="142"/>
      <c r="T265" s="52"/>
      <c r="AT265" s="16" t="s">
        <v>130</v>
      </c>
      <c r="AU265" s="16" t="s">
        <v>81</v>
      </c>
    </row>
    <row r="266" spans="2:65" s="12" customFormat="1">
      <c r="B266" s="151"/>
      <c r="D266" s="139" t="s">
        <v>272</v>
      </c>
      <c r="E266" s="152" t="s">
        <v>19</v>
      </c>
      <c r="F266" s="153" t="s">
        <v>244</v>
      </c>
      <c r="H266" s="154">
        <v>6.9</v>
      </c>
      <c r="I266" s="155"/>
      <c r="L266" s="151"/>
      <c r="M266" s="156"/>
      <c r="T266" s="157"/>
      <c r="AT266" s="152" t="s">
        <v>272</v>
      </c>
      <c r="AU266" s="152" t="s">
        <v>81</v>
      </c>
      <c r="AV266" s="12" t="s">
        <v>81</v>
      </c>
      <c r="AW266" s="12" t="s">
        <v>33</v>
      </c>
      <c r="AX266" s="12" t="s">
        <v>79</v>
      </c>
      <c r="AY266" s="152" t="s">
        <v>120</v>
      </c>
    </row>
    <row r="267" spans="2:65" s="1" customFormat="1" ht="16.5" customHeight="1">
      <c r="B267" s="31"/>
      <c r="C267" s="126" t="s">
        <v>538</v>
      </c>
      <c r="D267" s="126" t="s">
        <v>123</v>
      </c>
      <c r="E267" s="127" t="s">
        <v>539</v>
      </c>
      <c r="F267" s="128" t="s">
        <v>540</v>
      </c>
      <c r="G267" s="129" t="s">
        <v>447</v>
      </c>
      <c r="H267" s="130">
        <v>1</v>
      </c>
      <c r="I267" s="131"/>
      <c r="J267" s="132">
        <f>ROUND(I267*H267,2)</f>
        <v>0</v>
      </c>
      <c r="K267" s="128" t="s">
        <v>19</v>
      </c>
      <c r="L267" s="31"/>
      <c r="M267" s="133" t="s">
        <v>19</v>
      </c>
      <c r="N267" s="134" t="s">
        <v>42</v>
      </c>
      <c r="P267" s="135">
        <f>O267*H267</f>
        <v>0</v>
      </c>
      <c r="Q267" s="135">
        <v>0.44709125</v>
      </c>
      <c r="R267" s="135">
        <f>Q267*H267</f>
        <v>0.44709125</v>
      </c>
      <c r="S267" s="135">
        <v>0</v>
      </c>
      <c r="T267" s="136">
        <f>S267*H267</f>
        <v>0</v>
      </c>
      <c r="AR267" s="137" t="s">
        <v>140</v>
      </c>
      <c r="AT267" s="137" t="s">
        <v>123</v>
      </c>
      <c r="AU267" s="137" t="s">
        <v>81</v>
      </c>
      <c r="AY267" s="16" t="s">
        <v>120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6" t="s">
        <v>79</v>
      </c>
      <c r="BK267" s="138">
        <f>ROUND(I267*H267,2)</f>
        <v>0</v>
      </c>
      <c r="BL267" s="16" t="s">
        <v>140</v>
      </c>
      <c r="BM267" s="137" t="s">
        <v>541</v>
      </c>
    </row>
    <row r="268" spans="2:65" s="1" customFormat="1" ht="19.2">
      <c r="B268" s="31"/>
      <c r="D268" s="139" t="s">
        <v>129</v>
      </c>
      <c r="F268" s="140" t="s">
        <v>542</v>
      </c>
      <c r="I268" s="141"/>
      <c r="L268" s="31"/>
      <c r="M268" s="142"/>
      <c r="T268" s="52"/>
      <c r="AT268" s="16" t="s">
        <v>129</v>
      </c>
      <c r="AU268" s="16" t="s">
        <v>81</v>
      </c>
    </row>
    <row r="269" spans="2:65" s="12" customFormat="1">
      <c r="B269" s="151"/>
      <c r="D269" s="139" t="s">
        <v>272</v>
      </c>
      <c r="E269" s="152" t="s">
        <v>19</v>
      </c>
      <c r="F269" s="153" t="s">
        <v>543</v>
      </c>
      <c r="H269" s="154">
        <v>1</v>
      </c>
      <c r="I269" s="155"/>
      <c r="L269" s="151"/>
      <c r="M269" s="156"/>
      <c r="T269" s="157"/>
      <c r="AT269" s="152" t="s">
        <v>272</v>
      </c>
      <c r="AU269" s="152" t="s">
        <v>81</v>
      </c>
      <c r="AV269" s="12" t="s">
        <v>81</v>
      </c>
      <c r="AW269" s="12" t="s">
        <v>33</v>
      </c>
      <c r="AX269" s="12" t="s">
        <v>79</v>
      </c>
      <c r="AY269" s="152" t="s">
        <v>120</v>
      </c>
    </row>
    <row r="270" spans="2:65" s="1" customFormat="1" ht="33" customHeight="1">
      <c r="B270" s="31"/>
      <c r="C270" s="126" t="s">
        <v>544</v>
      </c>
      <c r="D270" s="126" t="s">
        <v>123</v>
      </c>
      <c r="E270" s="127" t="s">
        <v>545</v>
      </c>
      <c r="F270" s="128" t="s">
        <v>546</v>
      </c>
      <c r="G270" s="129" t="s">
        <v>447</v>
      </c>
      <c r="H270" s="130">
        <v>3</v>
      </c>
      <c r="I270" s="131"/>
      <c r="J270" s="132">
        <f>ROUND(I270*H270,2)</f>
        <v>0</v>
      </c>
      <c r="K270" s="128" t="s">
        <v>267</v>
      </c>
      <c r="L270" s="31"/>
      <c r="M270" s="133" t="s">
        <v>19</v>
      </c>
      <c r="N270" s="134" t="s">
        <v>42</v>
      </c>
      <c r="P270" s="135">
        <f>O270*H270</f>
        <v>0</v>
      </c>
      <c r="Q270" s="135">
        <v>0</v>
      </c>
      <c r="R270" s="135">
        <f>Q270*H270</f>
        <v>0</v>
      </c>
      <c r="S270" s="135">
        <v>0</v>
      </c>
      <c r="T270" s="136">
        <f>S270*H270</f>
        <v>0</v>
      </c>
      <c r="AR270" s="137" t="s">
        <v>140</v>
      </c>
      <c r="AT270" s="137" t="s">
        <v>123</v>
      </c>
      <c r="AU270" s="137" t="s">
        <v>81</v>
      </c>
      <c r="AY270" s="16" t="s">
        <v>120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6" t="s">
        <v>79</v>
      </c>
      <c r="BK270" s="138">
        <f>ROUND(I270*H270,2)</f>
        <v>0</v>
      </c>
      <c r="BL270" s="16" t="s">
        <v>140</v>
      </c>
      <c r="BM270" s="137" t="s">
        <v>547</v>
      </c>
    </row>
    <row r="271" spans="2:65" s="1" customFormat="1" ht="19.2">
      <c r="B271" s="31"/>
      <c r="D271" s="139" t="s">
        <v>129</v>
      </c>
      <c r="F271" s="140" t="s">
        <v>548</v>
      </c>
      <c r="I271" s="141"/>
      <c r="L271" s="31"/>
      <c r="M271" s="142"/>
      <c r="T271" s="52"/>
      <c r="AT271" s="16" t="s">
        <v>129</v>
      </c>
      <c r="AU271" s="16" t="s">
        <v>81</v>
      </c>
    </row>
    <row r="272" spans="2:65" s="1" customFormat="1">
      <c r="B272" s="31"/>
      <c r="D272" s="149" t="s">
        <v>270</v>
      </c>
      <c r="F272" s="150" t="s">
        <v>549</v>
      </c>
      <c r="I272" s="141"/>
      <c r="L272" s="31"/>
      <c r="M272" s="142"/>
      <c r="T272" s="52"/>
      <c r="AT272" s="16" t="s">
        <v>270</v>
      </c>
      <c r="AU272" s="16" t="s">
        <v>81</v>
      </c>
    </row>
    <row r="273" spans="2:65" s="12" customFormat="1">
      <c r="B273" s="151"/>
      <c r="D273" s="139" t="s">
        <v>272</v>
      </c>
      <c r="E273" s="152" t="s">
        <v>19</v>
      </c>
      <c r="F273" s="153" t="s">
        <v>220</v>
      </c>
      <c r="H273" s="154">
        <v>3</v>
      </c>
      <c r="I273" s="155"/>
      <c r="L273" s="151"/>
      <c r="M273" s="156"/>
      <c r="T273" s="157"/>
      <c r="AT273" s="152" t="s">
        <v>272</v>
      </c>
      <c r="AU273" s="152" t="s">
        <v>81</v>
      </c>
      <c r="AV273" s="12" t="s">
        <v>81</v>
      </c>
      <c r="AW273" s="12" t="s">
        <v>33</v>
      </c>
      <c r="AX273" s="12" t="s">
        <v>79</v>
      </c>
      <c r="AY273" s="152" t="s">
        <v>120</v>
      </c>
    </row>
    <row r="274" spans="2:65" s="1" customFormat="1" ht="16.5" customHeight="1">
      <c r="B274" s="31"/>
      <c r="C274" s="165" t="s">
        <v>550</v>
      </c>
      <c r="D274" s="165" t="s">
        <v>384</v>
      </c>
      <c r="E274" s="166" t="s">
        <v>551</v>
      </c>
      <c r="F274" s="167" t="s">
        <v>552</v>
      </c>
      <c r="G274" s="168" t="s">
        <v>447</v>
      </c>
      <c r="H274" s="169">
        <v>3</v>
      </c>
      <c r="I274" s="170"/>
      <c r="J274" s="171">
        <f>ROUND(I274*H274,2)</f>
        <v>0</v>
      </c>
      <c r="K274" s="167" t="s">
        <v>267</v>
      </c>
      <c r="L274" s="172"/>
      <c r="M274" s="173" t="s">
        <v>19</v>
      </c>
      <c r="N274" s="174" t="s">
        <v>42</v>
      </c>
      <c r="P274" s="135">
        <f>O274*H274</f>
        <v>0</v>
      </c>
      <c r="Q274" s="135">
        <v>7.6000000000000004E-4</v>
      </c>
      <c r="R274" s="135">
        <f>Q274*H274</f>
        <v>2.2799999999999999E-3</v>
      </c>
      <c r="S274" s="135">
        <v>0</v>
      </c>
      <c r="T274" s="136">
        <f>S274*H274</f>
        <v>0</v>
      </c>
      <c r="AR274" s="137" t="s">
        <v>160</v>
      </c>
      <c r="AT274" s="137" t="s">
        <v>384</v>
      </c>
      <c r="AU274" s="137" t="s">
        <v>81</v>
      </c>
      <c r="AY274" s="16" t="s">
        <v>120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6" t="s">
        <v>79</v>
      </c>
      <c r="BK274" s="138">
        <f>ROUND(I274*H274,2)</f>
        <v>0</v>
      </c>
      <c r="BL274" s="16" t="s">
        <v>140</v>
      </c>
      <c r="BM274" s="137" t="s">
        <v>553</v>
      </c>
    </row>
    <row r="275" spans="2:65" s="1" customFormat="1">
      <c r="B275" s="31"/>
      <c r="D275" s="139" t="s">
        <v>129</v>
      </c>
      <c r="F275" s="140" t="s">
        <v>552</v>
      </c>
      <c r="I275" s="141"/>
      <c r="L275" s="31"/>
      <c r="M275" s="142"/>
      <c r="T275" s="52"/>
      <c r="AT275" s="16" t="s">
        <v>129</v>
      </c>
      <c r="AU275" s="16" t="s">
        <v>81</v>
      </c>
    </row>
    <row r="276" spans="2:65" s="12" customFormat="1">
      <c r="B276" s="151"/>
      <c r="D276" s="139" t="s">
        <v>272</v>
      </c>
      <c r="E276" s="152" t="s">
        <v>19</v>
      </c>
      <c r="F276" s="153" t="s">
        <v>220</v>
      </c>
      <c r="H276" s="154">
        <v>3</v>
      </c>
      <c r="I276" s="155"/>
      <c r="L276" s="151"/>
      <c r="M276" s="156"/>
      <c r="T276" s="157"/>
      <c r="AT276" s="152" t="s">
        <v>272</v>
      </c>
      <c r="AU276" s="152" t="s">
        <v>81</v>
      </c>
      <c r="AV276" s="12" t="s">
        <v>81</v>
      </c>
      <c r="AW276" s="12" t="s">
        <v>33</v>
      </c>
      <c r="AX276" s="12" t="s">
        <v>79</v>
      </c>
      <c r="AY276" s="152" t="s">
        <v>120</v>
      </c>
    </row>
    <row r="277" spans="2:65" s="1" customFormat="1" ht="24.15" customHeight="1">
      <c r="B277" s="31"/>
      <c r="C277" s="126" t="s">
        <v>554</v>
      </c>
      <c r="D277" s="126" t="s">
        <v>123</v>
      </c>
      <c r="E277" s="127" t="s">
        <v>555</v>
      </c>
      <c r="F277" s="128" t="s">
        <v>556</v>
      </c>
      <c r="G277" s="129" t="s">
        <v>316</v>
      </c>
      <c r="H277" s="130">
        <v>1.425</v>
      </c>
      <c r="I277" s="131"/>
      <c r="J277" s="132">
        <f>ROUND(I277*H277,2)</f>
        <v>0</v>
      </c>
      <c r="K277" s="128" t="s">
        <v>267</v>
      </c>
      <c r="L277" s="31"/>
      <c r="M277" s="133" t="s">
        <v>19</v>
      </c>
      <c r="N277" s="134" t="s">
        <v>42</v>
      </c>
      <c r="P277" s="135">
        <f>O277*H277</f>
        <v>0</v>
      </c>
      <c r="Q277" s="135">
        <v>0</v>
      </c>
      <c r="R277" s="135">
        <f>Q277*H277</f>
        <v>0</v>
      </c>
      <c r="S277" s="135">
        <v>1.92</v>
      </c>
      <c r="T277" s="136">
        <f>S277*H277</f>
        <v>2.7359999999999998</v>
      </c>
      <c r="AR277" s="137" t="s">
        <v>140</v>
      </c>
      <c r="AT277" s="137" t="s">
        <v>123</v>
      </c>
      <c r="AU277" s="137" t="s">
        <v>81</v>
      </c>
      <c r="AY277" s="16" t="s">
        <v>120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6" t="s">
        <v>79</v>
      </c>
      <c r="BK277" s="138">
        <f>ROUND(I277*H277,2)</f>
        <v>0</v>
      </c>
      <c r="BL277" s="16" t="s">
        <v>140</v>
      </c>
      <c r="BM277" s="137" t="s">
        <v>557</v>
      </c>
    </row>
    <row r="278" spans="2:65" s="1" customFormat="1" ht="19.2">
      <c r="B278" s="31"/>
      <c r="D278" s="139" t="s">
        <v>129</v>
      </c>
      <c r="F278" s="140" t="s">
        <v>558</v>
      </c>
      <c r="I278" s="141"/>
      <c r="L278" s="31"/>
      <c r="M278" s="142"/>
      <c r="T278" s="52"/>
      <c r="AT278" s="16" t="s">
        <v>129</v>
      </c>
      <c r="AU278" s="16" t="s">
        <v>81</v>
      </c>
    </row>
    <row r="279" spans="2:65" s="1" customFormat="1">
      <c r="B279" s="31"/>
      <c r="D279" s="149" t="s">
        <v>270</v>
      </c>
      <c r="F279" s="150" t="s">
        <v>559</v>
      </c>
      <c r="I279" s="141"/>
      <c r="L279" s="31"/>
      <c r="M279" s="142"/>
      <c r="T279" s="52"/>
      <c r="AT279" s="16" t="s">
        <v>270</v>
      </c>
      <c r="AU279" s="16" t="s">
        <v>81</v>
      </c>
    </row>
    <row r="280" spans="2:65" s="1" customFormat="1" ht="19.2">
      <c r="B280" s="31"/>
      <c r="D280" s="139" t="s">
        <v>130</v>
      </c>
      <c r="F280" s="143" t="s">
        <v>560</v>
      </c>
      <c r="I280" s="141"/>
      <c r="L280" s="31"/>
      <c r="M280" s="142"/>
      <c r="T280" s="52"/>
      <c r="AT280" s="16" t="s">
        <v>130</v>
      </c>
      <c r="AU280" s="16" t="s">
        <v>81</v>
      </c>
    </row>
    <row r="281" spans="2:65" s="12" customFormat="1">
      <c r="B281" s="151"/>
      <c r="D281" s="139" t="s">
        <v>272</v>
      </c>
      <c r="E281" s="152" t="s">
        <v>248</v>
      </c>
      <c r="F281" s="153" t="s">
        <v>561</v>
      </c>
      <c r="H281" s="154">
        <v>1.425</v>
      </c>
      <c r="I281" s="155"/>
      <c r="L281" s="151"/>
      <c r="M281" s="156"/>
      <c r="T281" s="157"/>
      <c r="AT281" s="152" t="s">
        <v>272</v>
      </c>
      <c r="AU281" s="152" t="s">
        <v>81</v>
      </c>
      <c r="AV281" s="12" t="s">
        <v>81</v>
      </c>
      <c r="AW281" s="12" t="s">
        <v>33</v>
      </c>
      <c r="AX281" s="12" t="s">
        <v>79</v>
      </c>
      <c r="AY281" s="152" t="s">
        <v>120</v>
      </c>
    </row>
    <row r="282" spans="2:65" s="1" customFormat="1" ht="24.15" customHeight="1">
      <c r="B282" s="31"/>
      <c r="C282" s="126" t="s">
        <v>562</v>
      </c>
      <c r="D282" s="126" t="s">
        <v>123</v>
      </c>
      <c r="E282" s="127" t="s">
        <v>563</v>
      </c>
      <c r="F282" s="128" t="s">
        <v>564</v>
      </c>
      <c r="G282" s="129" t="s">
        <v>447</v>
      </c>
      <c r="H282" s="130">
        <v>3</v>
      </c>
      <c r="I282" s="131"/>
      <c r="J282" s="132">
        <f>ROUND(I282*H282,2)</f>
        <v>0</v>
      </c>
      <c r="K282" s="128" t="s">
        <v>267</v>
      </c>
      <c r="L282" s="31"/>
      <c r="M282" s="133" t="s">
        <v>19</v>
      </c>
      <c r="N282" s="134" t="s">
        <v>42</v>
      </c>
      <c r="P282" s="135">
        <f>O282*H282</f>
        <v>0</v>
      </c>
      <c r="Q282" s="135">
        <v>0.124223</v>
      </c>
      <c r="R282" s="135">
        <f>Q282*H282</f>
        <v>0.37266900000000003</v>
      </c>
      <c r="S282" s="135">
        <v>0</v>
      </c>
      <c r="T282" s="136">
        <f>S282*H282</f>
        <v>0</v>
      </c>
      <c r="AR282" s="137" t="s">
        <v>140</v>
      </c>
      <c r="AT282" s="137" t="s">
        <v>123</v>
      </c>
      <c r="AU282" s="137" t="s">
        <v>81</v>
      </c>
      <c r="AY282" s="16" t="s">
        <v>120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6" t="s">
        <v>79</v>
      </c>
      <c r="BK282" s="138">
        <f>ROUND(I282*H282,2)</f>
        <v>0</v>
      </c>
      <c r="BL282" s="16" t="s">
        <v>140</v>
      </c>
      <c r="BM282" s="137" t="s">
        <v>565</v>
      </c>
    </row>
    <row r="283" spans="2:65" s="1" customFormat="1" ht="19.2">
      <c r="B283" s="31"/>
      <c r="D283" s="139" t="s">
        <v>129</v>
      </c>
      <c r="F283" s="140" t="s">
        <v>566</v>
      </c>
      <c r="I283" s="141"/>
      <c r="L283" s="31"/>
      <c r="M283" s="142"/>
      <c r="T283" s="52"/>
      <c r="AT283" s="16" t="s">
        <v>129</v>
      </c>
      <c r="AU283" s="16" t="s">
        <v>81</v>
      </c>
    </row>
    <row r="284" spans="2:65" s="1" customFormat="1">
      <c r="B284" s="31"/>
      <c r="D284" s="149" t="s">
        <v>270</v>
      </c>
      <c r="F284" s="150" t="s">
        <v>567</v>
      </c>
      <c r="I284" s="141"/>
      <c r="L284" s="31"/>
      <c r="M284" s="142"/>
      <c r="T284" s="52"/>
      <c r="AT284" s="16" t="s">
        <v>270</v>
      </c>
      <c r="AU284" s="16" t="s">
        <v>81</v>
      </c>
    </row>
    <row r="285" spans="2:65" s="12" customFormat="1">
      <c r="B285" s="151"/>
      <c r="D285" s="139" t="s">
        <v>272</v>
      </c>
      <c r="E285" s="152" t="s">
        <v>220</v>
      </c>
      <c r="F285" s="153" t="s">
        <v>568</v>
      </c>
      <c r="H285" s="154">
        <v>3</v>
      </c>
      <c r="I285" s="155"/>
      <c r="L285" s="151"/>
      <c r="M285" s="156"/>
      <c r="T285" s="157"/>
      <c r="AT285" s="152" t="s">
        <v>272</v>
      </c>
      <c r="AU285" s="152" t="s">
        <v>81</v>
      </c>
      <c r="AV285" s="12" t="s">
        <v>81</v>
      </c>
      <c r="AW285" s="12" t="s">
        <v>33</v>
      </c>
      <c r="AX285" s="12" t="s">
        <v>79</v>
      </c>
      <c r="AY285" s="152" t="s">
        <v>120</v>
      </c>
    </row>
    <row r="286" spans="2:65" s="1" customFormat="1" ht="21.75" customHeight="1">
      <c r="B286" s="31"/>
      <c r="C286" s="165" t="s">
        <v>569</v>
      </c>
      <c r="D286" s="165" t="s">
        <v>384</v>
      </c>
      <c r="E286" s="166" t="s">
        <v>570</v>
      </c>
      <c r="F286" s="167" t="s">
        <v>571</v>
      </c>
      <c r="G286" s="168" t="s">
        <v>447</v>
      </c>
      <c r="H286" s="169">
        <v>3</v>
      </c>
      <c r="I286" s="170"/>
      <c r="J286" s="171">
        <f>ROUND(I286*H286,2)</f>
        <v>0</v>
      </c>
      <c r="K286" s="167" t="s">
        <v>267</v>
      </c>
      <c r="L286" s="172"/>
      <c r="M286" s="173" t="s">
        <v>19</v>
      </c>
      <c r="N286" s="174" t="s">
        <v>42</v>
      </c>
      <c r="P286" s="135">
        <f>O286*H286</f>
        <v>0</v>
      </c>
      <c r="Q286" s="135">
        <v>6.7000000000000004E-2</v>
      </c>
      <c r="R286" s="135">
        <f>Q286*H286</f>
        <v>0.20100000000000001</v>
      </c>
      <c r="S286" s="135">
        <v>0</v>
      </c>
      <c r="T286" s="136">
        <f>S286*H286</f>
        <v>0</v>
      </c>
      <c r="AR286" s="137" t="s">
        <v>160</v>
      </c>
      <c r="AT286" s="137" t="s">
        <v>384</v>
      </c>
      <c r="AU286" s="137" t="s">
        <v>81</v>
      </c>
      <c r="AY286" s="16" t="s">
        <v>120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6" t="s">
        <v>79</v>
      </c>
      <c r="BK286" s="138">
        <f>ROUND(I286*H286,2)</f>
        <v>0</v>
      </c>
      <c r="BL286" s="16" t="s">
        <v>140</v>
      </c>
      <c r="BM286" s="137" t="s">
        <v>572</v>
      </c>
    </row>
    <row r="287" spans="2:65" s="1" customFormat="1">
      <c r="B287" s="31"/>
      <c r="D287" s="139" t="s">
        <v>129</v>
      </c>
      <c r="F287" s="140" t="s">
        <v>571</v>
      </c>
      <c r="I287" s="141"/>
      <c r="L287" s="31"/>
      <c r="M287" s="142"/>
      <c r="T287" s="52"/>
      <c r="AT287" s="16" t="s">
        <v>129</v>
      </c>
      <c r="AU287" s="16" t="s">
        <v>81</v>
      </c>
    </row>
    <row r="288" spans="2:65" s="12" customFormat="1">
      <c r="B288" s="151"/>
      <c r="D288" s="139" t="s">
        <v>272</v>
      </c>
      <c r="E288" s="152" t="s">
        <v>19</v>
      </c>
      <c r="F288" s="153" t="s">
        <v>220</v>
      </c>
      <c r="H288" s="154">
        <v>3</v>
      </c>
      <c r="I288" s="155"/>
      <c r="L288" s="151"/>
      <c r="M288" s="156"/>
      <c r="T288" s="157"/>
      <c r="AT288" s="152" t="s">
        <v>272</v>
      </c>
      <c r="AU288" s="152" t="s">
        <v>81</v>
      </c>
      <c r="AV288" s="12" t="s">
        <v>81</v>
      </c>
      <c r="AW288" s="12" t="s">
        <v>33</v>
      </c>
      <c r="AX288" s="12" t="s">
        <v>79</v>
      </c>
      <c r="AY288" s="152" t="s">
        <v>120</v>
      </c>
    </row>
    <row r="289" spans="2:65" s="1" customFormat="1" ht="24.15" customHeight="1">
      <c r="B289" s="31"/>
      <c r="C289" s="126" t="s">
        <v>573</v>
      </c>
      <c r="D289" s="126" t="s">
        <v>123</v>
      </c>
      <c r="E289" s="127" t="s">
        <v>574</v>
      </c>
      <c r="F289" s="128" t="s">
        <v>575</v>
      </c>
      <c r="G289" s="129" t="s">
        <v>447</v>
      </c>
      <c r="H289" s="130">
        <v>3</v>
      </c>
      <c r="I289" s="131"/>
      <c r="J289" s="132">
        <f>ROUND(I289*H289,2)</f>
        <v>0</v>
      </c>
      <c r="K289" s="128" t="s">
        <v>267</v>
      </c>
      <c r="L289" s="31"/>
      <c r="M289" s="133" t="s">
        <v>19</v>
      </c>
      <c r="N289" s="134" t="s">
        <v>42</v>
      </c>
      <c r="P289" s="135">
        <f>O289*H289</f>
        <v>0</v>
      </c>
      <c r="Q289" s="135">
        <v>2.9722999999999999E-2</v>
      </c>
      <c r="R289" s="135">
        <f>Q289*H289</f>
        <v>8.9168999999999998E-2</v>
      </c>
      <c r="S289" s="135">
        <v>0</v>
      </c>
      <c r="T289" s="136">
        <f>S289*H289</f>
        <v>0</v>
      </c>
      <c r="AR289" s="137" t="s">
        <v>140</v>
      </c>
      <c r="AT289" s="137" t="s">
        <v>123</v>
      </c>
      <c r="AU289" s="137" t="s">
        <v>81</v>
      </c>
      <c r="AY289" s="16" t="s">
        <v>120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6" t="s">
        <v>79</v>
      </c>
      <c r="BK289" s="138">
        <f>ROUND(I289*H289,2)</f>
        <v>0</v>
      </c>
      <c r="BL289" s="16" t="s">
        <v>140</v>
      </c>
      <c r="BM289" s="137" t="s">
        <v>576</v>
      </c>
    </row>
    <row r="290" spans="2:65" s="1" customFormat="1" ht="19.2">
      <c r="B290" s="31"/>
      <c r="D290" s="139" t="s">
        <v>129</v>
      </c>
      <c r="F290" s="140" t="s">
        <v>577</v>
      </c>
      <c r="I290" s="141"/>
      <c r="L290" s="31"/>
      <c r="M290" s="142"/>
      <c r="T290" s="52"/>
      <c r="AT290" s="16" t="s">
        <v>129</v>
      </c>
      <c r="AU290" s="16" t="s">
        <v>81</v>
      </c>
    </row>
    <row r="291" spans="2:65" s="1" customFormat="1">
      <c r="B291" s="31"/>
      <c r="D291" s="149" t="s">
        <v>270</v>
      </c>
      <c r="F291" s="150" t="s">
        <v>578</v>
      </c>
      <c r="I291" s="141"/>
      <c r="L291" s="31"/>
      <c r="M291" s="142"/>
      <c r="T291" s="52"/>
      <c r="AT291" s="16" t="s">
        <v>270</v>
      </c>
      <c r="AU291" s="16" t="s">
        <v>81</v>
      </c>
    </row>
    <row r="292" spans="2:65" s="12" customFormat="1">
      <c r="B292" s="151"/>
      <c r="D292" s="139" t="s">
        <v>272</v>
      </c>
      <c r="E292" s="152" t="s">
        <v>19</v>
      </c>
      <c r="F292" s="153" t="s">
        <v>220</v>
      </c>
      <c r="H292" s="154">
        <v>3</v>
      </c>
      <c r="I292" s="155"/>
      <c r="L292" s="151"/>
      <c r="M292" s="156"/>
      <c r="T292" s="157"/>
      <c r="AT292" s="152" t="s">
        <v>272</v>
      </c>
      <c r="AU292" s="152" t="s">
        <v>81</v>
      </c>
      <c r="AV292" s="12" t="s">
        <v>81</v>
      </c>
      <c r="AW292" s="12" t="s">
        <v>33</v>
      </c>
      <c r="AX292" s="12" t="s">
        <v>79</v>
      </c>
      <c r="AY292" s="152" t="s">
        <v>120</v>
      </c>
    </row>
    <row r="293" spans="2:65" s="1" customFormat="1" ht="21.75" customHeight="1">
      <c r="B293" s="31"/>
      <c r="C293" s="165" t="s">
        <v>579</v>
      </c>
      <c r="D293" s="165" t="s">
        <v>384</v>
      </c>
      <c r="E293" s="166" t="s">
        <v>580</v>
      </c>
      <c r="F293" s="167" t="s">
        <v>581</v>
      </c>
      <c r="G293" s="168" t="s">
        <v>447</v>
      </c>
      <c r="H293" s="169">
        <v>3</v>
      </c>
      <c r="I293" s="170"/>
      <c r="J293" s="171">
        <f>ROUND(I293*H293,2)</f>
        <v>0</v>
      </c>
      <c r="K293" s="167" t="s">
        <v>267</v>
      </c>
      <c r="L293" s="172"/>
      <c r="M293" s="173" t="s">
        <v>19</v>
      </c>
      <c r="N293" s="174" t="s">
        <v>42</v>
      </c>
      <c r="P293" s="135">
        <f>O293*H293</f>
        <v>0</v>
      </c>
      <c r="Q293" s="135">
        <v>0.111</v>
      </c>
      <c r="R293" s="135">
        <f>Q293*H293</f>
        <v>0.33300000000000002</v>
      </c>
      <c r="S293" s="135">
        <v>0</v>
      </c>
      <c r="T293" s="136">
        <f>S293*H293</f>
        <v>0</v>
      </c>
      <c r="AR293" s="137" t="s">
        <v>160</v>
      </c>
      <c r="AT293" s="137" t="s">
        <v>384</v>
      </c>
      <c r="AU293" s="137" t="s">
        <v>81</v>
      </c>
      <c r="AY293" s="16" t="s">
        <v>120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6" t="s">
        <v>79</v>
      </c>
      <c r="BK293" s="138">
        <f>ROUND(I293*H293,2)</f>
        <v>0</v>
      </c>
      <c r="BL293" s="16" t="s">
        <v>140</v>
      </c>
      <c r="BM293" s="137" t="s">
        <v>582</v>
      </c>
    </row>
    <row r="294" spans="2:65" s="1" customFormat="1">
      <c r="B294" s="31"/>
      <c r="D294" s="139" t="s">
        <v>129</v>
      </c>
      <c r="F294" s="140" t="s">
        <v>581</v>
      </c>
      <c r="I294" s="141"/>
      <c r="L294" s="31"/>
      <c r="M294" s="142"/>
      <c r="T294" s="52"/>
      <c r="AT294" s="16" t="s">
        <v>129</v>
      </c>
      <c r="AU294" s="16" t="s">
        <v>81</v>
      </c>
    </row>
    <row r="295" spans="2:65" s="12" customFormat="1">
      <c r="B295" s="151"/>
      <c r="D295" s="139" t="s">
        <v>272</v>
      </c>
      <c r="E295" s="152" t="s">
        <v>19</v>
      </c>
      <c r="F295" s="153" t="s">
        <v>220</v>
      </c>
      <c r="H295" s="154">
        <v>3</v>
      </c>
      <c r="I295" s="155"/>
      <c r="L295" s="151"/>
      <c r="M295" s="156"/>
      <c r="T295" s="157"/>
      <c r="AT295" s="152" t="s">
        <v>272</v>
      </c>
      <c r="AU295" s="152" t="s">
        <v>81</v>
      </c>
      <c r="AV295" s="12" t="s">
        <v>81</v>
      </c>
      <c r="AW295" s="12" t="s">
        <v>33</v>
      </c>
      <c r="AX295" s="12" t="s">
        <v>79</v>
      </c>
      <c r="AY295" s="152" t="s">
        <v>120</v>
      </c>
    </row>
    <row r="296" spans="2:65" s="1" customFormat="1" ht="24.15" customHeight="1">
      <c r="B296" s="31"/>
      <c r="C296" s="126" t="s">
        <v>583</v>
      </c>
      <c r="D296" s="126" t="s">
        <v>123</v>
      </c>
      <c r="E296" s="127" t="s">
        <v>584</v>
      </c>
      <c r="F296" s="128" t="s">
        <v>585</v>
      </c>
      <c r="G296" s="129" t="s">
        <v>447</v>
      </c>
      <c r="H296" s="130">
        <v>3</v>
      </c>
      <c r="I296" s="131"/>
      <c r="J296" s="132">
        <f>ROUND(I296*H296,2)</f>
        <v>0</v>
      </c>
      <c r="K296" s="128" t="s">
        <v>267</v>
      </c>
      <c r="L296" s="31"/>
      <c r="M296" s="133" t="s">
        <v>19</v>
      </c>
      <c r="N296" s="134" t="s">
        <v>42</v>
      </c>
      <c r="P296" s="135">
        <f>O296*H296</f>
        <v>0</v>
      </c>
      <c r="Q296" s="135">
        <v>2.9722999999999999E-2</v>
      </c>
      <c r="R296" s="135">
        <f>Q296*H296</f>
        <v>8.9168999999999998E-2</v>
      </c>
      <c r="S296" s="135">
        <v>0</v>
      </c>
      <c r="T296" s="136">
        <f>S296*H296</f>
        <v>0</v>
      </c>
      <c r="AR296" s="137" t="s">
        <v>140</v>
      </c>
      <c r="AT296" s="137" t="s">
        <v>123</v>
      </c>
      <c r="AU296" s="137" t="s">
        <v>81</v>
      </c>
      <c r="AY296" s="16" t="s">
        <v>120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6" t="s">
        <v>79</v>
      </c>
      <c r="BK296" s="138">
        <f>ROUND(I296*H296,2)</f>
        <v>0</v>
      </c>
      <c r="BL296" s="16" t="s">
        <v>140</v>
      </c>
      <c r="BM296" s="137" t="s">
        <v>586</v>
      </c>
    </row>
    <row r="297" spans="2:65" s="1" customFormat="1" ht="19.2">
      <c r="B297" s="31"/>
      <c r="D297" s="139" t="s">
        <v>129</v>
      </c>
      <c r="F297" s="140" t="s">
        <v>587</v>
      </c>
      <c r="I297" s="141"/>
      <c r="L297" s="31"/>
      <c r="M297" s="142"/>
      <c r="T297" s="52"/>
      <c r="AT297" s="16" t="s">
        <v>129</v>
      </c>
      <c r="AU297" s="16" t="s">
        <v>81</v>
      </c>
    </row>
    <row r="298" spans="2:65" s="1" customFormat="1">
      <c r="B298" s="31"/>
      <c r="D298" s="149" t="s">
        <v>270</v>
      </c>
      <c r="F298" s="150" t="s">
        <v>588</v>
      </c>
      <c r="I298" s="141"/>
      <c r="L298" s="31"/>
      <c r="M298" s="142"/>
      <c r="T298" s="52"/>
      <c r="AT298" s="16" t="s">
        <v>270</v>
      </c>
      <c r="AU298" s="16" t="s">
        <v>81</v>
      </c>
    </row>
    <row r="299" spans="2:65" s="12" customFormat="1">
      <c r="B299" s="151"/>
      <c r="D299" s="139" t="s">
        <v>272</v>
      </c>
      <c r="E299" s="152" t="s">
        <v>19</v>
      </c>
      <c r="F299" s="153" t="s">
        <v>220</v>
      </c>
      <c r="H299" s="154">
        <v>3</v>
      </c>
      <c r="I299" s="155"/>
      <c r="L299" s="151"/>
      <c r="M299" s="156"/>
      <c r="T299" s="157"/>
      <c r="AT299" s="152" t="s">
        <v>272</v>
      </c>
      <c r="AU299" s="152" t="s">
        <v>81</v>
      </c>
      <c r="AV299" s="12" t="s">
        <v>81</v>
      </c>
      <c r="AW299" s="12" t="s">
        <v>33</v>
      </c>
      <c r="AX299" s="12" t="s">
        <v>79</v>
      </c>
      <c r="AY299" s="152" t="s">
        <v>120</v>
      </c>
    </row>
    <row r="300" spans="2:65" s="1" customFormat="1" ht="33" customHeight="1">
      <c r="B300" s="31"/>
      <c r="C300" s="165" t="s">
        <v>589</v>
      </c>
      <c r="D300" s="165" t="s">
        <v>384</v>
      </c>
      <c r="E300" s="166" t="s">
        <v>590</v>
      </c>
      <c r="F300" s="167" t="s">
        <v>591</v>
      </c>
      <c r="G300" s="168" t="s">
        <v>447</v>
      </c>
      <c r="H300" s="169">
        <v>3</v>
      </c>
      <c r="I300" s="170"/>
      <c r="J300" s="171">
        <f>ROUND(I300*H300,2)</f>
        <v>0</v>
      </c>
      <c r="K300" s="167" t="s">
        <v>267</v>
      </c>
      <c r="L300" s="172"/>
      <c r="M300" s="173" t="s">
        <v>19</v>
      </c>
      <c r="N300" s="174" t="s">
        <v>42</v>
      </c>
      <c r="P300" s="135">
        <f>O300*H300</f>
        <v>0</v>
      </c>
      <c r="Q300" s="135">
        <v>0.29799999999999999</v>
      </c>
      <c r="R300" s="135">
        <f>Q300*H300</f>
        <v>0.89399999999999991</v>
      </c>
      <c r="S300" s="135">
        <v>0</v>
      </c>
      <c r="T300" s="136">
        <f>S300*H300</f>
        <v>0</v>
      </c>
      <c r="AR300" s="137" t="s">
        <v>160</v>
      </c>
      <c r="AT300" s="137" t="s">
        <v>384</v>
      </c>
      <c r="AU300" s="137" t="s">
        <v>81</v>
      </c>
      <c r="AY300" s="16" t="s">
        <v>120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6" t="s">
        <v>79</v>
      </c>
      <c r="BK300" s="138">
        <f>ROUND(I300*H300,2)</f>
        <v>0</v>
      </c>
      <c r="BL300" s="16" t="s">
        <v>140</v>
      </c>
      <c r="BM300" s="137" t="s">
        <v>592</v>
      </c>
    </row>
    <row r="301" spans="2:65" s="1" customFormat="1" ht="19.2">
      <c r="B301" s="31"/>
      <c r="D301" s="139" t="s">
        <v>129</v>
      </c>
      <c r="F301" s="140" t="s">
        <v>591</v>
      </c>
      <c r="I301" s="141"/>
      <c r="L301" s="31"/>
      <c r="M301" s="142"/>
      <c r="T301" s="52"/>
      <c r="AT301" s="16" t="s">
        <v>129</v>
      </c>
      <c r="AU301" s="16" t="s">
        <v>81</v>
      </c>
    </row>
    <row r="302" spans="2:65" s="12" customFormat="1">
      <c r="B302" s="151"/>
      <c r="D302" s="139" t="s">
        <v>272</v>
      </c>
      <c r="E302" s="152" t="s">
        <v>19</v>
      </c>
      <c r="F302" s="153" t="s">
        <v>220</v>
      </c>
      <c r="H302" s="154">
        <v>3</v>
      </c>
      <c r="I302" s="155"/>
      <c r="L302" s="151"/>
      <c r="M302" s="156"/>
      <c r="T302" s="157"/>
      <c r="AT302" s="152" t="s">
        <v>272</v>
      </c>
      <c r="AU302" s="152" t="s">
        <v>81</v>
      </c>
      <c r="AV302" s="12" t="s">
        <v>81</v>
      </c>
      <c r="AW302" s="12" t="s">
        <v>33</v>
      </c>
      <c r="AX302" s="12" t="s">
        <v>79</v>
      </c>
      <c r="AY302" s="152" t="s">
        <v>120</v>
      </c>
    </row>
    <row r="303" spans="2:65" s="1" customFormat="1" ht="24.15" customHeight="1">
      <c r="B303" s="31"/>
      <c r="C303" s="126" t="s">
        <v>593</v>
      </c>
      <c r="D303" s="126" t="s">
        <v>123</v>
      </c>
      <c r="E303" s="127" t="s">
        <v>594</v>
      </c>
      <c r="F303" s="128" t="s">
        <v>595</v>
      </c>
      <c r="G303" s="129" t="s">
        <v>447</v>
      </c>
      <c r="H303" s="130">
        <v>4</v>
      </c>
      <c r="I303" s="131"/>
      <c r="J303" s="132">
        <f>ROUND(I303*H303,2)</f>
        <v>0</v>
      </c>
      <c r="K303" s="128" t="s">
        <v>267</v>
      </c>
      <c r="L303" s="31"/>
      <c r="M303" s="133" t="s">
        <v>19</v>
      </c>
      <c r="N303" s="134" t="s">
        <v>42</v>
      </c>
      <c r="P303" s="135">
        <f>O303*H303</f>
        <v>0</v>
      </c>
      <c r="Q303" s="135">
        <v>0</v>
      </c>
      <c r="R303" s="135">
        <f>Q303*H303</f>
        <v>0</v>
      </c>
      <c r="S303" s="135">
        <v>0.1</v>
      </c>
      <c r="T303" s="136">
        <f>S303*H303</f>
        <v>0.4</v>
      </c>
      <c r="AR303" s="137" t="s">
        <v>140</v>
      </c>
      <c r="AT303" s="137" t="s">
        <v>123</v>
      </c>
      <c r="AU303" s="137" t="s">
        <v>81</v>
      </c>
      <c r="AY303" s="16" t="s">
        <v>120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6" t="s">
        <v>79</v>
      </c>
      <c r="BK303" s="138">
        <f>ROUND(I303*H303,2)</f>
        <v>0</v>
      </c>
      <c r="BL303" s="16" t="s">
        <v>140</v>
      </c>
      <c r="BM303" s="137" t="s">
        <v>596</v>
      </c>
    </row>
    <row r="304" spans="2:65" s="1" customFormat="1" ht="19.2">
      <c r="B304" s="31"/>
      <c r="D304" s="139" t="s">
        <v>129</v>
      </c>
      <c r="F304" s="140" t="s">
        <v>597</v>
      </c>
      <c r="I304" s="141"/>
      <c r="L304" s="31"/>
      <c r="M304" s="142"/>
      <c r="T304" s="52"/>
      <c r="AT304" s="16" t="s">
        <v>129</v>
      </c>
      <c r="AU304" s="16" t="s">
        <v>81</v>
      </c>
    </row>
    <row r="305" spans="2:65" s="1" customFormat="1">
      <c r="B305" s="31"/>
      <c r="D305" s="149" t="s">
        <v>270</v>
      </c>
      <c r="F305" s="150" t="s">
        <v>598</v>
      </c>
      <c r="I305" s="141"/>
      <c r="L305" s="31"/>
      <c r="M305" s="142"/>
      <c r="T305" s="52"/>
      <c r="AT305" s="16" t="s">
        <v>270</v>
      </c>
      <c r="AU305" s="16" t="s">
        <v>81</v>
      </c>
    </row>
    <row r="306" spans="2:65" s="1" customFormat="1" ht="19.2">
      <c r="B306" s="31"/>
      <c r="D306" s="139" t="s">
        <v>130</v>
      </c>
      <c r="F306" s="143" t="s">
        <v>560</v>
      </c>
      <c r="I306" s="141"/>
      <c r="L306" s="31"/>
      <c r="M306" s="142"/>
      <c r="T306" s="52"/>
      <c r="AT306" s="16" t="s">
        <v>130</v>
      </c>
      <c r="AU306" s="16" t="s">
        <v>81</v>
      </c>
    </row>
    <row r="307" spans="2:65" s="12" customFormat="1">
      <c r="B307" s="151"/>
      <c r="D307" s="139" t="s">
        <v>272</v>
      </c>
      <c r="E307" s="152" t="s">
        <v>19</v>
      </c>
      <c r="F307" s="153" t="s">
        <v>140</v>
      </c>
      <c r="H307" s="154">
        <v>4</v>
      </c>
      <c r="I307" s="155"/>
      <c r="L307" s="151"/>
      <c r="M307" s="156"/>
      <c r="T307" s="157"/>
      <c r="AT307" s="152" t="s">
        <v>272</v>
      </c>
      <c r="AU307" s="152" t="s">
        <v>81</v>
      </c>
      <c r="AV307" s="12" t="s">
        <v>81</v>
      </c>
      <c r="AW307" s="12" t="s">
        <v>33</v>
      </c>
      <c r="AX307" s="12" t="s">
        <v>79</v>
      </c>
      <c r="AY307" s="152" t="s">
        <v>120</v>
      </c>
    </row>
    <row r="308" spans="2:65" s="1" customFormat="1" ht="24.15" customHeight="1">
      <c r="B308" s="31"/>
      <c r="C308" s="126" t="s">
        <v>599</v>
      </c>
      <c r="D308" s="126" t="s">
        <v>123</v>
      </c>
      <c r="E308" s="127" t="s">
        <v>600</v>
      </c>
      <c r="F308" s="128" t="s">
        <v>601</v>
      </c>
      <c r="G308" s="129" t="s">
        <v>447</v>
      </c>
      <c r="H308" s="130">
        <v>3</v>
      </c>
      <c r="I308" s="131"/>
      <c r="J308" s="132">
        <f>ROUND(I308*H308,2)</f>
        <v>0</v>
      </c>
      <c r="K308" s="128" t="s">
        <v>267</v>
      </c>
      <c r="L308" s="31"/>
      <c r="M308" s="133" t="s">
        <v>19</v>
      </c>
      <c r="N308" s="134" t="s">
        <v>42</v>
      </c>
      <c r="P308" s="135">
        <f>O308*H308</f>
        <v>0</v>
      </c>
      <c r="Q308" s="135">
        <v>0.217338</v>
      </c>
      <c r="R308" s="135">
        <f>Q308*H308</f>
        <v>0.65201399999999998</v>
      </c>
      <c r="S308" s="135">
        <v>0</v>
      </c>
      <c r="T308" s="136">
        <f>S308*H308</f>
        <v>0</v>
      </c>
      <c r="AR308" s="137" t="s">
        <v>140</v>
      </c>
      <c r="AT308" s="137" t="s">
        <v>123</v>
      </c>
      <c r="AU308" s="137" t="s">
        <v>81</v>
      </c>
      <c r="AY308" s="16" t="s">
        <v>120</v>
      </c>
      <c r="BE308" s="138">
        <f>IF(N308="základní",J308,0)</f>
        <v>0</v>
      </c>
      <c r="BF308" s="138">
        <f>IF(N308="snížená",J308,0)</f>
        <v>0</v>
      </c>
      <c r="BG308" s="138">
        <f>IF(N308="zákl. přenesená",J308,0)</f>
        <v>0</v>
      </c>
      <c r="BH308" s="138">
        <f>IF(N308="sníž. přenesená",J308,0)</f>
        <v>0</v>
      </c>
      <c r="BI308" s="138">
        <f>IF(N308="nulová",J308,0)</f>
        <v>0</v>
      </c>
      <c r="BJ308" s="16" t="s">
        <v>79</v>
      </c>
      <c r="BK308" s="138">
        <f>ROUND(I308*H308,2)</f>
        <v>0</v>
      </c>
      <c r="BL308" s="16" t="s">
        <v>140</v>
      </c>
      <c r="BM308" s="137" t="s">
        <v>602</v>
      </c>
    </row>
    <row r="309" spans="2:65" s="1" customFormat="1" ht="19.2">
      <c r="B309" s="31"/>
      <c r="D309" s="139" t="s">
        <v>129</v>
      </c>
      <c r="F309" s="140" t="s">
        <v>601</v>
      </c>
      <c r="I309" s="141"/>
      <c r="L309" s="31"/>
      <c r="M309" s="142"/>
      <c r="T309" s="52"/>
      <c r="AT309" s="16" t="s">
        <v>129</v>
      </c>
      <c r="AU309" s="16" t="s">
        <v>81</v>
      </c>
    </row>
    <row r="310" spans="2:65" s="1" customFormat="1">
      <c r="B310" s="31"/>
      <c r="D310" s="149" t="s">
        <v>270</v>
      </c>
      <c r="F310" s="150" t="s">
        <v>603</v>
      </c>
      <c r="I310" s="141"/>
      <c r="L310" s="31"/>
      <c r="M310" s="142"/>
      <c r="T310" s="52"/>
      <c r="AT310" s="16" t="s">
        <v>270</v>
      </c>
      <c r="AU310" s="16" t="s">
        <v>81</v>
      </c>
    </row>
    <row r="311" spans="2:65" s="12" customFormat="1">
      <c r="B311" s="151"/>
      <c r="D311" s="139" t="s">
        <v>272</v>
      </c>
      <c r="E311" s="152" t="s">
        <v>19</v>
      </c>
      <c r="F311" s="153" t="s">
        <v>220</v>
      </c>
      <c r="H311" s="154">
        <v>3</v>
      </c>
      <c r="I311" s="155"/>
      <c r="L311" s="151"/>
      <c r="M311" s="156"/>
      <c r="T311" s="157"/>
      <c r="AT311" s="152" t="s">
        <v>272</v>
      </c>
      <c r="AU311" s="152" t="s">
        <v>81</v>
      </c>
      <c r="AV311" s="12" t="s">
        <v>81</v>
      </c>
      <c r="AW311" s="12" t="s">
        <v>33</v>
      </c>
      <c r="AX311" s="12" t="s">
        <v>79</v>
      </c>
      <c r="AY311" s="152" t="s">
        <v>120</v>
      </c>
    </row>
    <row r="312" spans="2:65" s="1" customFormat="1" ht="24.15" customHeight="1">
      <c r="B312" s="31"/>
      <c r="C312" s="165" t="s">
        <v>604</v>
      </c>
      <c r="D312" s="165" t="s">
        <v>384</v>
      </c>
      <c r="E312" s="166" t="s">
        <v>605</v>
      </c>
      <c r="F312" s="167" t="s">
        <v>606</v>
      </c>
      <c r="G312" s="168" t="s">
        <v>447</v>
      </c>
      <c r="H312" s="169">
        <v>3</v>
      </c>
      <c r="I312" s="170"/>
      <c r="J312" s="171">
        <f>ROUND(I312*H312,2)</f>
        <v>0</v>
      </c>
      <c r="K312" s="167" t="s">
        <v>267</v>
      </c>
      <c r="L312" s="172"/>
      <c r="M312" s="173" t="s">
        <v>19</v>
      </c>
      <c r="N312" s="174" t="s">
        <v>42</v>
      </c>
      <c r="P312" s="135">
        <f>O312*H312</f>
        <v>0</v>
      </c>
      <c r="Q312" s="135">
        <v>9.5799999999999996E-2</v>
      </c>
      <c r="R312" s="135">
        <f>Q312*H312</f>
        <v>0.28739999999999999</v>
      </c>
      <c r="S312" s="135">
        <v>0</v>
      </c>
      <c r="T312" s="136">
        <f>S312*H312</f>
        <v>0</v>
      </c>
      <c r="AR312" s="137" t="s">
        <v>160</v>
      </c>
      <c r="AT312" s="137" t="s">
        <v>384</v>
      </c>
      <c r="AU312" s="137" t="s">
        <v>81</v>
      </c>
      <c r="AY312" s="16" t="s">
        <v>120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6" t="s">
        <v>79</v>
      </c>
      <c r="BK312" s="138">
        <f>ROUND(I312*H312,2)</f>
        <v>0</v>
      </c>
      <c r="BL312" s="16" t="s">
        <v>140</v>
      </c>
      <c r="BM312" s="137" t="s">
        <v>607</v>
      </c>
    </row>
    <row r="313" spans="2:65" s="1" customFormat="1" ht="19.2">
      <c r="B313" s="31"/>
      <c r="D313" s="139" t="s">
        <v>129</v>
      </c>
      <c r="F313" s="140" t="s">
        <v>606</v>
      </c>
      <c r="I313" s="141"/>
      <c r="L313" s="31"/>
      <c r="M313" s="142"/>
      <c r="T313" s="52"/>
      <c r="AT313" s="16" t="s">
        <v>129</v>
      </c>
      <c r="AU313" s="16" t="s">
        <v>81</v>
      </c>
    </row>
    <row r="314" spans="2:65" s="12" customFormat="1">
      <c r="B314" s="151"/>
      <c r="D314" s="139" t="s">
        <v>272</v>
      </c>
      <c r="E314" s="152" t="s">
        <v>19</v>
      </c>
      <c r="F314" s="153" t="s">
        <v>220</v>
      </c>
      <c r="H314" s="154">
        <v>3</v>
      </c>
      <c r="I314" s="155"/>
      <c r="L314" s="151"/>
      <c r="M314" s="156"/>
      <c r="T314" s="157"/>
      <c r="AT314" s="152" t="s">
        <v>272</v>
      </c>
      <c r="AU314" s="152" t="s">
        <v>81</v>
      </c>
      <c r="AV314" s="12" t="s">
        <v>81</v>
      </c>
      <c r="AW314" s="12" t="s">
        <v>33</v>
      </c>
      <c r="AX314" s="12" t="s">
        <v>79</v>
      </c>
      <c r="AY314" s="152" t="s">
        <v>120</v>
      </c>
    </row>
    <row r="315" spans="2:65" s="11" customFormat="1" ht="22.8" customHeight="1">
      <c r="B315" s="114"/>
      <c r="D315" s="115" t="s">
        <v>70</v>
      </c>
      <c r="E315" s="124" t="s">
        <v>165</v>
      </c>
      <c r="F315" s="124" t="s">
        <v>608</v>
      </c>
      <c r="I315" s="117"/>
      <c r="J315" s="125">
        <f>BK315</f>
        <v>0</v>
      </c>
      <c r="L315" s="114"/>
      <c r="M315" s="119"/>
      <c r="P315" s="120">
        <f>SUM(P316:P425)</f>
        <v>0</v>
      </c>
      <c r="R315" s="120">
        <f>SUM(R316:R425)</f>
        <v>32.5202522855</v>
      </c>
      <c r="T315" s="121">
        <f>SUM(T316:T425)</f>
        <v>44.298400000000008</v>
      </c>
      <c r="AR315" s="115" t="s">
        <v>79</v>
      </c>
      <c r="AT315" s="122" t="s">
        <v>70</v>
      </c>
      <c r="AU315" s="122" t="s">
        <v>79</v>
      </c>
      <c r="AY315" s="115" t="s">
        <v>120</v>
      </c>
      <c r="BK315" s="123">
        <f>SUM(BK316:BK425)</f>
        <v>0</v>
      </c>
    </row>
    <row r="316" spans="2:65" s="1" customFormat="1" ht="24.15" customHeight="1">
      <c r="B316" s="31"/>
      <c r="C316" s="126" t="s">
        <v>609</v>
      </c>
      <c r="D316" s="126" t="s">
        <v>123</v>
      </c>
      <c r="E316" s="127" t="s">
        <v>610</v>
      </c>
      <c r="F316" s="128" t="s">
        <v>611</v>
      </c>
      <c r="G316" s="129" t="s">
        <v>447</v>
      </c>
      <c r="H316" s="130">
        <v>6</v>
      </c>
      <c r="I316" s="131"/>
      <c r="J316" s="132">
        <f>ROUND(I316*H316,2)</f>
        <v>0</v>
      </c>
      <c r="K316" s="128" t="s">
        <v>267</v>
      </c>
      <c r="L316" s="31"/>
      <c r="M316" s="133" t="s">
        <v>19</v>
      </c>
      <c r="N316" s="134" t="s">
        <v>42</v>
      </c>
      <c r="P316" s="135">
        <f>O316*H316</f>
        <v>0</v>
      </c>
      <c r="Q316" s="135">
        <v>6.9999999999999999E-4</v>
      </c>
      <c r="R316" s="135">
        <f>Q316*H316</f>
        <v>4.1999999999999997E-3</v>
      </c>
      <c r="S316" s="135">
        <v>0</v>
      </c>
      <c r="T316" s="136">
        <f>S316*H316</f>
        <v>0</v>
      </c>
      <c r="AR316" s="137" t="s">
        <v>140</v>
      </c>
      <c r="AT316" s="137" t="s">
        <v>123</v>
      </c>
      <c r="AU316" s="137" t="s">
        <v>81</v>
      </c>
      <c r="AY316" s="16" t="s">
        <v>120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6" t="s">
        <v>79</v>
      </c>
      <c r="BK316" s="138">
        <f>ROUND(I316*H316,2)</f>
        <v>0</v>
      </c>
      <c r="BL316" s="16" t="s">
        <v>140</v>
      </c>
      <c r="BM316" s="137" t="s">
        <v>612</v>
      </c>
    </row>
    <row r="317" spans="2:65" s="1" customFormat="1" ht="19.2">
      <c r="B317" s="31"/>
      <c r="D317" s="139" t="s">
        <v>129</v>
      </c>
      <c r="F317" s="140" t="s">
        <v>613</v>
      </c>
      <c r="I317" s="141"/>
      <c r="L317" s="31"/>
      <c r="M317" s="142"/>
      <c r="T317" s="52"/>
      <c r="AT317" s="16" t="s">
        <v>129</v>
      </c>
      <c r="AU317" s="16" t="s">
        <v>81</v>
      </c>
    </row>
    <row r="318" spans="2:65" s="1" customFormat="1">
      <c r="B318" s="31"/>
      <c r="D318" s="149" t="s">
        <v>270</v>
      </c>
      <c r="F318" s="150" t="s">
        <v>614</v>
      </c>
      <c r="I318" s="141"/>
      <c r="L318" s="31"/>
      <c r="M318" s="142"/>
      <c r="T318" s="52"/>
      <c r="AT318" s="16" t="s">
        <v>270</v>
      </c>
      <c r="AU318" s="16" t="s">
        <v>81</v>
      </c>
    </row>
    <row r="319" spans="2:65" s="12" customFormat="1">
      <c r="B319" s="151"/>
      <c r="D319" s="139" t="s">
        <v>272</v>
      </c>
      <c r="E319" s="152" t="s">
        <v>19</v>
      </c>
      <c r="F319" s="153" t="s">
        <v>615</v>
      </c>
      <c r="H319" s="154">
        <v>6</v>
      </c>
      <c r="I319" s="155"/>
      <c r="L319" s="151"/>
      <c r="M319" s="156"/>
      <c r="T319" s="157"/>
      <c r="AT319" s="152" t="s">
        <v>272</v>
      </c>
      <c r="AU319" s="152" t="s">
        <v>81</v>
      </c>
      <c r="AV319" s="12" t="s">
        <v>81</v>
      </c>
      <c r="AW319" s="12" t="s">
        <v>33</v>
      </c>
      <c r="AX319" s="12" t="s">
        <v>79</v>
      </c>
      <c r="AY319" s="152" t="s">
        <v>120</v>
      </c>
    </row>
    <row r="320" spans="2:65" s="1" customFormat="1" ht="16.5" customHeight="1">
      <c r="B320" s="31"/>
      <c r="C320" s="165" t="s">
        <v>616</v>
      </c>
      <c r="D320" s="165" t="s">
        <v>384</v>
      </c>
      <c r="E320" s="166" t="s">
        <v>617</v>
      </c>
      <c r="F320" s="167" t="s">
        <v>618</v>
      </c>
      <c r="G320" s="168" t="s">
        <v>447</v>
      </c>
      <c r="H320" s="169">
        <v>2</v>
      </c>
      <c r="I320" s="170"/>
      <c r="J320" s="171">
        <f>ROUND(I320*H320,2)</f>
        <v>0</v>
      </c>
      <c r="K320" s="167" t="s">
        <v>267</v>
      </c>
      <c r="L320" s="172"/>
      <c r="M320" s="173" t="s">
        <v>19</v>
      </c>
      <c r="N320" s="174" t="s">
        <v>42</v>
      </c>
      <c r="P320" s="135">
        <f>O320*H320</f>
        <v>0</v>
      </c>
      <c r="Q320" s="135">
        <v>4.0000000000000001E-3</v>
      </c>
      <c r="R320" s="135">
        <f>Q320*H320</f>
        <v>8.0000000000000002E-3</v>
      </c>
      <c r="S320" s="135">
        <v>0</v>
      </c>
      <c r="T320" s="136">
        <f>S320*H320</f>
        <v>0</v>
      </c>
      <c r="AR320" s="137" t="s">
        <v>160</v>
      </c>
      <c r="AT320" s="137" t="s">
        <v>384</v>
      </c>
      <c r="AU320" s="137" t="s">
        <v>81</v>
      </c>
      <c r="AY320" s="16" t="s">
        <v>120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6" t="s">
        <v>79</v>
      </c>
      <c r="BK320" s="138">
        <f>ROUND(I320*H320,2)</f>
        <v>0</v>
      </c>
      <c r="BL320" s="16" t="s">
        <v>140</v>
      </c>
      <c r="BM320" s="137" t="s">
        <v>619</v>
      </c>
    </row>
    <row r="321" spans="2:65" s="1" customFormat="1">
      <c r="B321" s="31"/>
      <c r="D321" s="139" t="s">
        <v>129</v>
      </c>
      <c r="F321" s="140" t="s">
        <v>618</v>
      </c>
      <c r="I321" s="141"/>
      <c r="L321" s="31"/>
      <c r="M321" s="142"/>
      <c r="T321" s="52"/>
      <c r="AT321" s="16" t="s">
        <v>129</v>
      </c>
      <c r="AU321" s="16" t="s">
        <v>81</v>
      </c>
    </row>
    <row r="322" spans="2:65" s="12" customFormat="1">
      <c r="B322" s="151"/>
      <c r="D322" s="139" t="s">
        <v>272</v>
      </c>
      <c r="E322" s="152" t="s">
        <v>19</v>
      </c>
      <c r="F322" s="153" t="s">
        <v>620</v>
      </c>
      <c r="H322" s="154">
        <v>1</v>
      </c>
      <c r="I322" s="155"/>
      <c r="L322" s="151"/>
      <c r="M322" s="156"/>
      <c r="T322" s="157"/>
      <c r="AT322" s="152" t="s">
        <v>272</v>
      </c>
      <c r="AU322" s="152" t="s">
        <v>81</v>
      </c>
      <c r="AV322" s="12" t="s">
        <v>81</v>
      </c>
      <c r="AW322" s="12" t="s">
        <v>33</v>
      </c>
      <c r="AX322" s="12" t="s">
        <v>71</v>
      </c>
      <c r="AY322" s="152" t="s">
        <v>120</v>
      </c>
    </row>
    <row r="323" spans="2:65" s="12" customFormat="1">
      <c r="B323" s="151"/>
      <c r="D323" s="139" t="s">
        <v>272</v>
      </c>
      <c r="E323" s="152" t="s">
        <v>19</v>
      </c>
      <c r="F323" s="153" t="s">
        <v>621</v>
      </c>
      <c r="H323" s="154">
        <v>1</v>
      </c>
      <c r="I323" s="155"/>
      <c r="L323" s="151"/>
      <c r="M323" s="156"/>
      <c r="T323" s="157"/>
      <c r="AT323" s="152" t="s">
        <v>272</v>
      </c>
      <c r="AU323" s="152" t="s">
        <v>81</v>
      </c>
      <c r="AV323" s="12" t="s">
        <v>81</v>
      </c>
      <c r="AW323" s="12" t="s">
        <v>33</v>
      </c>
      <c r="AX323" s="12" t="s">
        <v>71</v>
      </c>
      <c r="AY323" s="152" t="s">
        <v>120</v>
      </c>
    </row>
    <row r="324" spans="2:65" s="13" customFormat="1">
      <c r="B324" s="158"/>
      <c r="D324" s="139" t="s">
        <v>272</v>
      </c>
      <c r="E324" s="159" t="s">
        <v>19</v>
      </c>
      <c r="F324" s="160" t="s">
        <v>374</v>
      </c>
      <c r="H324" s="161">
        <v>2</v>
      </c>
      <c r="I324" s="162"/>
      <c r="L324" s="158"/>
      <c r="M324" s="163"/>
      <c r="T324" s="164"/>
      <c r="AT324" s="159" t="s">
        <v>272</v>
      </c>
      <c r="AU324" s="159" t="s">
        <v>81</v>
      </c>
      <c r="AV324" s="13" t="s">
        <v>140</v>
      </c>
      <c r="AW324" s="13" t="s">
        <v>33</v>
      </c>
      <c r="AX324" s="13" t="s">
        <v>79</v>
      </c>
      <c r="AY324" s="159" t="s">
        <v>120</v>
      </c>
    </row>
    <row r="325" spans="2:65" s="1" customFormat="1" ht="24.15" customHeight="1">
      <c r="B325" s="31"/>
      <c r="C325" s="165" t="s">
        <v>622</v>
      </c>
      <c r="D325" s="165" t="s">
        <v>384</v>
      </c>
      <c r="E325" s="166" t="s">
        <v>623</v>
      </c>
      <c r="F325" s="167" t="s">
        <v>624</v>
      </c>
      <c r="G325" s="168" t="s">
        <v>447</v>
      </c>
      <c r="H325" s="169">
        <v>4</v>
      </c>
      <c r="I325" s="170"/>
      <c r="J325" s="171">
        <f>ROUND(I325*H325,2)</f>
        <v>0</v>
      </c>
      <c r="K325" s="167" t="s">
        <v>267</v>
      </c>
      <c r="L325" s="172"/>
      <c r="M325" s="173" t="s">
        <v>19</v>
      </c>
      <c r="N325" s="174" t="s">
        <v>42</v>
      </c>
      <c r="P325" s="135">
        <f>O325*H325</f>
        <v>0</v>
      </c>
      <c r="Q325" s="135">
        <v>2.5000000000000001E-3</v>
      </c>
      <c r="R325" s="135">
        <f>Q325*H325</f>
        <v>0.01</v>
      </c>
      <c r="S325" s="135">
        <v>0</v>
      </c>
      <c r="T325" s="136">
        <f>S325*H325</f>
        <v>0</v>
      </c>
      <c r="AR325" s="137" t="s">
        <v>160</v>
      </c>
      <c r="AT325" s="137" t="s">
        <v>384</v>
      </c>
      <c r="AU325" s="137" t="s">
        <v>81</v>
      </c>
      <c r="AY325" s="16" t="s">
        <v>120</v>
      </c>
      <c r="BE325" s="138">
        <f>IF(N325="základní",J325,0)</f>
        <v>0</v>
      </c>
      <c r="BF325" s="138">
        <f>IF(N325="snížená",J325,0)</f>
        <v>0</v>
      </c>
      <c r="BG325" s="138">
        <f>IF(N325="zákl. přenesená",J325,0)</f>
        <v>0</v>
      </c>
      <c r="BH325" s="138">
        <f>IF(N325="sníž. přenesená",J325,0)</f>
        <v>0</v>
      </c>
      <c r="BI325" s="138">
        <f>IF(N325="nulová",J325,0)</f>
        <v>0</v>
      </c>
      <c r="BJ325" s="16" t="s">
        <v>79</v>
      </c>
      <c r="BK325" s="138">
        <f>ROUND(I325*H325,2)</f>
        <v>0</v>
      </c>
      <c r="BL325" s="16" t="s">
        <v>140</v>
      </c>
      <c r="BM325" s="137" t="s">
        <v>625</v>
      </c>
    </row>
    <row r="326" spans="2:65" s="1" customFormat="1">
      <c r="B326" s="31"/>
      <c r="D326" s="139" t="s">
        <v>129</v>
      </c>
      <c r="F326" s="140" t="s">
        <v>624</v>
      </c>
      <c r="I326" s="141"/>
      <c r="L326" s="31"/>
      <c r="M326" s="142"/>
      <c r="T326" s="52"/>
      <c r="AT326" s="16" t="s">
        <v>129</v>
      </c>
      <c r="AU326" s="16" t="s">
        <v>81</v>
      </c>
    </row>
    <row r="327" spans="2:65" s="12" customFormat="1">
      <c r="B327" s="151"/>
      <c r="D327" s="139" t="s">
        <v>272</v>
      </c>
      <c r="E327" s="152" t="s">
        <v>19</v>
      </c>
      <c r="F327" s="153" t="s">
        <v>626</v>
      </c>
      <c r="H327" s="154">
        <v>1</v>
      </c>
      <c r="I327" s="155"/>
      <c r="L327" s="151"/>
      <c r="M327" s="156"/>
      <c r="T327" s="157"/>
      <c r="AT327" s="152" t="s">
        <v>272</v>
      </c>
      <c r="AU327" s="152" t="s">
        <v>81</v>
      </c>
      <c r="AV327" s="12" t="s">
        <v>81</v>
      </c>
      <c r="AW327" s="12" t="s">
        <v>33</v>
      </c>
      <c r="AX327" s="12" t="s">
        <v>71</v>
      </c>
      <c r="AY327" s="152" t="s">
        <v>120</v>
      </c>
    </row>
    <row r="328" spans="2:65" s="12" customFormat="1">
      <c r="B328" s="151"/>
      <c r="D328" s="139" t="s">
        <v>272</v>
      </c>
      <c r="E328" s="152" t="s">
        <v>19</v>
      </c>
      <c r="F328" s="153" t="s">
        <v>627</v>
      </c>
      <c r="H328" s="154">
        <v>1</v>
      </c>
      <c r="I328" s="155"/>
      <c r="L328" s="151"/>
      <c r="M328" s="156"/>
      <c r="T328" s="157"/>
      <c r="AT328" s="152" t="s">
        <v>272</v>
      </c>
      <c r="AU328" s="152" t="s">
        <v>81</v>
      </c>
      <c r="AV328" s="12" t="s">
        <v>81</v>
      </c>
      <c r="AW328" s="12" t="s">
        <v>33</v>
      </c>
      <c r="AX328" s="12" t="s">
        <v>71</v>
      </c>
      <c r="AY328" s="152" t="s">
        <v>120</v>
      </c>
    </row>
    <row r="329" spans="2:65" s="12" customFormat="1">
      <c r="B329" s="151"/>
      <c r="D329" s="139" t="s">
        <v>272</v>
      </c>
      <c r="E329" s="152" t="s">
        <v>19</v>
      </c>
      <c r="F329" s="153" t="s">
        <v>628</v>
      </c>
      <c r="H329" s="154">
        <v>1</v>
      </c>
      <c r="I329" s="155"/>
      <c r="L329" s="151"/>
      <c r="M329" s="156"/>
      <c r="T329" s="157"/>
      <c r="AT329" s="152" t="s">
        <v>272</v>
      </c>
      <c r="AU329" s="152" t="s">
        <v>81</v>
      </c>
      <c r="AV329" s="12" t="s">
        <v>81</v>
      </c>
      <c r="AW329" s="12" t="s">
        <v>33</v>
      </c>
      <c r="AX329" s="12" t="s">
        <v>71</v>
      </c>
      <c r="AY329" s="152" t="s">
        <v>120</v>
      </c>
    </row>
    <row r="330" spans="2:65" s="12" customFormat="1">
      <c r="B330" s="151"/>
      <c r="D330" s="139" t="s">
        <v>272</v>
      </c>
      <c r="E330" s="152" t="s">
        <v>19</v>
      </c>
      <c r="F330" s="153" t="s">
        <v>629</v>
      </c>
      <c r="H330" s="154">
        <v>1</v>
      </c>
      <c r="I330" s="155"/>
      <c r="L330" s="151"/>
      <c r="M330" s="156"/>
      <c r="T330" s="157"/>
      <c r="AT330" s="152" t="s">
        <v>272</v>
      </c>
      <c r="AU330" s="152" t="s">
        <v>81</v>
      </c>
      <c r="AV330" s="12" t="s">
        <v>81</v>
      </c>
      <c r="AW330" s="12" t="s">
        <v>33</v>
      </c>
      <c r="AX330" s="12" t="s">
        <v>71</v>
      </c>
      <c r="AY330" s="152" t="s">
        <v>120</v>
      </c>
    </row>
    <row r="331" spans="2:65" s="13" customFormat="1">
      <c r="B331" s="158"/>
      <c r="D331" s="139" t="s">
        <v>272</v>
      </c>
      <c r="E331" s="159" t="s">
        <v>19</v>
      </c>
      <c r="F331" s="160" t="s">
        <v>374</v>
      </c>
      <c r="H331" s="161">
        <v>4</v>
      </c>
      <c r="I331" s="162"/>
      <c r="L331" s="158"/>
      <c r="M331" s="163"/>
      <c r="T331" s="164"/>
      <c r="AT331" s="159" t="s">
        <v>272</v>
      </c>
      <c r="AU331" s="159" t="s">
        <v>81</v>
      </c>
      <c r="AV331" s="13" t="s">
        <v>140</v>
      </c>
      <c r="AW331" s="13" t="s">
        <v>33</v>
      </c>
      <c r="AX331" s="13" t="s">
        <v>79</v>
      </c>
      <c r="AY331" s="159" t="s">
        <v>120</v>
      </c>
    </row>
    <row r="332" spans="2:65" s="1" customFormat="1" ht="24.15" customHeight="1">
      <c r="B332" s="31"/>
      <c r="C332" s="126" t="s">
        <v>630</v>
      </c>
      <c r="D332" s="126" t="s">
        <v>123</v>
      </c>
      <c r="E332" s="127" t="s">
        <v>631</v>
      </c>
      <c r="F332" s="128" t="s">
        <v>632</v>
      </c>
      <c r="G332" s="129" t="s">
        <v>447</v>
      </c>
      <c r="H332" s="130">
        <v>3</v>
      </c>
      <c r="I332" s="131"/>
      <c r="J332" s="132">
        <f>ROUND(I332*H332,2)</f>
        <v>0</v>
      </c>
      <c r="K332" s="128" t="s">
        <v>267</v>
      </c>
      <c r="L332" s="31"/>
      <c r="M332" s="133" t="s">
        <v>19</v>
      </c>
      <c r="N332" s="134" t="s">
        <v>42</v>
      </c>
      <c r="P332" s="135">
        <f>O332*H332</f>
        <v>0</v>
      </c>
      <c r="Q332" s="135">
        <v>0.109405</v>
      </c>
      <c r="R332" s="135">
        <f>Q332*H332</f>
        <v>0.32821500000000003</v>
      </c>
      <c r="S332" s="135">
        <v>0</v>
      </c>
      <c r="T332" s="136">
        <f>S332*H332</f>
        <v>0</v>
      </c>
      <c r="AR332" s="137" t="s">
        <v>140</v>
      </c>
      <c r="AT332" s="137" t="s">
        <v>123</v>
      </c>
      <c r="AU332" s="137" t="s">
        <v>81</v>
      </c>
      <c r="AY332" s="16" t="s">
        <v>120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6" t="s">
        <v>79</v>
      </c>
      <c r="BK332" s="138">
        <f>ROUND(I332*H332,2)</f>
        <v>0</v>
      </c>
      <c r="BL332" s="16" t="s">
        <v>140</v>
      </c>
      <c r="BM332" s="137" t="s">
        <v>633</v>
      </c>
    </row>
    <row r="333" spans="2:65" s="1" customFormat="1" ht="19.2">
      <c r="B333" s="31"/>
      <c r="D333" s="139" t="s">
        <v>129</v>
      </c>
      <c r="F333" s="140" t="s">
        <v>634</v>
      </c>
      <c r="I333" s="141"/>
      <c r="L333" s="31"/>
      <c r="M333" s="142"/>
      <c r="T333" s="52"/>
      <c r="AT333" s="16" t="s">
        <v>129</v>
      </c>
      <c r="AU333" s="16" t="s">
        <v>81</v>
      </c>
    </row>
    <row r="334" spans="2:65" s="1" customFormat="1">
      <c r="B334" s="31"/>
      <c r="D334" s="149" t="s">
        <v>270</v>
      </c>
      <c r="F334" s="150" t="s">
        <v>635</v>
      </c>
      <c r="I334" s="141"/>
      <c r="L334" s="31"/>
      <c r="M334" s="142"/>
      <c r="T334" s="52"/>
      <c r="AT334" s="16" t="s">
        <v>270</v>
      </c>
      <c r="AU334" s="16" t="s">
        <v>81</v>
      </c>
    </row>
    <row r="335" spans="2:65" s="12" customFormat="1">
      <c r="B335" s="151"/>
      <c r="D335" s="139" t="s">
        <v>272</v>
      </c>
      <c r="E335" s="152" t="s">
        <v>219</v>
      </c>
      <c r="F335" s="153" t="s">
        <v>568</v>
      </c>
      <c r="H335" s="154">
        <v>3</v>
      </c>
      <c r="I335" s="155"/>
      <c r="L335" s="151"/>
      <c r="M335" s="156"/>
      <c r="T335" s="157"/>
      <c r="AT335" s="152" t="s">
        <v>272</v>
      </c>
      <c r="AU335" s="152" t="s">
        <v>81</v>
      </c>
      <c r="AV335" s="12" t="s">
        <v>81</v>
      </c>
      <c r="AW335" s="12" t="s">
        <v>33</v>
      </c>
      <c r="AX335" s="12" t="s">
        <v>79</v>
      </c>
      <c r="AY335" s="152" t="s">
        <v>120</v>
      </c>
    </row>
    <row r="336" spans="2:65" s="1" customFormat="1" ht="21.75" customHeight="1">
      <c r="B336" s="31"/>
      <c r="C336" s="165" t="s">
        <v>636</v>
      </c>
      <c r="D336" s="165" t="s">
        <v>384</v>
      </c>
      <c r="E336" s="166" t="s">
        <v>637</v>
      </c>
      <c r="F336" s="167" t="s">
        <v>638</v>
      </c>
      <c r="G336" s="168" t="s">
        <v>447</v>
      </c>
      <c r="H336" s="169">
        <v>3</v>
      </c>
      <c r="I336" s="170"/>
      <c r="J336" s="171">
        <f>ROUND(I336*H336,2)</f>
        <v>0</v>
      </c>
      <c r="K336" s="167" t="s">
        <v>267</v>
      </c>
      <c r="L336" s="172"/>
      <c r="M336" s="173" t="s">
        <v>19</v>
      </c>
      <c r="N336" s="174" t="s">
        <v>42</v>
      </c>
      <c r="P336" s="135">
        <f>O336*H336</f>
        <v>0</v>
      </c>
      <c r="Q336" s="135">
        <v>6.1000000000000004E-3</v>
      </c>
      <c r="R336" s="135">
        <f>Q336*H336</f>
        <v>1.83E-2</v>
      </c>
      <c r="S336" s="135">
        <v>0</v>
      </c>
      <c r="T336" s="136">
        <f>S336*H336</f>
        <v>0</v>
      </c>
      <c r="AR336" s="137" t="s">
        <v>160</v>
      </c>
      <c r="AT336" s="137" t="s">
        <v>384</v>
      </c>
      <c r="AU336" s="137" t="s">
        <v>81</v>
      </c>
      <c r="AY336" s="16" t="s">
        <v>120</v>
      </c>
      <c r="BE336" s="138">
        <f>IF(N336="základní",J336,0)</f>
        <v>0</v>
      </c>
      <c r="BF336" s="138">
        <f>IF(N336="snížená",J336,0)</f>
        <v>0</v>
      </c>
      <c r="BG336" s="138">
        <f>IF(N336="zákl. přenesená",J336,0)</f>
        <v>0</v>
      </c>
      <c r="BH336" s="138">
        <f>IF(N336="sníž. přenesená",J336,0)</f>
        <v>0</v>
      </c>
      <c r="BI336" s="138">
        <f>IF(N336="nulová",J336,0)</f>
        <v>0</v>
      </c>
      <c r="BJ336" s="16" t="s">
        <v>79</v>
      </c>
      <c r="BK336" s="138">
        <f>ROUND(I336*H336,2)</f>
        <v>0</v>
      </c>
      <c r="BL336" s="16" t="s">
        <v>140</v>
      </c>
      <c r="BM336" s="137" t="s">
        <v>639</v>
      </c>
    </row>
    <row r="337" spans="2:65" s="1" customFormat="1">
      <c r="B337" s="31"/>
      <c r="D337" s="139" t="s">
        <v>129</v>
      </c>
      <c r="F337" s="140" t="s">
        <v>638</v>
      </c>
      <c r="I337" s="141"/>
      <c r="L337" s="31"/>
      <c r="M337" s="142"/>
      <c r="T337" s="52"/>
      <c r="AT337" s="16" t="s">
        <v>129</v>
      </c>
      <c r="AU337" s="16" t="s">
        <v>81</v>
      </c>
    </row>
    <row r="338" spans="2:65" s="12" customFormat="1">
      <c r="B338" s="151"/>
      <c r="D338" s="139" t="s">
        <v>272</v>
      </c>
      <c r="E338" s="152" t="s">
        <v>19</v>
      </c>
      <c r="F338" s="153" t="s">
        <v>219</v>
      </c>
      <c r="H338" s="154">
        <v>3</v>
      </c>
      <c r="I338" s="155"/>
      <c r="L338" s="151"/>
      <c r="M338" s="156"/>
      <c r="T338" s="157"/>
      <c r="AT338" s="152" t="s">
        <v>272</v>
      </c>
      <c r="AU338" s="152" t="s">
        <v>81</v>
      </c>
      <c r="AV338" s="12" t="s">
        <v>81</v>
      </c>
      <c r="AW338" s="12" t="s">
        <v>33</v>
      </c>
      <c r="AX338" s="12" t="s">
        <v>79</v>
      </c>
      <c r="AY338" s="152" t="s">
        <v>120</v>
      </c>
    </row>
    <row r="339" spans="2:65" s="1" customFormat="1" ht="24.15" customHeight="1">
      <c r="B339" s="31"/>
      <c r="C339" s="126" t="s">
        <v>640</v>
      </c>
      <c r="D339" s="126" t="s">
        <v>123</v>
      </c>
      <c r="E339" s="127" t="s">
        <v>641</v>
      </c>
      <c r="F339" s="128" t="s">
        <v>642</v>
      </c>
      <c r="G339" s="129" t="s">
        <v>303</v>
      </c>
      <c r="H339" s="130">
        <v>86.5</v>
      </c>
      <c r="I339" s="131"/>
      <c r="J339" s="132">
        <f>ROUND(I339*H339,2)</f>
        <v>0</v>
      </c>
      <c r="K339" s="128" t="s">
        <v>267</v>
      </c>
      <c r="L339" s="31"/>
      <c r="M339" s="133" t="s">
        <v>19</v>
      </c>
      <c r="N339" s="134" t="s">
        <v>42</v>
      </c>
      <c r="P339" s="135">
        <f>O339*H339</f>
        <v>0</v>
      </c>
      <c r="Q339" s="135">
        <v>2.0000000000000001E-4</v>
      </c>
      <c r="R339" s="135">
        <f>Q339*H339</f>
        <v>1.7299999999999999E-2</v>
      </c>
      <c r="S339" s="135">
        <v>0</v>
      </c>
      <c r="T339" s="136">
        <f>S339*H339</f>
        <v>0</v>
      </c>
      <c r="AR339" s="137" t="s">
        <v>140</v>
      </c>
      <c r="AT339" s="137" t="s">
        <v>123</v>
      </c>
      <c r="AU339" s="137" t="s">
        <v>81</v>
      </c>
      <c r="AY339" s="16" t="s">
        <v>120</v>
      </c>
      <c r="BE339" s="138">
        <f>IF(N339="základní",J339,0)</f>
        <v>0</v>
      </c>
      <c r="BF339" s="138">
        <f>IF(N339="snížená",J339,0)</f>
        <v>0</v>
      </c>
      <c r="BG339" s="138">
        <f>IF(N339="zákl. přenesená",J339,0)</f>
        <v>0</v>
      </c>
      <c r="BH339" s="138">
        <f>IF(N339="sníž. přenesená",J339,0)</f>
        <v>0</v>
      </c>
      <c r="BI339" s="138">
        <f>IF(N339="nulová",J339,0)</f>
        <v>0</v>
      </c>
      <c r="BJ339" s="16" t="s">
        <v>79</v>
      </c>
      <c r="BK339" s="138">
        <f>ROUND(I339*H339,2)</f>
        <v>0</v>
      </c>
      <c r="BL339" s="16" t="s">
        <v>140</v>
      </c>
      <c r="BM339" s="137" t="s">
        <v>643</v>
      </c>
    </row>
    <row r="340" spans="2:65" s="1" customFormat="1" ht="19.2">
      <c r="B340" s="31"/>
      <c r="D340" s="139" t="s">
        <v>129</v>
      </c>
      <c r="F340" s="140" t="s">
        <v>644</v>
      </c>
      <c r="I340" s="141"/>
      <c r="L340" s="31"/>
      <c r="M340" s="142"/>
      <c r="T340" s="52"/>
      <c r="AT340" s="16" t="s">
        <v>129</v>
      </c>
      <c r="AU340" s="16" t="s">
        <v>81</v>
      </c>
    </row>
    <row r="341" spans="2:65" s="1" customFormat="1">
      <c r="B341" s="31"/>
      <c r="D341" s="149" t="s">
        <v>270</v>
      </c>
      <c r="F341" s="150" t="s">
        <v>645</v>
      </c>
      <c r="I341" s="141"/>
      <c r="L341" s="31"/>
      <c r="M341" s="142"/>
      <c r="T341" s="52"/>
      <c r="AT341" s="16" t="s">
        <v>270</v>
      </c>
      <c r="AU341" s="16" t="s">
        <v>81</v>
      </c>
    </row>
    <row r="342" spans="2:65" s="12" customFormat="1">
      <c r="B342" s="151"/>
      <c r="D342" s="139" t="s">
        <v>272</v>
      </c>
      <c r="E342" s="152" t="s">
        <v>208</v>
      </c>
      <c r="F342" s="153" t="s">
        <v>646</v>
      </c>
      <c r="H342" s="154">
        <v>86.5</v>
      </c>
      <c r="I342" s="155"/>
      <c r="L342" s="151"/>
      <c r="M342" s="156"/>
      <c r="T342" s="157"/>
      <c r="AT342" s="152" t="s">
        <v>272</v>
      </c>
      <c r="AU342" s="152" t="s">
        <v>81</v>
      </c>
      <c r="AV342" s="12" t="s">
        <v>81</v>
      </c>
      <c r="AW342" s="12" t="s">
        <v>33</v>
      </c>
      <c r="AX342" s="12" t="s">
        <v>79</v>
      </c>
      <c r="AY342" s="152" t="s">
        <v>120</v>
      </c>
    </row>
    <row r="343" spans="2:65" s="1" customFormat="1" ht="24.15" customHeight="1">
      <c r="B343" s="31"/>
      <c r="C343" s="126" t="s">
        <v>647</v>
      </c>
      <c r="D343" s="126" t="s">
        <v>123</v>
      </c>
      <c r="E343" s="127" t="s">
        <v>648</v>
      </c>
      <c r="F343" s="128" t="s">
        <v>649</v>
      </c>
      <c r="G343" s="129" t="s">
        <v>303</v>
      </c>
      <c r="H343" s="130">
        <v>12.25</v>
      </c>
      <c r="I343" s="131"/>
      <c r="J343" s="132">
        <f>ROUND(I343*H343,2)</f>
        <v>0</v>
      </c>
      <c r="K343" s="128" t="s">
        <v>267</v>
      </c>
      <c r="L343" s="31"/>
      <c r="M343" s="133" t="s">
        <v>19</v>
      </c>
      <c r="N343" s="134" t="s">
        <v>42</v>
      </c>
      <c r="P343" s="135">
        <f>O343*H343</f>
        <v>0</v>
      </c>
      <c r="Q343" s="135">
        <v>6.7199999999999994E-5</v>
      </c>
      <c r="R343" s="135">
        <f>Q343*H343</f>
        <v>8.2319999999999995E-4</v>
      </c>
      <c r="S343" s="135">
        <v>0</v>
      </c>
      <c r="T343" s="136">
        <f>S343*H343</f>
        <v>0</v>
      </c>
      <c r="AR343" s="137" t="s">
        <v>140</v>
      </c>
      <c r="AT343" s="137" t="s">
        <v>123</v>
      </c>
      <c r="AU343" s="137" t="s">
        <v>81</v>
      </c>
      <c r="AY343" s="16" t="s">
        <v>120</v>
      </c>
      <c r="BE343" s="138">
        <f>IF(N343="základní",J343,0)</f>
        <v>0</v>
      </c>
      <c r="BF343" s="138">
        <f>IF(N343="snížená",J343,0)</f>
        <v>0</v>
      </c>
      <c r="BG343" s="138">
        <f>IF(N343="zákl. přenesená",J343,0)</f>
        <v>0</v>
      </c>
      <c r="BH343" s="138">
        <f>IF(N343="sníž. přenesená",J343,0)</f>
        <v>0</v>
      </c>
      <c r="BI343" s="138">
        <f>IF(N343="nulová",J343,0)</f>
        <v>0</v>
      </c>
      <c r="BJ343" s="16" t="s">
        <v>79</v>
      </c>
      <c r="BK343" s="138">
        <f>ROUND(I343*H343,2)</f>
        <v>0</v>
      </c>
      <c r="BL343" s="16" t="s">
        <v>140</v>
      </c>
      <c r="BM343" s="137" t="s">
        <v>650</v>
      </c>
    </row>
    <row r="344" spans="2:65" s="1" customFormat="1" ht="19.2">
      <c r="B344" s="31"/>
      <c r="D344" s="139" t="s">
        <v>129</v>
      </c>
      <c r="F344" s="140" t="s">
        <v>651</v>
      </c>
      <c r="I344" s="141"/>
      <c r="L344" s="31"/>
      <c r="M344" s="142"/>
      <c r="T344" s="52"/>
      <c r="AT344" s="16" t="s">
        <v>129</v>
      </c>
      <c r="AU344" s="16" t="s">
        <v>81</v>
      </c>
    </row>
    <row r="345" spans="2:65" s="1" customFormat="1">
      <c r="B345" s="31"/>
      <c r="D345" s="149" t="s">
        <v>270</v>
      </c>
      <c r="F345" s="150" t="s">
        <v>652</v>
      </c>
      <c r="I345" s="141"/>
      <c r="L345" s="31"/>
      <c r="M345" s="142"/>
      <c r="T345" s="52"/>
      <c r="AT345" s="16" t="s">
        <v>270</v>
      </c>
      <c r="AU345" s="16" t="s">
        <v>81</v>
      </c>
    </row>
    <row r="346" spans="2:65" s="12" customFormat="1">
      <c r="B346" s="151"/>
      <c r="D346" s="139" t="s">
        <v>272</v>
      </c>
      <c r="E346" s="152" t="s">
        <v>210</v>
      </c>
      <c r="F346" s="153" t="s">
        <v>653</v>
      </c>
      <c r="H346" s="154">
        <v>12.25</v>
      </c>
      <c r="I346" s="155"/>
      <c r="L346" s="151"/>
      <c r="M346" s="156"/>
      <c r="T346" s="157"/>
      <c r="AT346" s="152" t="s">
        <v>272</v>
      </c>
      <c r="AU346" s="152" t="s">
        <v>81</v>
      </c>
      <c r="AV346" s="12" t="s">
        <v>81</v>
      </c>
      <c r="AW346" s="12" t="s">
        <v>33</v>
      </c>
      <c r="AX346" s="12" t="s">
        <v>79</v>
      </c>
      <c r="AY346" s="152" t="s">
        <v>120</v>
      </c>
    </row>
    <row r="347" spans="2:65" s="1" customFormat="1" ht="24.15" customHeight="1">
      <c r="B347" s="31"/>
      <c r="C347" s="126" t="s">
        <v>654</v>
      </c>
      <c r="D347" s="126" t="s">
        <v>123</v>
      </c>
      <c r="E347" s="127" t="s">
        <v>655</v>
      </c>
      <c r="F347" s="128" t="s">
        <v>656</v>
      </c>
      <c r="G347" s="129" t="s">
        <v>303</v>
      </c>
      <c r="H347" s="130">
        <v>22.5</v>
      </c>
      <c r="I347" s="131"/>
      <c r="J347" s="132">
        <f>ROUND(I347*H347,2)</f>
        <v>0</v>
      </c>
      <c r="K347" s="128" t="s">
        <v>267</v>
      </c>
      <c r="L347" s="31"/>
      <c r="M347" s="133" t="s">
        <v>19</v>
      </c>
      <c r="N347" s="134" t="s">
        <v>42</v>
      </c>
      <c r="P347" s="135">
        <f>O347*H347</f>
        <v>0</v>
      </c>
      <c r="Q347" s="135">
        <v>1.34E-4</v>
      </c>
      <c r="R347" s="135">
        <f>Q347*H347</f>
        <v>3.0150000000000003E-3</v>
      </c>
      <c r="S347" s="135">
        <v>0</v>
      </c>
      <c r="T347" s="136">
        <f>S347*H347</f>
        <v>0</v>
      </c>
      <c r="AR347" s="137" t="s">
        <v>140</v>
      </c>
      <c r="AT347" s="137" t="s">
        <v>123</v>
      </c>
      <c r="AU347" s="137" t="s">
        <v>81</v>
      </c>
      <c r="AY347" s="16" t="s">
        <v>120</v>
      </c>
      <c r="BE347" s="138">
        <f>IF(N347="základní",J347,0)</f>
        <v>0</v>
      </c>
      <c r="BF347" s="138">
        <f>IF(N347="snížená",J347,0)</f>
        <v>0</v>
      </c>
      <c r="BG347" s="138">
        <f>IF(N347="zákl. přenesená",J347,0)</f>
        <v>0</v>
      </c>
      <c r="BH347" s="138">
        <f>IF(N347="sníž. přenesená",J347,0)</f>
        <v>0</v>
      </c>
      <c r="BI347" s="138">
        <f>IF(N347="nulová",J347,0)</f>
        <v>0</v>
      </c>
      <c r="BJ347" s="16" t="s">
        <v>79</v>
      </c>
      <c r="BK347" s="138">
        <f>ROUND(I347*H347,2)</f>
        <v>0</v>
      </c>
      <c r="BL347" s="16" t="s">
        <v>140</v>
      </c>
      <c r="BM347" s="137" t="s">
        <v>657</v>
      </c>
    </row>
    <row r="348" spans="2:65" s="1" customFormat="1" ht="19.2">
      <c r="B348" s="31"/>
      <c r="D348" s="139" t="s">
        <v>129</v>
      </c>
      <c r="F348" s="140" t="s">
        <v>658</v>
      </c>
      <c r="I348" s="141"/>
      <c r="L348" s="31"/>
      <c r="M348" s="142"/>
      <c r="T348" s="52"/>
      <c r="AT348" s="16" t="s">
        <v>129</v>
      </c>
      <c r="AU348" s="16" t="s">
        <v>81</v>
      </c>
    </row>
    <row r="349" spans="2:65" s="1" customFormat="1">
      <c r="B349" s="31"/>
      <c r="D349" s="149" t="s">
        <v>270</v>
      </c>
      <c r="F349" s="150" t="s">
        <v>659</v>
      </c>
      <c r="I349" s="141"/>
      <c r="L349" s="31"/>
      <c r="M349" s="142"/>
      <c r="T349" s="52"/>
      <c r="AT349" s="16" t="s">
        <v>270</v>
      </c>
      <c r="AU349" s="16" t="s">
        <v>81</v>
      </c>
    </row>
    <row r="350" spans="2:65" s="12" customFormat="1">
      <c r="B350" s="151"/>
      <c r="D350" s="139" t="s">
        <v>272</v>
      </c>
      <c r="E350" s="152" t="s">
        <v>213</v>
      </c>
      <c r="F350" s="153" t="s">
        <v>660</v>
      </c>
      <c r="H350" s="154">
        <v>22.5</v>
      </c>
      <c r="I350" s="155"/>
      <c r="L350" s="151"/>
      <c r="M350" s="156"/>
      <c r="T350" s="157"/>
      <c r="AT350" s="152" t="s">
        <v>272</v>
      </c>
      <c r="AU350" s="152" t="s">
        <v>81</v>
      </c>
      <c r="AV350" s="12" t="s">
        <v>81</v>
      </c>
      <c r="AW350" s="12" t="s">
        <v>33</v>
      </c>
      <c r="AX350" s="12" t="s">
        <v>79</v>
      </c>
      <c r="AY350" s="152" t="s">
        <v>120</v>
      </c>
    </row>
    <row r="351" spans="2:65" s="1" customFormat="1" ht="16.5" customHeight="1">
      <c r="B351" s="31"/>
      <c r="C351" s="126" t="s">
        <v>661</v>
      </c>
      <c r="D351" s="126" t="s">
        <v>123</v>
      </c>
      <c r="E351" s="127" t="s">
        <v>662</v>
      </c>
      <c r="F351" s="128" t="s">
        <v>663</v>
      </c>
      <c r="G351" s="129" t="s">
        <v>303</v>
      </c>
      <c r="H351" s="130">
        <v>121.25</v>
      </c>
      <c r="I351" s="131"/>
      <c r="J351" s="132">
        <f>ROUND(I351*H351,2)</f>
        <v>0</v>
      </c>
      <c r="K351" s="128" t="s">
        <v>267</v>
      </c>
      <c r="L351" s="31"/>
      <c r="M351" s="133" t="s">
        <v>19</v>
      </c>
      <c r="N351" s="134" t="s">
        <v>42</v>
      </c>
      <c r="P351" s="135">
        <f>O351*H351</f>
        <v>0</v>
      </c>
      <c r="Q351" s="135">
        <v>4.8799999999999999E-6</v>
      </c>
      <c r="R351" s="135">
        <f>Q351*H351</f>
        <v>5.9170000000000002E-4</v>
      </c>
      <c r="S351" s="135">
        <v>0</v>
      </c>
      <c r="T351" s="136">
        <f>S351*H351</f>
        <v>0</v>
      </c>
      <c r="AR351" s="137" t="s">
        <v>140</v>
      </c>
      <c r="AT351" s="137" t="s">
        <v>123</v>
      </c>
      <c r="AU351" s="137" t="s">
        <v>81</v>
      </c>
      <c r="AY351" s="16" t="s">
        <v>120</v>
      </c>
      <c r="BE351" s="138">
        <f>IF(N351="základní",J351,0)</f>
        <v>0</v>
      </c>
      <c r="BF351" s="138">
        <f>IF(N351="snížená",J351,0)</f>
        <v>0</v>
      </c>
      <c r="BG351" s="138">
        <f>IF(N351="zákl. přenesená",J351,0)</f>
        <v>0</v>
      </c>
      <c r="BH351" s="138">
        <f>IF(N351="sníž. přenesená",J351,0)</f>
        <v>0</v>
      </c>
      <c r="BI351" s="138">
        <f>IF(N351="nulová",J351,0)</f>
        <v>0</v>
      </c>
      <c r="BJ351" s="16" t="s">
        <v>79</v>
      </c>
      <c r="BK351" s="138">
        <f>ROUND(I351*H351,2)</f>
        <v>0</v>
      </c>
      <c r="BL351" s="16" t="s">
        <v>140</v>
      </c>
      <c r="BM351" s="137" t="s">
        <v>664</v>
      </c>
    </row>
    <row r="352" spans="2:65" s="1" customFormat="1" ht="19.2">
      <c r="B352" s="31"/>
      <c r="D352" s="139" t="s">
        <v>129</v>
      </c>
      <c r="F352" s="140" t="s">
        <v>665</v>
      </c>
      <c r="I352" s="141"/>
      <c r="L352" s="31"/>
      <c r="M352" s="142"/>
      <c r="T352" s="52"/>
      <c r="AT352" s="16" t="s">
        <v>129</v>
      </c>
      <c r="AU352" s="16" t="s">
        <v>81</v>
      </c>
    </row>
    <row r="353" spans="2:65" s="1" customFormat="1">
      <c r="B353" s="31"/>
      <c r="D353" s="149" t="s">
        <v>270</v>
      </c>
      <c r="F353" s="150" t="s">
        <v>666</v>
      </c>
      <c r="I353" s="141"/>
      <c r="L353" s="31"/>
      <c r="M353" s="142"/>
      <c r="T353" s="52"/>
      <c r="AT353" s="16" t="s">
        <v>270</v>
      </c>
      <c r="AU353" s="16" t="s">
        <v>81</v>
      </c>
    </row>
    <row r="354" spans="2:65" s="12" customFormat="1">
      <c r="B354" s="151"/>
      <c r="D354" s="139" t="s">
        <v>272</v>
      </c>
      <c r="E354" s="152" t="s">
        <v>19</v>
      </c>
      <c r="F354" s="153" t="s">
        <v>667</v>
      </c>
      <c r="H354" s="154">
        <v>121.25</v>
      </c>
      <c r="I354" s="155"/>
      <c r="L354" s="151"/>
      <c r="M354" s="156"/>
      <c r="T354" s="157"/>
      <c r="AT354" s="152" t="s">
        <v>272</v>
      </c>
      <c r="AU354" s="152" t="s">
        <v>81</v>
      </c>
      <c r="AV354" s="12" t="s">
        <v>81</v>
      </c>
      <c r="AW354" s="12" t="s">
        <v>33</v>
      </c>
      <c r="AX354" s="12" t="s">
        <v>79</v>
      </c>
      <c r="AY354" s="152" t="s">
        <v>120</v>
      </c>
    </row>
    <row r="355" spans="2:65" s="1" customFormat="1" ht="24.15" customHeight="1">
      <c r="B355" s="31"/>
      <c r="C355" s="126" t="s">
        <v>668</v>
      </c>
      <c r="D355" s="126" t="s">
        <v>123</v>
      </c>
      <c r="E355" s="127" t="s">
        <v>669</v>
      </c>
      <c r="F355" s="128" t="s">
        <v>670</v>
      </c>
      <c r="G355" s="129" t="s">
        <v>303</v>
      </c>
      <c r="H355" s="130">
        <v>87</v>
      </c>
      <c r="I355" s="131"/>
      <c r="J355" s="132">
        <f>ROUND(I355*H355,2)</f>
        <v>0</v>
      </c>
      <c r="K355" s="128" t="s">
        <v>267</v>
      </c>
      <c r="L355" s="31"/>
      <c r="M355" s="133" t="s">
        <v>19</v>
      </c>
      <c r="N355" s="134" t="s">
        <v>42</v>
      </c>
      <c r="P355" s="135">
        <f>O355*H355</f>
        <v>0</v>
      </c>
      <c r="Q355" s="135">
        <v>8.9775999999999995E-2</v>
      </c>
      <c r="R355" s="135">
        <f>Q355*H355</f>
        <v>7.8105119999999992</v>
      </c>
      <c r="S355" s="135">
        <v>0</v>
      </c>
      <c r="T355" s="136">
        <f>S355*H355</f>
        <v>0</v>
      </c>
      <c r="AR355" s="137" t="s">
        <v>140</v>
      </c>
      <c r="AT355" s="137" t="s">
        <v>123</v>
      </c>
      <c r="AU355" s="137" t="s">
        <v>81</v>
      </c>
      <c r="AY355" s="16" t="s">
        <v>120</v>
      </c>
      <c r="BE355" s="138">
        <f>IF(N355="základní",J355,0)</f>
        <v>0</v>
      </c>
      <c r="BF355" s="138">
        <f>IF(N355="snížená",J355,0)</f>
        <v>0</v>
      </c>
      <c r="BG355" s="138">
        <f>IF(N355="zákl. přenesená",J355,0)</f>
        <v>0</v>
      </c>
      <c r="BH355" s="138">
        <f>IF(N355="sníž. přenesená",J355,0)</f>
        <v>0</v>
      </c>
      <c r="BI355" s="138">
        <f>IF(N355="nulová",J355,0)</f>
        <v>0</v>
      </c>
      <c r="BJ355" s="16" t="s">
        <v>79</v>
      </c>
      <c r="BK355" s="138">
        <f>ROUND(I355*H355,2)</f>
        <v>0</v>
      </c>
      <c r="BL355" s="16" t="s">
        <v>140</v>
      </c>
      <c r="BM355" s="137" t="s">
        <v>671</v>
      </c>
    </row>
    <row r="356" spans="2:65" s="1" customFormat="1" ht="38.4">
      <c r="B356" s="31"/>
      <c r="D356" s="139" t="s">
        <v>129</v>
      </c>
      <c r="F356" s="140" t="s">
        <v>672</v>
      </c>
      <c r="I356" s="141"/>
      <c r="L356" s="31"/>
      <c r="M356" s="142"/>
      <c r="T356" s="52"/>
      <c r="AT356" s="16" t="s">
        <v>129</v>
      </c>
      <c r="AU356" s="16" t="s">
        <v>81</v>
      </c>
    </row>
    <row r="357" spans="2:65" s="1" customFormat="1">
      <c r="B357" s="31"/>
      <c r="D357" s="149" t="s">
        <v>270</v>
      </c>
      <c r="F357" s="150" t="s">
        <v>673</v>
      </c>
      <c r="I357" s="141"/>
      <c r="L357" s="31"/>
      <c r="M357" s="142"/>
      <c r="T357" s="52"/>
      <c r="AT357" s="16" t="s">
        <v>270</v>
      </c>
      <c r="AU357" s="16" t="s">
        <v>81</v>
      </c>
    </row>
    <row r="358" spans="2:65" s="12" customFormat="1">
      <c r="B358" s="151"/>
      <c r="D358" s="139" t="s">
        <v>272</v>
      </c>
      <c r="E358" s="152" t="s">
        <v>19</v>
      </c>
      <c r="F358" s="153" t="s">
        <v>215</v>
      </c>
      <c r="H358" s="154">
        <v>87</v>
      </c>
      <c r="I358" s="155"/>
      <c r="L358" s="151"/>
      <c r="M358" s="156"/>
      <c r="T358" s="157"/>
      <c r="AT358" s="152" t="s">
        <v>272</v>
      </c>
      <c r="AU358" s="152" t="s">
        <v>81</v>
      </c>
      <c r="AV358" s="12" t="s">
        <v>81</v>
      </c>
      <c r="AW358" s="12" t="s">
        <v>33</v>
      </c>
      <c r="AX358" s="12" t="s">
        <v>79</v>
      </c>
      <c r="AY358" s="152" t="s">
        <v>120</v>
      </c>
    </row>
    <row r="359" spans="2:65" s="1" customFormat="1" ht="16.5" customHeight="1">
      <c r="B359" s="31"/>
      <c r="C359" s="165" t="s">
        <v>674</v>
      </c>
      <c r="D359" s="165" t="s">
        <v>384</v>
      </c>
      <c r="E359" s="166" t="s">
        <v>675</v>
      </c>
      <c r="F359" s="167" t="s">
        <v>676</v>
      </c>
      <c r="G359" s="168" t="s">
        <v>266</v>
      </c>
      <c r="H359" s="169">
        <v>8.6999999999999993</v>
      </c>
      <c r="I359" s="170"/>
      <c r="J359" s="171">
        <f>ROUND(I359*H359,2)</f>
        <v>0</v>
      </c>
      <c r="K359" s="167" t="s">
        <v>267</v>
      </c>
      <c r="L359" s="172"/>
      <c r="M359" s="173" t="s">
        <v>19</v>
      </c>
      <c r="N359" s="174" t="s">
        <v>42</v>
      </c>
      <c r="P359" s="135">
        <f>O359*H359</f>
        <v>0</v>
      </c>
      <c r="Q359" s="135">
        <v>0.222</v>
      </c>
      <c r="R359" s="135">
        <f>Q359*H359</f>
        <v>1.9313999999999998</v>
      </c>
      <c r="S359" s="135">
        <v>0</v>
      </c>
      <c r="T359" s="136">
        <f>S359*H359</f>
        <v>0</v>
      </c>
      <c r="AR359" s="137" t="s">
        <v>160</v>
      </c>
      <c r="AT359" s="137" t="s">
        <v>384</v>
      </c>
      <c r="AU359" s="137" t="s">
        <v>81</v>
      </c>
      <c r="AY359" s="16" t="s">
        <v>120</v>
      </c>
      <c r="BE359" s="138">
        <f>IF(N359="základní",J359,0)</f>
        <v>0</v>
      </c>
      <c r="BF359" s="138">
        <f>IF(N359="snížená",J359,0)</f>
        <v>0</v>
      </c>
      <c r="BG359" s="138">
        <f>IF(N359="zákl. přenesená",J359,0)</f>
        <v>0</v>
      </c>
      <c r="BH359" s="138">
        <f>IF(N359="sníž. přenesená",J359,0)</f>
        <v>0</v>
      </c>
      <c r="BI359" s="138">
        <f>IF(N359="nulová",J359,0)</f>
        <v>0</v>
      </c>
      <c r="BJ359" s="16" t="s">
        <v>79</v>
      </c>
      <c r="BK359" s="138">
        <f>ROUND(I359*H359,2)</f>
        <v>0</v>
      </c>
      <c r="BL359" s="16" t="s">
        <v>140</v>
      </c>
      <c r="BM359" s="137" t="s">
        <v>677</v>
      </c>
    </row>
    <row r="360" spans="2:65" s="1" customFormat="1">
      <c r="B360" s="31"/>
      <c r="D360" s="139" t="s">
        <v>129</v>
      </c>
      <c r="F360" s="140" t="s">
        <v>676</v>
      </c>
      <c r="I360" s="141"/>
      <c r="L360" s="31"/>
      <c r="M360" s="142"/>
      <c r="T360" s="52"/>
      <c r="AT360" s="16" t="s">
        <v>129</v>
      </c>
      <c r="AU360" s="16" t="s">
        <v>81</v>
      </c>
    </row>
    <row r="361" spans="2:65" s="1" customFormat="1" ht="28.8">
      <c r="B361" s="31"/>
      <c r="D361" s="139" t="s">
        <v>130</v>
      </c>
      <c r="F361" s="143" t="s">
        <v>678</v>
      </c>
      <c r="I361" s="141"/>
      <c r="L361" s="31"/>
      <c r="M361" s="142"/>
      <c r="T361" s="52"/>
      <c r="AT361" s="16" t="s">
        <v>130</v>
      </c>
      <c r="AU361" s="16" t="s">
        <v>81</v>
      </c>
    </row>
    <row r="362" spans="2:65" s="12" customFormat="1">
      <c r="B362" s="151"/>
      <c r="D362" s="139" t="s">
        <v>272</v>
      </c>
      <c r="E362" s="152" t="s">
        <v>19</v>
      </c>
      <c r="F362" s="153" t="s">
        <v>679</v>
      </c>
      <c r="H362" s="154">
        <v>8.6999999999999993</v>
      </c>
      <c r="I362" s="155"/>
      <c r="L362" s="151"/>
      <c r="M362" s="156"/>
      <c r="T362" s="157"/>
      <c r="AT362" s="152" t="s">
        <v>272</v>
      </c>
      <c r="AU362" s="152" t="s">
        <v>81</v>
      </c>
      <c r="AV362" s="12" t="s">
        <v>81</v>
      </c>
      <c r="AW362" s="12" t="s">
        <v>33</v>
      </c>
      <c r="AX362" s="12" t="s">
        <v>79</v>
      </c>
      <c r="AY362" s="152" t="s">
        <v>120</v>
      </c>
    </row>
    <row r="363" spans="2:65" s="1" customFormat="1" ht="33" customHeight="1">
      <c r="B363" s="31"/>
      <c r="C363" s="126" t="s">
        <v>680</v>
      </c>
      <c r="D363" s="126" t="s">
        <v>123</v>
      </c>
      <c r="E363" s="127" t="s">
        <v>681</v>
      </c>
      <c r="F363" s="128" t="s">
        <v>682</v>
      </c>
      <c r="G363" s="129" t="s">
        <v>303</v>
      </c>
      <c r="H363" s="130">
        <v>87</v>
      </c>
      <c r="I363" s="131"/>
      <c r="J363" s="132">
        <f>ROUND(I363*H363,2)</f>
        <v>0</v>
      </c>
      <c r="K363" s="128" t="s">
        <v>267</v>
      </c>
      <c r="L363" s="31"/>
      <c r="M363" s="133" t="s">
        <v>19</v>
      </c>
      <c r="N363" s="134" t="s">
        <v>42</v>
      </c>
      <c r="P363" s="135">
        <f>O363*H363</f>
        <v>0</v>
      </c>
      <c r="Q363" s="135">
        <v>0.15539952000000001</v>
      </c>
      <c r="R363" s="135">
        <f>Q363*H363</f>
        <v>13.519758240000002</v>
      </c>
      <c r="S363" s="135">
        <v>0</v>
      </c>
      <c r="T363" s="136">
        <f>S363*H363</f>
        <v>0</v>
      </c>
      <c r="AR363" s="137" t="s">
        <v>140</v>
      </c>
      <c r="AT363" s="137" t="s">
        <v>123</v>
      </c>
      <c r="AU363" s="137" t="s">
        <v>81</v>
      </c>
      <c r="AY363" s="16" t="s">
        <v>120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6" t="s">
        <v>79</v>
      </c>
      <c r="BK363" s="138">
        <f>ROUND(I363*H363,2)</f>
        <v>0</v>
      </c>
      <c r="BL363" s="16" t="s">
        <v>140</v>
      </c>
      <c r="BM363" s="137" t="s">
        <v>683</v>
      </c>
    </row>
    <row r="364" spans="2:65" s="1" customFormat="1" ht="28.8">
      <c r="B364" s="31"/>
      <c r="D364" s="139" t="s">
        <v>129</v>
      </c>
      <c r="F364" s="140" t="s">
        <v>684</v>
      </c>
      <c r="I364" s="141"/>
      <c r="L364" s="31"/>
      <c r="M364" s="142"/>
      <c r="T364" s="52"/>
      <c r="AT364" s="16" t="s">
        <v>129</v>
      </c>
      <c r="AU364" s="16" t="s">
        <v>81</v>
      </c>
    </row>
    <row r="365" spans="2:65" s="1" customFormat="1">
      <c r="B365" s="31"/>
      <c r="D365" s="149" t="s">
        <v>270</v>
      </c>
      <c r="F365" s="150" t="s">
        <v>685</v>
      </c>
      <c r="I365" s="141"/>
      <c r="L365" s="31"/>
      <c r="M365" s="142"/>
      <c r="T365" s="52"/>
      <c r="AT365" s="16" t="s">
        <v>270</v>
      </c>
      <c r="AU365" s="16" t="s">
        <v>81</v>
      </c>
    </row>
    <row r="366" spans="2:65" s="12" customFormat="1">
      <c r="B366" s="151"/>
      <c r="D366" s="139" t="s">
        <v>272</v>
      </c>
      <c r="E366" s="152" t="s">
        <v>215</v>
      </c>
      <c r="F366" s="153" t="s">
        <v>686</v>
      </c>
      <c r="H366" s="154">
        <v>87</v>
      </c>
      <c r="I366" s="155"/>
      <c r="L366" s="151"/>
      <c r="M366" s="156"/>
      <c r="T366" s="157"/>
      <c r="AT366" s="152" t="s">
        <v>272</v>
      </c>
      <c r="AU366" s="152" t="s">
        <v>81</v>
      </c>
      <c r="AV366" s="12" t="s">
        <v>81</v>
      </c>
      <c r="AW366" s="12" t="s">
        <v>33</v>
      </c>
      <c r="AX366" s="12" t="s">
        <v>79</v>
      </c>
      <c r="AY366" s="152" t="s">
        <v>120</v>
      </c>
    </row>
    <row r="367" spans="2:65" s="1" customFormat="1" ht="16.5" customHeight="1">
      <c r="B367" s="31"/>
      <c r="C367" s="165" t="s">
        <v>687</v>
      </c>
      <c r="D367" s="165" t="s">
        <v>384</v>
      </c>
      <c r="E367" s="166" t="s">
        <v>688</v>
      </c>
      <c r="F367" s="167" t="s">
        <v>689</v>
      </c>
      <c r="G367" s="168" t="s">
        <v>303</v>
      </c>
      <c r="H367" s="169">
        <v>88.74</v>
      </c>
      <c r="I367" s="170"/>
      <c r="J367" s="171">
        <f>ROUND(I367*H367,2)</f>
        <v>0</v>
      </c>
      <c r="K367" s="167" t="s">
        <v>267</v>
      </c>
      <c r="L367" s="172"/>
      <c r="M367" s="173" t="s">
        <v>19</v>
      </c>
      <c r="N367" s="174" t="s">
        <v>42</v>
      </c>
      <c r="P367" s="135">
        <f>O367*H367</f>
        <v>0</v>
      </c>
      <c r="Q367" s="135">
        <v>0.08</v>
      </c>
      <c r="R367" s="135">
        <f>Q367*H367</f>
        <v>7.0991999999999997</v>
      </c>
      <c r="S367" s="135">
        <v>0</v>
      </c>
      <c r="T367" s="136">
        <f>S367*H367</f>
        <v>0</v>
      </c>
      <c r="AR367" s="137" t="s">
        <v>160</v>
      </c>
      <c r="AT367" s="137" t="s">
        <v>384</v>
      </c>
      <c r="AU367" s="137" t="s">
        <v>81</v>
      </c>
      <c r="AY367" s="16" t="s">
        <v>120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6" t="s">
        <v>79</v>
      </c>
      <c r="BK367" s="138">
        <f>ROUND(I367*H367,2)</f>
        <v>0</v>
      </c>
      <c r="BL367" s="16" t="s">
        <v>140</v>
      </c>
      <c r="BM367" s="137" t="s">
        <v>690</v>
      </c>
    </row>
    <row r="368" spans="2:65" s="1" customFormat="1">
      <c r="B368" s="31"/>
      <c r="D368" s="139" t="s">
        <v>129</v>
      </c>
      <c r="F368" s="140" t="s">
        <v>689</v>
      </c>
      <c r="I368" s="141"/>
      <c r="L368" s="31"/>
      <c r="M368" s="142"/>
      <c r="T368" s="52"/>
      <c r="AT368" s="16" t="s">
        <v>129</v>
      </c>
      <c r="AU368" s="16" t="s">
        <v>81</v>
      </c>
    </row>
    <row r="369" spans="2:65" s="12" customFormat="1">
      <c r="B369" s="151"/>
      <c r="D369" s="139" t="s">
        <v>272</v>
      </c>
      <c r="E369" s="152" t="s">
        <v>19</v>
      </c>
      <c r="F369" s="153" t="s">
        <v>215</v>
      </c>
      <c r="H369" s="154">
        <v>87</v>
      </c>
      <c r="I369" s="155"/>
      <c r="L369" s="151"/>
      <c r="M369" s="156"/>
      <c r="T369" s="157"/>
      <c r="AT369" s="152" t="s">
        <v>272</v>
      </c>
      <c r="AU369" s="152" t="s">
        <v>81</v>
      </c>
      <c r="AV369" s="12" t="s">
        <v>81</v>
      </c>
      <c r="AW369" s="12" t="s">
        <v>33</v>
      </c>
      <c r="AX369" s="12" t="s">
        <v>79</v>
      </c>
      <c r="AY369" s="152" t="s">
        <v>120</v>
      </c>
    </row>
    <row r="370" spans="2:65" s="12" customFormat="1">
      <c r="B370" s="151"/>
      <c r="D370" s="139" t="s">
        <v>272</v>
      </c>
      <c r="F370" s="153" t="s">
        <v>691</v>
      </c>
      <c r="H370" s="154">
        <v>88.74</v>
      </c>
      <c r="I370" s="155"/>
      <c r="L370" s="151"/>
      <c r="M370" s="156"/>
      <c r="T370" s="157"/>
      <c r="AT370" s="152" t="s">
        <v>272</v>
      </c>
      <c r="AU370" s="152" t="s">
        <v>81</v>
      </c>
      <c r="AV370" s="12" t="s">
        <v>81</v>
      </c>
      <c r="AW370" s="12" t="s">
        <v>4</v>
      </c>
      <c r="AX370" s="12" t="s">
        <v>79</v>
      </c>
      <c r="AY370" s="152" t="s">
        <v>120</v>
      </c>
    </row>
    <row r="371" spans="2:65" s="1" customFormat="1" ht="33" customHeight="1">
      <c r="B371" s="31"/>
      <c r="C371" s="126" t="s">
        <v>692</v>
      </c>
      <c r="D371" s="126" t="s">
        <v>123</v>
      </c>
      <c r="E371" s="127" t="s">
        <v>693</v>
      </c>
      <c r="F371" s="128" t="s">
        <v>694</v>
      </c>
      <c r="G371" s="129" t="s">
        <v>303</v>
      </c>
      <c r="H371" s="130">
        <v>0.75</v>
      </c>
      <c r="I371" s="131"/>
      <c r="J371" s="132">
        <f>ROUND(I371*H371,2)</f>
        <v>0</v>
      </c>
      <c r="K371" s="128" t="s">
        <v>267</v>
      </c>
      <c r="L371" s="31"/>
      <c r="M371" s="133" t="s">
        <v>19</v>
      </c>
      <c r="N371" s="134" t="s">
        <v>42</v>
      </c>
      <c r="P371" s="135">
        <f>O371*H371</f>
        <v>0</v>
      </c>
      <c r="Q371" s="135">
        <v>0.1295</v>
      </c>
      <c r="R371" s="135">
        <f>Q371*H371</f>
        <v>9.7125000000000003E-2</v>
      </c>
      <c r="S371" s="135">
        <v>0</v>
      </c>
      <c r="T371" s="136">
        <f>S371*H371</f>
        <v>0</v>
      </c>
      <c r="AR371" s="137" t="s">
        <v>140</v>
      </c>
      <c r="AT371" s="137" t="s">
        <v>123</v>
      </c>
      <c r="AU371" s="137" t="s">
        <v>81</v>
      </c>
      <c r="AY371" s="16" t="s">
        <v>120</v>
      </c>
      <c r="BE371" s="138">
        <f>IF(N371="základní",J371,0)</f>
        <v>0</v>
      </c>
      <c r="BF371" s="138">
        <f>IF(N371="snížená",J371,0)</f>
        <v>0</v>
      </c>
      <c r="BG371" s="138">
        <f>IF(N371="zákl. přenesená",J371,0)</f>
        <v>0</v>
      </c>
      <c r="BH371" s="138">
        <f>IF(N371="sníž. přenesená",J371,0)</f>
        <v>0</v>
      </c>
      <c r="BI371" s="138">
        <f>IF(N371="nulová",J371,0)</f>
        <v>0</v>
      </c>
      <c r="BJ371" s="16" t="s">
        <v>79</v>
      </c>
      <c r="BK371" s="138">
        <f>ROUND(I371*H371,2)</f>
        <v>0</v>
      </c>
      <c r="BL371" s="16" t="s">
        <v>140</v>
      </c>
      <c r="BM371" s="137" t="s">
        <v>695</v>
      </c>
    </row>
    <row r="372" spans="2:65" s="1" customFormat="1" ht="38.4">
      <c r="B372" s="31"/>
      <c r="D372" s="139" t="s">
        <v>129</v>
      </c>
      <c r="F372" s="140" t="s">
        <v>696</v>
      </c>
      <c r="I372" s="141"/>
      <c r="L372" s="31"/>
      <c r="M372" s="142"/>
      <c r="T372" s="52"/>
      <c r="AT372" s="16" t="s">
        <v>129</v>
      </c>
      <c r="AU372" s="16" t="s">
        <v>81</v>
      </c>
    </row>
    <row r="373" spans="2:65" s="1" customFormat="1">
      <c r="B373" s="31"/>
      <c r="D373" s="149" t="s">
        <v>270</v>
      </c>
      <c r="F373" s="150" t="s">
        <v>697</v>
      </c>
      <c r="I373" s="141"/>
      <c r="L373" s="31"/>
      <c r="M373" s="142"/>
      <c r="T373" s="52"/>
      <c r="AT373" s="16" t="s">
        <v>270</v>
      </c>
      <c r="AU373" s="16" t="s">
        <v>81</v>
      </c>
    </row>
    <row r="374" spans="2:65" s="1" customFormat="1" ht="19.2">
      <c r="B374" s="31"/>
      <c r="D374" s="139" t="s">
        <v>130</v>
      </c>
      <c r="F374" s="143" t="s">
        <v>698</v>
      </c>
      <c r="I374" s="141"/>
      <c r="L374" s="31"/>
      <c r="M374" s="142"/>
      <c r="T374" s="52"/>
      <c r="AT374" s="16" t="s">
        <v>130</v>
      </c>
      <c r="AU374" s="16" t="s">
        <v>81</v>
      </c>
    </row>
    <row r="375" spans="2:65" s="12" customFormat="1">
      <c r="B375" s="151"/>
      <c r="D375" s="139" t="s">
        <v>272</v>
      </c>
      <c r="E375" s="152" t="s">
        <v>246</v>
      </c>
      <c r="F375" s="153" t="s">
        <v>699</v>
      </c>
      <c r="H375" s="154">
        <v>0.75</v>
      </c>
      <c r="I375" s="155"/>
      <c r="L375" s="151"/>
      <c r="M375" s="156"/>
      <c r="T375" s="157"/>
      <c r="AT375" s="152" t="s">
        <v>272</v>
      </c>
      <c r="AU375" s="152" t="s">
        <v>81</v>
      </c>
      <c r="AV375" s="12" t="s">
        <v>81</v>
      </c>
      <c r="AW375" s="12" t="s">
        <v>33</v>
      </c>
      <c r="AX375" s="12" t="s">
        <v>79</v>
      </c>
      <c r="AY375" s="152" t="s">
        <v>120</v>
      </c>
    </row>
    <row r="376" spans="2:65" s="1" customFormat="1" ht="16.5" customHeight="1">
      <c r="B376" s="31"/>
      <c r="C376" s="165" t="s">
        <v>700</v>
      </c>
      <c r="D376" s="165" t="s">
        <v>384</v>
      </c>
      <c r="E376" s="166" t="s">
        <v>701</v>
      </c>
      <c r="F376" s="167" t="s">
        <v>702</v>
      </c>
      <c r="G376" s="168" t="s">
        <v>303</v>
      </c>
      <c r="H376" s="169">
        <v>0.76500000000000001</v>
      </c>
      <c r="I376" s="170"/>
      <c r="J376" s="171">
        <f>ROUND(I376*H376,2)</f>
        <v>0</v>
      </c>
      <c r="K376" s="167" t="s">
        <v>267</v>
      </c>
      <c r="L376" s="172"/>
      <c r="M376" s="173" t="s">
        <v>19</v>
      </c>
      <c r="N376" s="174" t="s">
        <v>42</v>
      </c>
      <c r="P376" s="135">
        <f>O376*H376</f>
        <v>0</v>
      </c>
      <c r="Q376" s="135">
        <v>4.4999999999999998E-2</v>
      </c>
      <c r="R376" s="135">
        <f>Q376*H376</f>
        <v>3.4424999999999997E-2</v>
      </c>
      <c r="S376" s="135">
        <v>0</v>
      </c>
      <c r="T376" s="136">
        <f>S376*H376</f>
        <v>0</v>
      </c>
      <c r="AR376" s="137" t="s">
        <v>160</v>
      </c>
      <c r="AT376" s="137" t="s">
        <v>384</v>
      </c>
      <c r="AU376" s="137" t="s">
        <v>81</v>
      </c>
      <c r="AY376" s="16" t="s">
        <v>120</v>
      </c>
      <c r="BE376" s="138">
        <f>IF(N376="základní",J376,0)</f>
        <v>0</v>
      </c>
      <c r="BF376" s="138">
        <f>IF(N376="snížená",J376,0)</f>
        <v>0</v>
      </c>
      <c r="BG376" s="138">
        <f>IF(N376="zákl. přenesená",J376,0)</f>
        <v>0</v>
      </c>
      <c r="BH376" s="138">
        <f>IF(N376="sníž. přenesená",J376,0)</f>
        <v>0</v>
      </c>
      <c r="BI376" s="138">
        <f>IF(N376="nulová",J376,0)</f>
        <v>0</v>
      </c>
      <c r="BJ376" s="16" t="s">
        <v>79</v>
      </c>
      <c r="BK376" s="138">
        <f>ROUND(I376*H376,2)</f>
        <v>0</v>
      </c>
      <c r="BL376" s="16" t="s">
        <v>140</v>
      </c>
      <c r="BM376" s="137" t="s">
        <v>703</v>
      </c>
    </row>
    <row r="377" spans="2:65" s="1" customFormat="1">
      <c r="B377" s="31"/>
      <c r="D377" s="139" t="s">
        <v>129</v>
      </c>
      <c r="F377" s="140" t="s">
        <v>702</v>
      </c>
      <c r="I377" s="141"/>
      <c r="L377" s="31"/>
      <c r="M377" s="142"/>
      <c r="T377" s="52"/>
      <c r="AT377" s="16" t="s">
        <v>129</v>
      </c>
      <c r="AU377" s="16" t="s">
        <v>81</v>
      </c>
    </row>
    <row r="378" spans="2:65" s="12" customFormat="1">
      <c r="B378" s="151"/>
      <c r="D378" s="139" t="s">
        <v>272</v>
      </c>
      <c r="E378" s="152" t="s">
        <v>19</v>
      </c>
      <c r="F378" s="153" t="s">
        <v>246</v>
      </c>
      <c r="H378" s="154">
        <v>0.75</v>
      </c>
      <c r="I378" s="155"/>
      <c r="L378" s="151"/>
      <c r="M378" s="156"/>
      <c r="T378" s="157"/>
      <c r="AT378" s="152" t="s">
        <v>272</v>
      </c>
      <c r="AU378" s="152" t="s">
        <v>81</v>
      </c>
      <c r="AV378" s="12" t="s">
        <v>81</v>
      </c>
      <c r="AW378" s="12" t="s">
        <v>33</v>
      </c>
      <c r="AX378" s="12" t="s">
        <v>79</v>
      </c>
      <c r="AY378" s="152" t="s">
        <v>120</v>
      </c>
    </row>
    <row r="379" spans="2:65" s="12" customFormat="1">
      <c r="B379" s="151"/>
      <c r="D379" s="139" t="s">
        <v>272</v>
      </c>
      <c r="F379" s="153" t="s">
        <v>704</v>
      </c>
      <c r="H379" s="154">
        <v>0.76500000000000001</v>
      </c>
      <c r="I379" s="155"/>
      <c r="L379" s="151"/>
      <c r="M379" s="156"/>
      <c r="T379" s="157"/>
      <c r="AT379" s="152" t="s">
        <v>272</v>
      </c>
      <c r="AU379" s="152" t="s">
        <v>81</v>
      </c>
      <c r="AV379" s="12" t="s">
        <v>81</v>
      </c>
      <c r="AW379" s="12" t="s">
        <v>4</v>
      </c>
      <c r="AX379" s="12" t="s">
        <v>79</v>
      </c>
      <c r="AY379" s="152" t="s">
        <v>120</v>
      </c>
    </row>
    <row r="380" spans="2:65" s="1" customFormat="1" ht="24.15" customHeight="1">
      <c r="B380" s="31"/>
      <c r="C380" s="126" t="s">
        <v>705</v>
      </c>
      <c r="D380" s="126" t="s">
        <v>123</v>
      </c>
      <c r="E380" s="127" t="s">
        <v>706</v>
      </c>
      <c r="F380" s="128" t="s">
        <v>707</v>
      </c>
      <c r="G380" s="129" t="s">
        <v>303</v>
      </c>
      <c r="H380" s="130">
        <v>5.47</v>
      </c>
      <c r="I380" s="131"/>
      <c r="J380" s="132">
        <f>ROUND(I380*H380,2)</f>
        <v>0</v>
      </c>
      <c r="K380" s="128" t="s">
        <v>267</v>
      </c>
      <c r="L380" s="31"/>
      <c r="M380" s="133" t="s">
        <v>19</v>
      </c>
      <c r="N380" s="134" t="s">
        <v>42</v>
      </c>
      <c r="P380" s="135">
        <f>O380*H380</f>
        <v>0</v>
      </c>
      <c r="Q380" s="135">
        <v>8.0499999999999992E-6</v>
      </c>
      <c r="R380" s="135">
        <f>Q380*H380</f>
        <v>4.4033499999999991E-5</v>
      </c>
      <c r="S380" s="135">
        <v>0</v>
      </c>
      <c r="T380" s="136">
        <f>S380*H380</f>
        <v>0</v>
      </c>
      <c r="AR380" s="137" t="s">
        <v>140</v>
      </c>
      <c r="AT380" s="137" t="s">
        <v>123</v>
      </c>
      <c r="AU380" s="137" t="s">
        <v>81</v>
      </c>
      <c r="AY380" s="16" t="s">
        <v>120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6" t="s">
        <v>79</v>
      </c>
      <c r="BK380" s="138">
        <f>ROUND(I380*H380,2)</f>
        <v>0</v>
      </c>
      <c r="BL380" s="16" t="s">
        <v>140</v>
      </c>
      <c r="BM380" s="137" t="s">
        <v>708</v>
      </c>
    </row>
    <row r="381" spans="2:65" s="1" customFormat="1" ht="19.2">
      <c r="B381" s="31"/>
      <c r="D381" s="139" t="s">
        <v>129</v>
      </c>
      <c r="F381" s="140" t="s">
        <v>709</v>
      </c>
      <c r="I381" s="141"/>
      <c r="L381" s="31"/>
      <c r="M381" s="142"/>
      <c r="T381" s="52"/>
      <c r="AT381" s="16" t="s">
        <v>129</v>
      </c>
      <c r="AU381" s="16" t="s">
        <v>81</v>
      </c>
    </row>
    <row r="382" spans="2:65" s="1" customFormat="1">
      <c r="B382" s="31"/>
      <c r="D382" s="149" t="s">
        <v>270</v>
      </c>
      <c r="F382" s="150" t="s">
        <v>710</v>
      </c>
      <c r="I382" s="141"/>
      <c r="L382" s="31"/>
      <c r="M382" s="142"/>
      <c r="T382" s="52"/>
      <c r="AT382" s="16" t="s">
        <v>270</v>
      </c>
      <c r="AU382" s="16" t="s">
        <v>81</v>
      </c>
    </row>
    <row r="383" spans="2:65" s="1" customFormat="1" ht="19.2">
      <c r="B383" s="31"/>
      <c r="D383" s="139" t="s">
        <v>130</v>
      </c>
      <c r="F383" s="143" t="s">
        <v>711</v>
      </c>
      <c r="I383" s="141"/>
      <c r="L383" s="31"/>
      <c r="M383" s="142"/>
      <c r="T383" s="52"/>
      <c r="AT383" s="16" t="s">
        <v>130</v>
      </c>
      <c r="AU383" s="16" t="s">
        <v>81</v>
      </c>
    </row>
    <row r="384" spans="2:65" s="12" customFormat="1">
      <c r="B384" s="151"/>
      <c r="D384" s="139" t="s">
        <v>272</v>
      </c>
      <c r="E384" s="152" t="s">
        <v>217</v>
      </c>
      <c r="F384" s="153" t="s">
        <v>712</v>
      </c>
      <c r="H384" s="154">
        <v>5.47</v>
      </c>
      <c r="I384" s="155"/>
      <c r="L384" s="151"/>
      <c r="M384" s="156"/>
      <c r="T384" s="157"/>
      <c r="AT384" s="152" t="s">
        <v>272</v>
      </c>
      <c r="AU384" s="152" t="s">
        <v>81</v>
      </c>
      <c r="AV384" s="12" t="s">
        <v>81</v>
      </c>
      <c r="AW384" s="12" t="s">
        <v>33</v>
      </c>
      <c r="AX384" s="12" t="s">
        <v>79</v>
      </c>
      <c r="AY384" s="152" t="s">
        <v>120</v>
      </c>
    </row>
    <row r="385" spans="2:65" s="1" customFormat="1" ht="24.15" customHeight="1">
      <c r="B385" s="31"/>
      <c r="C385" s="126" t="s">
        <v>206</v>
      </c>
      <c r="D385" s="126" t="s">
        <v>123</v>
      </c>
      <c r="E385" s="127" t="s">
        <v>713</v>
      </c>
      <c r="F385" s="128" t="s">
        <v>714</v>
      </c>
      <c r="G385" s="129" t="s">
        <v>303</v>
      </c>
      <c r="H385" s="130">
        <v>5.47</v>
      </c>
      <c r="I385" s="131"/>
      <c r="J385" s="132">
        <f>ROUND(I385*H385,2)</f>
        <v>0</v>
      </c>
      <c r="K385" s="128" t="s">
        <v>267</v>
      </c>
      <c r="L385" s="31"/>
      <c r="M385" s="133" t="s">
        <v>19</v>
      </c>
      <c r="N385" s="134" t="s">
        <v>42</v>
      </c>
      <c r="P385" s="135">
        <f>O385*H385</f>
        <v>0</v>
      </c>
      <c r="Q385" s="135">
        <v>3.3960000000000001E-4</v>
      </c>
      <c r="R385" s="135">
        <f>Q385*H385</f>
        <v>1.857612E-3</v>
      </c>
      <c r="S385" s="135">
        <v>0</v>
      </c>
      <c r="T385" s="136">
        <f>S385*H385</f>
        <v>0</v>
      </c>
      <c r="AR385" s="137" t="s">
        <v>140</v>
      </c>
      <c r="AT385" s="137" t="s">
        <v>123</v>
      </c>
      <c r="AU385" s="137" t="s">
        <v>81</v>
      </c>
      <c r="AY385" s="16" t="s">
        <v>120</v>
      </c>
      <c r="BE385" s="138">
        <f>IF(N385="základní",J385,0)</f>
        <v>0</v>
      </c>
      <c r="BF385" s="138">
        <f>IF(N385="snížená",J385,0)</f>
        <v>0</v>
      </c>
      <c r="BG385" s="138">
        <f>IF(N385="zákl. přenesená",J385,0)</f>
        <v>0</v>
      </c>
      <c r="BH385" s="138">
        <f>IF(N385="sníž. přenesená",J385,0)</f>
        <v>0</v>
      </c>
      <c r="BI385" s="138">
        <f>IF(N385="nulová",J385,0)</f>
        <v>0</v>
      </c>
      <c r="BJ385" s="16" t="s">
        <v>79</v>
      </c>
      <c r="BK385" s="138">
        <f>ROUND(I385*H385,2)</f>
        <v>0</v>
      </c>
      <c r="BL385" s="16" t="s">
        <v>140</v>
      </c>
      <c r="BM385" s="137" t="s">
        <v>715</v>
      </c>
    </row>
    <row r="386" spans="2:65" s="1" customFormat="1" ht="38.4">
      <c r="B386" s="31"/>
      <c r="D386" s="139" t="s">
        <v>129</v>
      </c>
      <c r="F386" s="140" t="s">
        <v>716</v>
      </c>
      <c r="I386" s="141"/>
      <c r="L386" s="31"/>
      <c r="M386" s="142"/>
      <c r="T386" s="52"/>
      <c r="AT386" s="16" t="s">
        <v>129</v>
      </c>
      <c r="AU386" s="16" t="s">
        <v>81</v>
      </c>
    </row>
    <row r="387" spans="2:65" s="1" customFormat="1">
      <c r="B387" s="31"/>
      <c r="D387" s="149" t="s">
        <v>270</v>
      </c>
      <c r="F387" s="150" t="s">
        <v>717</v>
      </c>
      <c r="I387" s="141"/>
      <c r="L387" s="31"/>
      <c r="M387" s="142"/>
      <c r="T387" s="52"/>
      <c r="AT387" s="16" t="s">
        <v>270</v>
      </c>
      <c r="AU387" s="16" t="s">
        <v>81</v>
      </c>
    </row>
    <row r="388" spans="2:65" s="12" customFormat="1">
      <c r="B388" s="151"/>
      <c r="D388" s="139" t="s">
        <v>272</v>
      </c>
      <c r="E388" s="152" t="s">
        <v>19</v>
      </c>
      <c r="F388" s="153" t="s">
        <v>217</v>
      </c>
      <c r="H388" s="154">
        <v>5.47</v>
      </c>
      <c r="I388" s="155"/>
      <c r="L388" s="151"/>
      <c r="M388" s="156"/>
      <c r="T388" s="157"/>
      <c r="AT388" s="152" t="s">
        <v>272</v>
      </c>
      <c r="AU388" s="152" t="s">
        <v>81</v>
      </c>
      <c r="AV388" s="12" t="s">
        <v>81</v>
      </c>
      <c r="AW388" s="12" t="s">
        <v>33</v>
      </c>
      <c r="AX388" s="12" t="s">
        <v>79</v>
      </c>
      <c r="AY388" s="152" t="s">
        <v>120</v>
      </c>
    </row>
    <row r="389" spans="2:65" s="1" customFormat="1" ht="24.15" customHeight="1">
      <c r="B389" s="31"/>
      <c r="C389" s="126" t="s">
        <v>718</v>
      </c>
      <c r="D389" s="126" t="s">
        <v>123</v>
      </c>
      <c r="E389" s="127" t="s">
        <v>719</v>
      </c>
      <c r="F389" s="128" t="s">
        <v>720</v>
      </c>
      <c r="G389" s="129" t="s">
        <v>266</v>
      </c>
      <c r="H389" s="130">
        <v>118</v>
      </c>
      <c r="I389" s="131"/>
      <c r="J389" s="132">
        <f>ROUND(I389*H389,2)</f>
        <v>0</v>
      </c>
      <c r="K389" s="128" t="s">
        <v>267</v>
      </c>
      <c r="L389" s="31"/>
      <c r="M389" s="133" t="s">
        <v>19</v>
      </c>
      <c r="N389" s="134" t="s">
        <v>42</v>
      </c>
      <c r="P389" s="135">
        <f>O389*H389</f>
        <v>0</v>
      </c>
      <c r="Q389" s="135">
        <v>1.3856500000000001E-2</v>
      </c>
      <c r="R389" s="135">
        <f>Q389*H389</f>
        <v>1.635067</v>
      </c>
      <c r="S389" s="135">
        <v>0</v>
      </c>
      <c r="T389" s="136">
        <f>S389*H389</f>
        <v>0</v>
      </c>
      <c r="AR389" s="137" t="s">
        <v>140</v>
      </c>
      <c r="AT389" s="137" t="s">
        <v>123</v>
      </c>
      <c r="AU389" s="137" t="s">
        <v>81</v>
      </c>
      <c r="AY389" s="16" t="s">
        <v>120</v>
      </c>
      <c r="BE389" s="138">
        <f>IF(N389="základní",J389,0)</f>
        <v>0</v>
      </c>
      <c r="BF389" s="138">
        <f>IF(N389="snížená",J389,0)</f>
        <v>0</v>
      </c>
      <c r="BG389" s="138">
        <f>IF(N389="zákl. přenesená",J389,0)</f>
        <v>0</v>
      </c>
      <c r="BH389" s="138">
        <f>IF(N389="sníž. přenesená",J389,0)</f>
        <v>0</v>
      </c>
      <c r="BI389" s="138">
        <f>IF(N389="nulová",J389,0)</f>
        <v>0</v>
      </c>
      <c r="BJ389" s="16" t="s">
        <v>79</v>
      </c>
      <c r="BK389" s="138">
        <f>ROUND(I389*H389,2)</f>
        <v>0</v>
      </c>
      <c r="BL389" s="16" t="s">
        <v>140</v>
      </c>
      <c r="BM389" s="137" t="s">
        <v>721</v>
      </c>
    </row>
    <row r="390" spans="2:65" s="1" customFormat="1">
      <c r="B390" s="31"/>
      <c r="D390" s="139" t="s">
        <v>129</v>
      </c>
      <c r="F390" s="140" t="s">
        <v>720</v>
      </c>
      <c r="I390" s="141"/>
      <c r="L390" s="31"/>
      <c r="M390" s="142"/>
      <c r="T390" s="52"/>
      <c r="AT390" s="16" t="s">
        <v>129</v>
      </c>
      <c r="AU390" s="16" t="s">
        <v>81</v>
      </c>
    </row>
    <row r="391" spans="2:65" s="1" customFormat="1">
      <c r="B391" s="31"/>
      <c r="D391" s="149" t="s">
        <v>270</v>
      </c>
      <c r="F391" s="150" t="s">
        <v>722</v>
      </c>
      <c r="I391" s="141"/>
      <c r="L391" s="31"/>
      <c r="M391" s="142"/>
      <c r="T391" s="52"/>
      <c r="AT391" s="16" t="s">
        <v>270</v>
      </c>
      <c r="AU391" s="16" t="s">
        <v>81</v>
      </c>
    </row>
    <row r="392" spans="2:65" s="12" customFormat="1">
      <c r="B392" s="151"/>
      <c r="D392" s="139" t="s">
        <v>272</v>
      </c>
      <c r="E392" s="152" t="s">
        <v>19</v>
      </c>
      <c r="F392" s="153" t="s">
        <v>328</v>
      </c>
      <c r="H392" s="154">
        <v>118</v>
      </c>
      <c r="I392" s="155"/>
      <c r="L392" s="151"/>
      <c r="M392" s="156"/>
      <c r="T392" s="157"/>
      <c r="AT392" s="152" t="s">
        <v>272</v>
      </c>
      <c r="AU392" s="152" t="s">
        <v>81</v>
      </c>
      <c r="AV392" s="12" t="s">
        <v>81</v>
      </c>
      <c r="AW392" s="12" t="s">
        <v>33</v>
      </c>
      <c r="AX392" s="12" t="s">
        <v>79</v>
      </c>
      <c r="AY392" s="152" t="s">
        <v>120</v>
      </c>
    </row>
    <row r="393" spans="2:65" s="1" customFormat="1" ht="16.5" customHeight="1">
      <c r="B393" s="31"/>
      <c r="C393" s="126" t="s">
        <v>723</v>
      </c>
      <c r="D393" s="126" t="s">
        <v>123</v>
      </c>
      <c r="E393" s="127" t="s">
        <v>724</v>
      </c>
      <c r="F393" s="128" t="s">
        <v>725</v>
      </c>
      <c r="G393" s="129" t="s">
        <v>266</v>
      </c>
      <c r="H393" s="130">
        <v>1000</v>
      </c>
      <c r="I393" s="131"/>
      <c r="J393" s="132">
        <f>ROUND(I393*H393,2)</f>
        <v>0</v>
      </c>
      <c r="K393" s="128" t="s">
        <v>267</v>
      </c>
      <c r="L393" s="31"/>
      <c r="M393" s="133" t="s">
        <v>19</v>
      </c>
      <c r="N393" s="134" t="s">
        <v>42</v>
      </c>
      <c r="P393" s="135">
        <f>O393*H393</f>
        <v>0</v>
      </c>
      <c r="Q393" s="135">
        <v>0</v>
      </c>
      <c r="R393" s="135">
        <f>Q393*H393</f>
        <v>0</v>
      </c>
      <c r="S393" s="135">
        <v>0.01</v>
      </c>
      <c r="T393" s="136">
        <f>S393*H393</f>
        <v>10</v>
      </c>
      <c r="AR393" s="137" t="s">
        <v>140</v>
      </c>
      <c r="AT393" s="137" t="s">
        <v>123</v>
      </c>
      <c r="AU393" s="137" t="s">
        <v>81</v>
      </c>
      <c r="AY393" s="16" t="s">
        <v>120</v>
      </c>
      <c r="BE393" s="138">
        <f>IF(N393="základní",J393,0)</f>
        <v>0</v>
      </c>
      <c r="BF393" s="138">
        <f>IF(N393="snížená",J393,0)</f>
        <v>0</v>
      </c>
      <c r="BG393" s="138">
        <f>IF(N393="zákl. přenesená",J393,0)</f>
        <v>0</v>
      </c>
      <c r="BH393" s="138">
        <f>IF(N393="sníž. přenesená",J393,0)</f>
        <v>0</v>
      </c>
      <c r="BI393" s="138">
        <f>IF(N393="nulová",J393,0)</f>
        <v>0</v>
      </c>
      <c r="BJ393" s="16" t="s">
        <v>79</v>
      </c>
      <c r="BK393" s="138">
        <f>ROUND(I393*H393,2)</f>
        <v>0</v>
      </c>
      <c r="BL393" s="16" t="s">
        <v>140</v>
      </c>
      <c r="BM393" s="137" t="s">
        <v>726</v>
      </c>
    </row>
    <row r="394" spans="2:65" s="1" customFormat="1" ht="19.2">
      <c r="B394" s="31"/>
      <c r="D394" s="139" t="s">
        <v>129</v>
      </c>
      <c r="F394" s="140" t="s">
        <v>727</v>
      </c>
      <c r="I394" s="141"/>
      <c r="L394" s="31"/>
      <c r="M394" s="142"/>
      <c r="T394" s="52"/>
      <c r="AT394" s="16" t="s">
        <v>129</v>
      </c>
      <c r="AU394" s="16" t="s">
        <v>81</v>
      </c>
    </row>
    <row r="395" spans="2:65" s="1" customFormat="1">
      <c r="B395" s="31"/>
      <c r="D395" s="149" t="s">
        <v>270</v>
      </c>
      <c r="F395" s="150" t="s">
        <v>728</v>
      </c>
      <c r="I395" s="141"/>
      <c r="L395" s="31"/>
      <c r="M395" s="142"/>
      <c r="T395" s="52"/>
      <c r="AT395" s="16" t="s">
        <v>270</v>
      </c>
      <c r="AU395" s="16" t="s">
        <v>81</v>
      </c>
    </row>
    <row r="396" spans="2:65" s="12" customFormat="1">
      <c r="B396" s="151"/>
      <c r="D396" s="139" t="s">
        <v>272</v>
      </c>
      <c r="E396" s="152" t="s">
        <v>19</v>
      </c>
      <c r="F396" s="153" t="s">
        <v>729</v>
      </c>
      <c r="H396" s="154">
        <v>1000</v>
      </c>
      <c r="I396" s="155"/>
      <c r="L396" s="151"/>
      <c r="M396" s="156"/>
      <c r="T396" s="157"/>
      <c r="AT396" s="152" t="s">
        <v>272</v>
      </c>
      <c r="AU396" s="152" t="s">
        <v>81</v>
      </c>
      <c r="AV396" s="12" t="s">
        <v>81</v>
      </c>
      <c r="AW396" s="12" t="s">
        <v>33</v>
      </c>
      <c r="AX396" s="12" t="s">
        <v>79</v>
      </c>
      <c r="AY396" s="152" t="s">
        <v>120</v>
      </c>
    </row>
    <row r="397" spans="2:65" s="1" customFormat="1" ht="24.15" customHeight="1">
      <c r="B397" s="31"/>
      <c r="C397" s="126" t="s">
        <v>730</v>
      </c>
      <c r="D397" s="126" t="s">
        <v>123</v>
      </c>
      <c r="E397" s="127" t="s">
        <v>731</v>
      </c>
      <c r="F397" s="128" t="s">
        <v>732</v>
      </c>
      <c r="G397" s="129" t="s">
        <v>266</v>
      </c>
      <c r="H397" s="130">
        <v>105</v>
      </c>
      <c r="I397" s="131"/>
      <c r="J397" s="132">
        <f>ROUND(I397*H397,2)</f>
        <v>0</v>
      </c>
      <c r="K397" s="128" t="s">
        <v>267</v>
      </c>
      <c r="L397" s="31"/>
      <c r="M397" s="133" t="s">
        <v>19</v>
      </c>
      <c r="N397" s="134" t="s">
        <v>42</v>
      </c>
      <c r="P397" s="135">
        <f>O397*H397</f>
        <v>0</v>
      </c>
      <c r="Q397" s="135">
        <v>0</v>
      </c>
      <c r="R397" s="135">
        <f>Q397*H397</f>
        <v>0</v>
      </c>
      <c r="S397" s="135">
        <v>0.02</v>
      </c>
      <c r="T397" s="136">
        <f>S397*H397</f>
        <v>2.1</v>
      </c>
      <c r="AR397" s="137" t="s">
        <v>140</v>
      </c>
      <c r="AT397" s="137" t="s">
        <v>123</v>
      </c>
      <c r="AU397" s="137" t="s">
        <v>81</v>
      </c>
      <c r="AY397" s="16" t="s">
        <v>120</v>
      </c>
      <c r="BE397" s="138">
        <f>IF(N397="základní",J397,0)</f>
        <v>0</v>
      </c>
      <c r="BF397" s="138">
        <f>IF(N397="snížená",J397,0)</f>
        <v>0</v>
      </c>
      <c r="BG397" s="138">
        <f>IF(N397="zákl. přenesená",J397,0)</f>
        <v>0</v>
      </c>
      <c r="BH397" s="138">
        <f>IF(N397="sníž. přenesená",J397,0)</f>
        <v>0</v>
      </c>
      <c r="BI397" s="138">
        <f>IF(N397="nulová",J397,0)</f>
        <v>0</v>
      </c>
      <c r="BJ397" s="16" t="s">
        <v>79</v>
      </c>
      <c r="BK397" s="138">
        <f>ROUND(I397*H397,2)</f>
        <v>0</v>
      </c>
      <c r="BL397" s="16" t="s">
        <v>140</v>
      </c>
      <c r="BM397" s="137" t="s">
        <v>733</v>
      </c>
    </row>
    <row r="398" spans="2:65" s="1" customFormat="1" ht="38.4">
      <c r="B398" s="31"/>
      <c r="D398" s="139" t="s">
        <v>129</v>
      </c>
      <c r="F398" s="140" t="s">
        <v>734</v>
      </c>
      <c r="I398" s="141"/>
      <c r="L398" s="31"/>
      <c r="M398" s="142"/>
      <c r="T398" s="52"/>
      <c r="AT398" s="16" t="s">
        <v>129</v>
      </c>
      <c r="AU398" s="16" t="s">
        <v>81</v>
      </c>
    </row>
    <row r="399" spans="2:65" s="1" customFormat="1">
      <c r="B399" s="31"/>
      <c r="D399" s="149" t="s">
        <v>270</v>
      </c>
      <c r="F399" s="150" t="s">
        <v>735</v>
      </c>
      <c r="I399" s="141"/>
      <c r="L399" s="31"/>
      <c r="M399" s="142"/>
      <c r="T399" s="52"/>
      <c r="AT399" s="16" t="s">
        <v>270</v>
      </c>
      <c r="AU399" s="16" t="s">
        <v>81</v>
      </c>
    </row>
    <row r="400" spans="2:65" s="12" customFormat="1">
      <c r="B400" s="151"/>
      <c r="D400" s="139" t="s">
        <v>272</v>
      </c>
      <c r="E400" s="152" t="s">
        <v>19</v>
      </c>
      <c r="F400" s="153" t="s">
        <v>736</v>
      </c>
      <c r="H400" s="154">
        <v>105</v>
      </c>
      <c r="I400" s="155"/>
      <c r="L400" s="151"/>
      <c r="M400" s="156"/>
      <c r="T400" s="157"/>
      <c r="AT400" s="152" t="s">
        <v>272</v>
      </c>
      <c r="AU400" s="152" t="s">
        <v>81</v>
      </c>
      <c r="AV400" s="12" t="s">
        <v>81</v>
      </c>
      <c r="AW400" s="12" t="s">
        <v>33</v>
      </c>
      <c r="AX400" s="12" t="s">
        <v>79</v>
      </c>
      <c r="AY400" s="152" t="s">
        <v>120</v>
      </c>
    </row>
    <row r="401" spans="2:65" s="1" customFormat="1" ht="24.15" customHeight="1">
      <c r="B401" s="31"/>
      <c r="C401" s="126" t="s">
        <v>737</v>
      </c>
      <c r="D401" s="126" t="s">
        <v>123</v>
      </c>
      <c r="E401" s="127" t="s">
        <v>738</v>
      </c>
      <c r="F401" s="128" t="s">
        <v>739</v>
      </c>
      <c r="G401" s="129" t="s">
        <v>266</v>
      </c>
      <c r="H401" s="130">
        <v>1596</v>
      </c>
      <c r="I401" s="131"/>
      <c r="J401" s="132">
        <f>ROUND(I401*H401,2)</f>
        <v>0</v>
      </c>
      <c r="K401" s="128" t="s">
        <v>267</v>
      </c>
      <c r="L401" s="31"/>
      <c r="M401" s="133" t="s">
        <v>19</v>
      </c>
      <c r="N401" s="134" t="s">
        <v>42</v>
      </c>
      <c r="P401" s="135">
        <f>O401*H401</f>
        <v>0</v>
      </c>
      <c r="Q401" s="135">
        <v>0</v>
      </c>
      <c r="R401" s="135">
        <f>Q401*H401</f>
        <v>0</v>
      </c>
      <c r="S401" s="135">
        <v>0.02</v>
      </c>
      <c r="T401" s="136">
        <f>S401*H401</f>
        <v>31.92</v>
      </c>
      <c r="AR401" s="137" t="s">
        <v>140</v>
      </c>
      <c r="AT401" s="137" t="s">
        <v>123</v>
      </c>
      <c r="AU401" s="137" t="s">
        <v>81</v>
      </c>
      <c r="AY401" s="16" t="s">
        <v>120</v>
      </c>
      <c r="BE401" s="138">
        <f>IF(N401="základní",J401,0)</f>
        <v>0</v>
      </c>
      <c r="BF401" s="138">
        <f>IF(N401="snížená",J401,0)</f>
        <v>0</v>
      </c>
      <c r="BG401" s="138">
        <f>IF(N401="zákl. přenesená",J401,0)</f>
        <v>0</v>
      </c>
      <c r="BH401" s="138">
        <f>IF(N401="sníž. přenesená",J401,0)</f>
        <v>0</v>
      </c>
      <c r="BI401" s="138">
        <f>IF(N401="nulová",J401,0)</f>
        <v>0</v>
      </c>
      <c r="BJ401" s="16" t="s">
        <v>79</v>
      </c>
      <c r="BK401" s="138">
        <f>ROUND(I401*H401,2)</f>
        <v>0</v>
      </c>
      <c r="BL401" s="16" t="s">
        <v>140</v>
      </c>
      <c r="BM401" s="137" t="s">
        <v>740</v>
      </c>
    </row>
    <row r="402" spans="2:65" s="1" customFormat="1" ht="38.4">
      <c r="B402" s="31"/>
      <c r="D402" s="139" t="s">
        <v>129</v>
      </c>
      <c r="F402" s="140" t="s">
        <v>741</v>
      </c>
      <c r="I402" s="141"/>
      <c r="L402" s="31"/>
      <c r="M402" s="142"/>
      <c r="T402" s="52"/>
      <c r="AT402" s="16" t="s">
        <v>129</v>
      </c>
      <c r="AU402" s="16" t="s">
        <v>81</v>
      </c>
    </row>
    <row r="403" spans="2:65" s="1" customFormat="1">
      <c r="B403" s="31"/>
      <c r="D403" s="149" t="s">
        <v>270</v>
      </c>
      <c r="F403" s="150" t="s">
        <v>742</v>
      </c>
      <c r="I403" s="141"/>
      <c r="L403" s="31"/>
      <c r="M403" s="142"/>
      <c r="T403" s="52"/>
      <c r="AT403" s="16" t="s">
        <v>270</v>
      </c>
      <c r="AU403" s="16" t="s">
        <v>81</v>
      </c>
    </row>
    <row r="404" spans="2:65" s="12" customFormat="1" ht="20.399999999999999">
      <c r="B404" s="151"/>
      <c r="D404" s="139" t="s">
        <v>272</v>
      </c>
      <c r="E404" s="152" t="s">
        <v>19</v>
      </c>
      <c r="F404" s="153" t="s">
        <v>743</v>
      </c>
      <c r="H404" s="154">
        <v>1596</v>
      </c>
      <c r="I404" s="155"/>
      <c r="L404" s="151"/>
      <c r="M404" s="156"/>
      <c r="T404" s="157"/>
      <c r="AT404" s="152" t="s">
        <v>272</v>
      </c>
      <c r="AU404" s="152" t="s">
        <v>81</v>
      </c>
      <c r="AV404" s="12" t="s">
        <v>81</v>
      </c>
      <c r="AW404" s="12" t="s">
        <v>33</v>
      </c>
      <c r="AX404" s="12" t="s">
        <v>79</v>
      </c>
      <c r="AY404" s="152" t="s">
        <v>120</v>
      </c>
    </row>
    <row r="405" spans="2:65" s="1" customFormat="1" ht="24.15" customHeight="1">
      <c r="B405" s="31"/>
      <c r="C405" s="126" t="s">
        <v>744</v>
      </c>
      <c r="D405" s="126" t="s">
        <v>123</v>
      </c>
      <c r="E405" s="127" t="s">
        <v>745</v>
      </c>
      <c r="F405" s="128" t="s">
        <v>746</v>
      </c>
      <c r="G405" s="129" t="s">
        <v>447</v>
      </c>
      <c r="H405" s="130">
        <v>3</v>
      </c>
      <c r="I405" s="131"/>
      <c r="J405" s="132">
        <f>ROUND(I405*H405,2)</f>
        <v>0</v>
      </c>
      <c r="K405" s="128" t="s">
        <v>267</v>
      </c>
      <c r="L405" s="31"/>
      <c r="M405" s="133" t="s">
        <v>19</v>
      </c>
      <c r="N405" s="134" t="s">
        <v>42</v>
      </c>
      <c r="P405" s="135">
        <f>O405*H405</f>
        <v>0</v>
      </c>
      <c r="Q405" s="135">
        <v>0</v>
      </c>
      <c r="R405" s="135">
        <f>Q405*H405</f>
        <v>0</v>
      </c>
      <c r="S405" s="135">
        <v>8.2000000000000003E-2</v>
      </c>
      <c r="T405" s="136">
        <f>S405*H405</f>
        <v>0.246</v>
      </c>
      <c r="AR405" s="137" t="s">
        <v>140</v>
      </c>
      <c r="AT405" s="137" t="s">
        <v>123</v>
      </c>
      <c r="AU405" s="137" t="s">
        <v>81</v>
      </c>
      <c r="AY405" s="16" t="s">
        <v>120</v>
      </c>
      <c r="BE405" s="138">
        <f>IF(N405="základní",J405,0)</f>
        <v>0</v>
      </c>
      <c r="BF405" s="138">
        <f>IF(N405="snížená",J405,0)</f>
        <v>0</v>
      </c>
      <c r="BG405" s="138">
        <f>IF(N405="zákl. přenesená",J405,0)</f>
        <v>0</v>
      </c>
      <c r="BH405" s="138">
        <f>IF(N405="sníž. přenesená",J405,0)</f>
        <v>0</v>
      </c>
      <c r="BI405" s="138">
        <f>IF(N405="nulová",J405,0)</f>
        <v>0</v>
      </c>
      <c r="BJ405" s="16" t="s">
        <v>79</v>
      </c>
      <c r="BK405" s="138">
        <f>ROUND(I405*H405,2)</f>
        <v>0</v>
      </c>
      <c r="BL405" s="16" t="s">
        <v>140</v>
      </c>
      <c r="BM405" s="137" t="s">
        <v>747</v>
      </c>
    </row>
    <row r="406" spans="2:65" s="1" customFormat="1" ht="38.4">
      <c r="B406" s="31"/>
      <c r="D406" s="139" t="s">
        <v>129</v>
      </c>
      <c r="F406" s="140" t="s">
        <v>748</v>
      </c>
      <c r="I406" s="141"/>
      <c r="L406" s="31"/>
      <c r="M406" s="142"/>
      <c r="T406" s="52"/>
      <c r="AT406" s="16" t="s">
        <v>129</v>
      </c>
      <c r="AU406" s="16" t="s">
        <v>81</v>
      </c>
    </row>
    <row r="407" spans="2:65" s="1" customFormat="1">
      <c r="B407" s="31"/>
      <c r="D407" s="149" t="s">
        <v>270</v>
      </c>
      <c r="F407" s="150" t="s">
        <v>749</v>
      </c>
      <c r="I407" s="141"/>
      <c r="L407" s="31"/>
      <c r="M407" s="142"/>
      <c r="T407" s="52"/>
      <c r="AT407" s="16" t="s">
        <v>270</v>
      </c>
      <c r="AU407" s="16" t="s">
        <v>81</v>
      </c>
    </row>
    <row r="408" spans="2:65" s="12" customFormat="1">
      <c r="B408" s="151"/>
      <c r="D408" s="139" t="s">
        <v>272</v>
      </c>
      <c r="E408" s="152" t="s">
        <v>19</v>
      </c>
      <c r="F408" s="153" t="s">
        <v>568</v>
      </c>
      <c r="H408" s="154">
        <v>3</v>
      </c>
      <c r="I408" s="155"/>
      <c r="L408" s="151"/>
      <c r="M408" s="156"/>
      <c r="T408" s="157"/>
      <c r="AT408" s="152" t="s">
        <v>272</v>
      </c>
      <c r="AU408" s="152" t="s">
        <v>81</v>
      </c>
      <c r="AV408" s="12" t="s">
        <v>81</v>
      </c>
      <c r="AW408" s="12" t="s">
        <v>33</v>
      </c>
      <c r="AX408" s="12" t="s">
        <v>79</v>
      </c>
      <c r="AY408" s="152" t="s">
        <v>120</v>
      </c>
    </row>
    <row r="409" spans="2:65" s="1" customFormat="1" ht="24.15" customHeight="1">
      <c r="B409" s="31"/>
      <c r="C409" s="126" t="s">
        <v>750</v>
      </c>
      <c r="D409" s="126" t="s">
        <v>123</v>
      </c>
      <c r="E409" s="127" t="s">
        <v>751</v>
      </c>
      <c r="F409" s="128" t="s">
        <v>752</v>
      </c>
      <c r="G409" s="129" t="s">
        <v>447</v>
      </c>
      <c r="H409" s="130">
        <v>6</v>
      </c>
      <c r="I409" s="131"/>
      <c r="J409" s="132">
        <f>ROUND(I409*H409,2)</f>
        <v>0</v>
      </c>
      <c r="K409" s="128" t="s">
        <v>267</v>
      </c>
      <c r="L409" s="31"/>
      <c r="M409" s="133" t="s">
        <v>19</v>
      </c>
      <c r="N409" s="134" t="s">
        <v>42</v>
      </c>
      <c r="P409" s="135">
        <f>O409*H409</f>
        <v>0</v>
      </c>
      <c r="Q409" s="135">
        <v>0</v>
      </c>
      <c r="R409" s="135">
        <f>Q409*H409</f>
        <v>0</v>
      </c>
      <c r="S409" s="135">
        <v>4.0000000000000001E-3</v>
      </c>
      <c r="T409" s="136">
        <f>S409*H409</f>
        <v>2.4E-2</v>
      </c>
      <c r="AR409" s="137" t="s">
        <v>140</v>
      </c>
      <c r="AT409" s="137" t="s">
        <v>123</v>
      </c>
      <c r="AU409" s="137" t="s">
        <v>81</v>
      </c>
      <c r="AY409" s="16" t="s">
        <v>120</v>
      </c>
      <c r="BE409" s="138">
        <f>IF(N409="základní",J409,0)</f>
        <v>0</v>
      </c>
      <c r="BF409" s="138">
        <f>IF(N409="snížená",J409,0)</f>
        <v>0</v>
      </c>
      <c r="BG409" s="138">
        <f>IF(N409="zákl. přenesená",J409,0)</f>
        <v>0</v>
      </c>
      <c r="BH409" s="138">
        <f>IF(N409="sníž. přenesená",J409,0)</f>
        <v>0</v>
      </c>
      <c r="BI409" s="138">
        <f>IF(N409="nulová",J409,0)</f>
        <v>0</v>
      </c>
      <c r="BJ409" s="16" t="s">
        <v>79</v>
      </c>
      <c r="BK409" s="138">
        <f>ROUND(I409*H409,2)</f>
        <v>0</v>
      </c>
      <c r="BL409" s="16" t="s">
        <v>140</v>
      </c>
      <c r="BM409" s="137" t="s">
        <v>753</v>
      </c>
    </row>
    <row r="410" spans="2:65" s="1" customFormat="1" ht="38.4">
      <c r="B410" s="31"/>
      <c r="D410" s="139" t="s">
        <v>129</v>
      </c>
      <c r="F410" s="140" t="s">
        <v>754</v>
      </c>
      <c r="I410" s="141"/>
      <c r="L410" s="31"/>
      <c r="M410" s="142"/>
      <c r="T410" s="52"/>
      <c r="AT410" s="16" t="s">
        <v>129</v>
      </c>
      <c r="AU410" s="16" t="s">
        <v>81</v>
      </c>
    </row>
    <row r="411" spans="2:65" s="1" customFormat="1">
      <c r="B411" s="31"/>
      <c r="D411" s="149" t="s">
        <v>270</v>
      </c>
      <c r="F411" s="150" t="s">
        <v>755</v>
      </c>
      <c r="I411" s="141"/>
      <c r="L411" s="31"/>
      <c r="M411" s="142"/>
      <c r="T411" s="52"/>
      <c r="AT411" s="16" t="s">
        <v>270</v>
      </c>
      <c r="AU411" s="16" t="s">
        <v>81</v>
      </c>
    </row>
    <row r="412" spans="2:65" s="12" customFormat="1">
      <c r="B412" s="151"/>
      <c r="D412" s="139" t="s">
        <v>272</v>
      </c>
      <c r="E412" s="152" t="s">
        <v>19</v>
      </c>
      <c r="F412" s="153" t="s">
        <v>615</v>
      </c>
      <c r="H412" s="154">
        <v>6</v>
      </c>
      <c r="I412" s="155"/>
      <c r="L412" s="151"/>
      <c r="M412" s="156"/>
      <c r="T412" s="157"/>
      <c r="AT412" s="152" t="s">
        <v>272</v>
      </c>
      <c r="AU412" s="152" t="s">
        <v>81</v>
      </c>
      <c r="AV412" s="12" t="s">
        <v>81</v>
      </c>
      <c r="AW412" s="12" t="s">
        <v>33</v>
      </c>
      <c r="AX412" s="12" t="s">
        <v>79</v>
      </c>
      <c r="AY412" s="152" t="s">
        <v>120</v>
      </c>
    </row>
    <row r="413" spans="2:65" s="1" customFormat="1" ht="24.15" customHeight="1">
      <c r="B413" s="31"/>
      <c r="C413" s="126" t="s">
        <v>756</v>
      </c>
      <c r="D413" s="126" t="s">
        <v>123</v>
      </c>
      <c r="E413" s="127" t="s">
        <v>757</v>
      </c>
      <c r="F413" s="128" t="s">
        <v>758</v>
      </c>
      <c r="G413" s="129" t="s">
        <v>303</v>
      </c>
      <c r="H413" s="130">
        <v>0.15</v>
      </c>
      <c r="I413" s="131"/>
      <c r="J413" s="132">
        <f>ROUND(I413*H413,2)</f>
        <v>0</v>
      </c>
      <c r="K413" s="128" t="s">
        <v>267</v>
      </c>
      <c r="L413" s="31"/>
      <c r="M413" s="133" t="s">
        <v>19</v>
      </c>
      <c r="N413" s="134" t="s">
        <v>42</v>
      </c>
      <c r="P413" s="135">
        <f>O413*H413</f>
        <v>0</v>
      </c>
      <c r="Q413" s="135">
        <v>2.7899999999999999E-3</v>
      </c>
      <c r="R413" s="135">
        <f>Q413*H413</f>
        <v>4.1849999999999998E-4</v>
      </c>
      <c r="S413" s="135">
        <v>5.6000000000000001E-2</v>
      </c>
      <c r="T413" s="136">
        <f>S413*H413</f>
        <v>8.3999999999999995E-3</v>
      </c>
      <c r="AR413" s="137" t="s">
        <v>140</v>
      </c>
      <c r="AT413" s="137" t="s">
        <v>123</v>
      </c>
      <c r="AU413" s="137" t="s">
        <v>81</v>
      </c>
      <c r="AY413" s="16" t="s">
        <v>120</v>
      </c>
      <c r="BE413" s="138">
        <f>IF(N413="základní",J413,0)</f>
        <v>0</v>
      </c>
      <c r="BF413" s="138">
        <f>IF(N413="snížená",J413,0)</f>
        <v>0</v>
      </c>
      <c r="BG413" s="138">
        <f>IF(N413="zákl. přenesená",J413,0)</f>
        <v>0</v>
      </c>
      <c r="BH413" s="138">
        <f>IF(N413="sníž. přenesená",J413,0)</f>
        <v>0</v>
      </c>
      <c r="BI413" s="138">
        <f>IF(N413="nulová",J413,0)</f>
        <v>0</v>
      </c>
      <c r="BJ413" s="16" t="s">
        <v>79</v>
      </c>
      <c r="BK413" s="138">
        <f>ROUND(I413*H413,2)</f>
        <v>0</v>
      </c>
      <c r="BL413" s="16" t="s">
        <v>140</v>
      </c>
      <c r="BM413" s="137" t="s">
        <v>759</v>
      </c>
    </row>
    <row r="414" spans="2:65" s="1" customFormat="1" ht="28.8">
      <c r="B414" s="31"/>
      <c r="D414" s="139" t="s">
        <v>129</v>
      </c>
      <c r="F414" s="140" t="s">
        <v>760</v>
      </c>
      <c r="I414" s="141"/>
      <c r="L414" s="31"/>
      <c r="M414" s="142"/>
      <c r="T414" s="52"/>
      <c r="AT414" s="16" t="s">
        <v>129</v>
      </c>
      <c r="AU414" s="16" t="s">
        <v>81</v>
      </c>
    </row>
    <row r="415" spans="2:65" s="1" customFormat="1">
      <c r="B415" s="31"/>
      <c r="D415" s="149" t="s">
        <v>270</v>
      </c>
      <c r="F415" s="150" t="s">
        <v>761</v>
      </c>
      <c r="I415" s="141"/>
      <c r="L415" s="31"/>
      <c r="M415" s="142"/>
      <c r="T415" s="52"/>
      <c r="AT415" s="16" t="s">
        <v>270</v>
      </c>
      <c r="AU415" s="16" t="s">
        <v>81</v>
      </c>
    </row>
    <row r="416" spans="2:65" s="1" customFormat="1" ht="19.2">
      <c r="B416" s="31"/>
      <c r="D416" s="139" t="s">
        <v>130</v>
      </c>
      <c r="F416" s="143" t="s">
        <v>762</v>
      </c>
      <c r="I416" s="141"/>
      <c r="L416" s="31"/>
      <c r="M416" s="142"/>
      <c r="T416" s="52"/>
      <c r="AT416" s="16" t="s">
        <v>130</v>
      </c>
      <c r="AU416" s="16" t="s">
        <v>81</v>
      </c>
    </row>
    <row r="417" spans="2:65" s="12" customFormat="1">
      <c r="B417" s="151"/>
      <c r="D417" s="139" t="s">
        <v>272</v>
      </c>
      <c r="E417" s="152" t="s">
        <v>19</v>
      </c>
      <c r="F417" s="153" t="s">
        <v>763</v>
      </c>
      <c r="H417" s="154">
        <v>0.15</v>
      </c>
      <c r="I417" s="155"/>
      <c r="L417" s="151"/>
      <c r="M417" s="156"/>
      <c r="T417" s="157"/>
      <c r="AT417" s="152" t="s">
        <v>272</v>
      </c>
      <c r="AU417" s="152" t="s">
        <v>81</v>
      </c>
      <c r="AV417" s="12" t="s">
        <v>81</v>
      </c>
      <c r="AW417" s="12" t="s">
        <v>33</v>
      </c>
      <c r="AX417" s="12" t="s">
        <v>79</v>
      </c>
      <c r="AY417" s="152" t="s">
        <v>120</v>
      </c>
    </row>
    <row r="418" spans="2:65" s="1" customFormat="1" ht="24.15" customHeight="1">
      <c r="B418" s="31"/>
      <c r="C418" s="126" t="s">
        <v>764</v>
      </c>
      <c r="D418" s="126" t="s">
        <v>123</v>
      </c>
      <c r="E418" s="127" t="s">
        <v>765</v>
      </c>
      <c r="F418" s="128" t="s">
        <v>766</v>
      </c>
      <c r="G418" s="129" t="s">
        <v>266</v>
      </c>
      <c r="H418" s="130">
        <v>4.7</v>
      </c>
      <c r="I418" s="131"/>
      <c r="J418" s="132">
        <f>ROUND(I418*H418,2)</f>
        <v>0</v>
      </c>
      <c r="K418" s="128" t="s">
        <v>267</v>
      </c>
      <c r="L418" s="31"/>
      <c r="M418" s="133" t="s">
        <v>19</v>
      </c>
      <c r="N418" s="134" t="s">
        <v>42</v>
      </c>
      <c r="P418" s="135">
        <f>O418*H418</f>
        <v>0</v>
      </c>
      <c r="Q418" s="135">
        <v>0</v>
      </c>
      <c r="R418" s="135">
        <f>Q418*H418</f>
        <v>0</v>
      </c>
      <c r="S418" s="135">
        <v>0</v>
      </c>
      <c r="T418" s="136">
        <f>S418*H418</f>
        <v>0</v>
      </c>
      <c r="AR418" s="137" t="s">
        <v>140</v>
      </c>
      <c r="AT418" s="137" t="s">
        <v>123</v>
      </c>
      <c r="AU418" s="137" t="s">
        <v>81</v>
      </c>
      <c r="AY418" s="16" t="s">
        <v>120</v>
      </c>
      <c r="BE418" s="138">
        <f>IF(N418="základní",J418,0)</f>
        <v>0</v>
      </c>
      <c r="BF418" s="138">
        <f>IF(N418="snížená",J418,0)</f>
        <v>0</v>
      </c>
      <c r="BG418" s="138">
        <f>IF(N418="zákl. přenesená",J418,0)</f>
        <v>0</v>
      </c>
      <c r="BH418" s="138">
        <f>IF(N418="sníž. přenesená",J418,0)</f>
        <v>0</v>
      </c>
      <c r="BI418" s="138">
        <f>IF(N418="nulová",J418,0)</f>
        <v>0</v>
      </c>
      <c r="BJ418" s="16" t="s">
        <v>79</v>
      </c>
      <c r="BK418" s="138">
        <f>ROUND(I418*H418,2)</f>
        <v>0</v>
      </c>
      <c r="BL418" s="16" t="s">
        <v>140</v>
      </c>
      <c r="BM418" s="137" t="s">
        <v>767</v>
      </c>
    </row>
    <row r="419" spans="2:65" s="1" customFormat="1" ht="48">
      <c r="B419" s="31"/>
      <c r="D419" s="139" t="s">
        <v>129</v>
      </c>
      <c r="F419" s="140" t="s">
        <v>768</v>
      </c>
      <c r="I419" s="141"/>
      <c r="L419" s="31"/>
      <c r="M419" s="142"/>
      <c r="T419" s="52"/>
      <c r="AT419" s="16" t="s">
        <v>129</v>
      </c>
      <c r="AU419" s="16" t="s">
        <v>81</v>
      </c>
    </row>
    <row r="420" spans="2:65" s="1" customFormat="1">
      <c r="B420" s="31"/>
      <c r="D420" s="149" t="s">
        <v>270</v>
      </c>
      <c r="F420" s="150" t="s">
        <v>769</v>
      </c>
      <c r="I420" s="141"/>
      <c r="L420" s="31"/>
      <c r="M420" s="142"/>
      <c r="T420" s="52"/>
      <c r="AT420" s="16" t="s">
        <v>270</v>
      </c>
      <c r="AU420" s="16" t="s">
        <v>81</v>
      </c>
    </row>
    <row r="421" spans="2:65" s="12" customFormat="1">
      <c r="B421" s="151"/>
      <c r="D421" s="139" t="s">
        <v>272</v>
      </c>
      <c r="E421" s="152" t="s">
        <v>19</v>
      </c>
      <c r="F421" s="153" t="s">
        <v>221</v>
      </c>
      <c r="H421" s="154">
        <v>4.7</v>
      </c>
      <c r="I421" s="155"/>
      <c r="L421" s="151"/>
      <c r="M421" s="156"/>
      <c r="T421" s="157"/>
      <c r="AT421" s="152" t="s">
        <v>272</v>
      </c>
      <c r="AU421" s="152" t="s">
        <v>81</v>
      </c>
      <c r="AV421" s="12" t="s">
        <v>81</v>
      </c>
      <c r="AW421" s="12" t="s">
        <v>33</v>
      </c>
      <c r="AX421" s="12" t="s">
        <v>79</v>
      </c>
      <c r="AY421" s="152" t="s">
        <v>120</v>
      </c>
    </row>
    <row r="422" spans="2:65" s="1" customFormat="1" ht="24.15" customHeight="1">
      <c r="B422" s="31"/>
      <c r="C422" s="126" t="s">
        <v>770</v>
      </c>
      <c r="D422" s="126" t="s">
        <v>123</v>
      </c>
      <c r="E422" s="127" t="s">
        <v>771</v>
      </c>
      <c r="F422" s="128" t="s">
        <v>772</v>
      </c>
      <c r="G422" s="129" t="s">
        <v>266</v>
      </c>
      <c r="H422" s="130">
        <v>7.75</v>
      </c>
      <c r="I422" s="131"/>
      <c r="J422" s="132">
        <f>ROUND(I422*H422,2)</f>
        <v>0</v>
      </c>
      <c r="K422" s="128" t="s">
        <v>267</v>
      </c>
      <c r="L422" s="31"/>
      <c r="M422" s="133" t="s">
        <v>19</v>
      </c>
      <c r="N422" s="134" t="s">
        <v>42</v>
      </c>
      <c r="P422" s="135">
        <f>O422*H422</f>
        <v>0</v>
      </c>
      <c r="Q422" s="135">
        <v>0</v>
      </c>
      <c r="R422" s="135">
        <f>Q422*H422</f>
        <v>0</v>
      </c>
      <c r="S422" s="135">
        <v>0</v>
      </c>
      <c r="T422" s="136">
        <f>S422*H422</f>
        <v>0</v>
      </c>
      <c r="AR422" s="137" t="s">
        <v>140</v>
      </c>
      <c r="AT422" s="137" t="s">
        <v>123</v>
      </c>
      <c r="AU422" s="137" t="s">
        <v>81</v>
      </c>
      <c r="AY422" s="16" t="s">
        <v>120</v>
      </c>
      <c r="BE422" s="138">
        <f>IF(N422="základní",J422,0)</f>
        <v>0</v>
      </c>
      <c r="BF422" s="138">
        <f>IF(N422="snížená",J422,0)</f>
        <v>0</v>
      </c>
      <c r="BG422" s="138">
        <f>IF(N422="zákl. přenesená",J422,0)</f>
        <v>0</v>
      </c>
      <c r="BH422" s="138">
        <f>IF(N422="sníž. přenesená",J422,0)</f>
        <v>0</v>
      </c>
      <c r="BI422" s="138">
        <f>IF(N422="nulová",J422,0)</f>
        <v>0</v>
      </c>
      <c r="BJ422" s="16" t="s">
        <v>79</v>
      </c>
      <c r="BK422" s="138">
        <f>ROUND(I422*H422,2)</f>
        <v>0</v>
      </c>
      <c r="BL422" s="16" t="s">
        <v>140</v>
      </c>
      <c r="BM422" s="137" t="s">
        <v>773</v>
      </c>
    </row>
    <row r="423" spans="2:65" s="1" customFormat="1" ht="48">
      <c r="B423" s="31"/>
      <c r="D423" s="139" t="s">
        <v>129</v>
      </c>
      <c r="F423" s="140" t="s">
        <v>774</v>
      </c>
      <c r="I423" s="141"/>
      <c r="L423" s="31"/>
      <c r="M423" s="142"/>
      <c r="T423" s="52"/>
      <c r="AT423" s="16" t="s">
        <v>129</v>
      </c>
      <c r="AU423" s="16" t="s">
        <v>81</v>
      </c>
    </row>
    <row r="424" spans="2:65" s="1" customFormat="1">
      <c r="B424" s="31"/>
      <c r="D424" s="149" t="s">
        <v>270</v>
      </c>
      <c r="F424" s="150" t="s">
        <v>775</v>
      </c>
      <c r="I424" s="141"/>
      <c r="L424" s="31"/>
      <c r="M424" s="142"/>
      <c r="T424" s="52"/>
      <c r="AT424" s="16" t="s">
        <v>270</v>
      </c>
      <c r="AU424" s="16" t="s">
        <v>81</v>
      </c>
    </row>
    <row r="425" spans="2:65" s="12" customFormat="1">
      <c r="B425" s="151"/>
      <c r="D425" s="139" t="s">
        <v>272</v>
      </c>
      <c r="E425" s="152" t="s">
        <v>19</v>
      </c>
      <c r="F425" s="153" t="s">
        <v>776</v>
      </c>
      <c r="H425" s="154">
        <v>7.75</v>
      </c>
      <c r="I425" s="155"/>
      <c r="L425" s="151"/>
      <c r="M425" s="156"/>
      <c r="T425" s="157"/>
      <c r="AT425" s="152" t="s">
        <v>272</v>
      </c>
      <c r="AU425" s="152" t="s">
        <v>81</v>
      </c>
      <c r="AV425" s="12" t="s">
        <v>81</v>
      </c>
      <c r="AW425" s="12" t="s">
        <v>33</v>
      </c>
      <c r="AX425" s="12" t="s">
        <v>79</v>
      </c>
      <c r="AY425" s="152" t="s">
        <v>120</v>
      </c>
    </row>
    <row r="426" spans="2:65" s="11" customFormat="1" ht="22.8" customHeight="1">
      <c r="B426" s="114"/>
      <c r="D426" s="115" t="s">
        <v>70</v>
      </c>
      <c r="E426" s="124" t="s">
        <v>777</v>
      </c>
      <c r="F426" s="124" t="s">
        <v>778</v>
      </c>
      <c r="I426" s="117"/>
      <c r="J426" s="125">
        <f>BK426</f>
        <v>0</v>
      </c>
      <c r="L426" s="114"/>
      <c r="M426" s="119"/>
      <c r="P426" s="120">
        <f>SUM(P427:P429)</f>
        <v>0</v>
      </c>
      <c r="R426" s="120">
        <f>SUM(R427:R429)</f>
        <v>0</v>
      </c>
      <c r="T426" s="121">
        <f>SUM(T427:T429)</f>
        <v>0</v>
      </c>
      <c r="AR426" s="115" t="s">
        <v>79</v>
      </c>
      <c r="AT426" s="122" t="s">
        <v>70</v>
      </c>
      <c r="AU426" s="122" t="s">
        <v>79</v>
      </c>
      <c r="AY426" s="115" t="s">
        <v>120</v>
      </c>
      <c r="BK426" s="123">
        <f>SUM(BK427:BK429)</f>
        <v>0</v>
      </c>
    </row>
    <row r="427" spans="2:65" s="1" customFormat="1" ht="33" customHeight="1">
      <c r="B427" s="31"/>
      <c r="C427" s="126" t="s">
        <v>779</v>
      </c>
      <c r="D427" s="126" t="s">
        <v>123</v>
      </c>
      <c r="E427" s="127" t="s">
        <v>780</v>
      </c>
      <c r="F427" s="128" t="s">
        <v>781</v>
      </c>
      <c r="G427" s="129" t="s">
        <v>387</v>
      </c>
      <c r="H427" s="130">
        <v>224.101</v>
      </c>
      <c r="I427" s="131"/>
      <c r="J427" s="132">
        <f>ROUND(I427*H427,2)</f>
        <v>0</v>
      </c>
      <c r="K427" s="128" t="s">
        <v>267</v>
      </c>
      <c r="L427" s="31"/>
      <c r="M427" s="133" t="s">
        <v>19</v>
      </c>
      <c r="N427" s="134" t="s">
        <v>42</v>
      </c>
      <c r="P427" s="135">
        <f>O427*H427</f>
        <v>0</v>
      </c>
      <c r="Q427" s="135">
        <v>0</v>
      </c>
      <c r="R427" s="135">
        <f>Q427*H427</f>
        <v>0</v>
      </c>
      <c r="S427" s="135">
        <v>0</v>
      </c>
      <c r="T427" s="136">
        <f>S427*H427</f>
        <v>0</v>
      </c>
      <c r="AR427" s="137" t="s">
        <v>140</v>
      </c>
      <c r="AT427" s="137" t="s">
        <v>123</v>
      </c>
      <c r="AU427" s="137" t="s">
        <v>81</v>
      </c>
      <c r="AY427" s="16" t="s">
        <v>120</v>
      </c>
      <c r="BE427" s="138">
        <f>IF(N427="základní",J427,0)</f>
        <v>0</v>
      </c>
      <c r="BF427" s="138">
        <f>IF(N427="snížená",J427,0)</f>
        <v>0</v>
      </c>
      <c r="BG427" s="138">
        <f>IF(N427="zákl. přenesená",J427,0)</f>
        <v>0</v>
      </c>
      <c r="BH427" s="138">
        <f>IF(N427="sníž. přenesená",J427,0)</f>
        <v>0</v>
      </c>
      <c r="BI427" s="138">
        <f>IF(N427="nulová",J427,0)</f>
        <v>0</v>
      </c>
      <c r="BJ427" s="16" t="s">
        <v>79</v>
      </c>
      <c r="BK427" s="138">
        <f>ROUND(I427*H427,2)</f>
        <v>0</v>
      </c>
      <c r="BL427" s="16" t="s">
        <v>140</v>
      </c>
      <c r="BM427" s="137" t="s">
        <v>782</v>
      </c>
    </row>
    <row r="428" spans="2:65" s="1" customFormat="1" ht="28.8">
      <c r="B428" s="31"/>
      <c r="D428" s="139" t="s">
        <v>129</v>
      </c>
      <c r="F428" s="140" t="s">
        <v>783</v>
      </c>
      <c r="I428" s="141"/>
      <c r="L428" s="31"/>
      <c r="M428" s="142"/>
      <c r="T428" s="52"/>
      <c r="AT428" s="16" t="s">
        <v>129</v>
      </c>
      <c r="AU428" s="16" t="s">
        <v>81</v>
      </c>
    </row>
    <row r="429" spans="2:65" s="1" customFormat="1">
      <c r="B429" s="31"/>
      <c r="D429" s="149" t="s">
        <v>270</v>
      </c>
      <c r="F429" s="150" t="s">
        <v>784</v>
      </c>
      <c r="I429" s="141"/>
      <c r="L429" s="31"/>
      <c r="M429" s="142"/>
      <c r="T429" s="52"/>
      <c r="AT429" s="16" t="s">
        <v>270</v>
      </c>
      <c r="AU429" s="16" t="s">
        <v>81</v>
      </c>
    </row>
    <row r="430" spans="2:65" s="11" customFormat="1" ht="25.95" customHeight="1">
      <c r="B430" s="114"/>
      <c r="D430" s="115" t="s">
        <v>70</v>
      </c>
      <c r="E430" s="116" t="s">
        <v>785</v>
      </c>
      <c r="F430" s="116" t="s">
        <v>786</v>
      </c>
      <c r="I430" s="117"/>
      <c r="J430" s="118">
        <f>BK430</f>
        <v>0</v>
      </c>
      <c r="L430" s="114"/>
      <c r="M430" s="119"/>
      <c r="P430" s="120">
        <f>P431</f>
        <v>0</v>
      </c>
      <c r="R430" s="120">
        <f>R431</f>
        <v>0</v>
      </c>
      <c r="T430" s="121">
        <f>T431</f>
        <v>0</v>
      </c>
      <c r="AR430" s="115" t="s">
        <v>79</v>
      </c>
      <c r="AT430" s="122" t="s">
        <v>70</v>
      </c>
      <c r="AU430" s="122" t="s">
        <v>71</v>
      </c>
      <c r="AY430" s="115" t="s">
        <v>120</v>
      </c>
      <c r="BK430" s="123">
        <f>BK431</f>
        <v>0</v>
      </c>
    </row>
    <row r="431" spans="2:65" s="11" customFormat="1" ht="22.8" customHeight="1">
      <c r="B431" s="114"/>
      <c r="D431" s="115" t="s">
        <v>70</v>
      </c>
      <c r="E431" s="124" t="s">
        <v>787</v>
      </c>
      <c r="F431" s="124" t="s">
        <v>788</v>
      </c>
      <c r="I431" s="117"/>
      <c r="J431" s="125">
        <f>BK431</f>
        <v>0</v>
      </c>
      <c r="L431" s="114"/>
      <c r="M431" s="119"/>
      <c r="P431" s="120">
        <f>SUM(P432:P444)</f>
        <v>0</v>
      </c>
      <c r="R431" s="120">
        <f>SUM(R432:R444)</f>
        <v>0</v>
      </c>
      <c r="T431" s="121">
        <f>SUM(T432:T444)</f>
        <v>0</v>
      </c>
      <c r="AR431" s="115" t="s">
        <v>79</v>
      </c>
      <c r="AT431" s="122" t="s">
        <v>70</v>
      </c>
      <c r="AU431" s="122" t="s">
        <v>79</v>
      </c>
      <c r="AY431" s="115" t="s">
        <v>120</v>
      </c>
      <c r="BK431" s="123">
        <f>SUM(BK432:BK444)</f>
        <v>0</v>
      </c>
    </row>
    <row r="432" spans="2:65" s="1" customFormat="1" ht="33" customHeight="1">
      <c r="B432" s="31"/>
      <c r="C432" s="126" t="s">
        <v>789</v>
      </c>
      <c r="D432" s="126" t="s">
        <v>123</v>
      </c>
      <c r="E432" s="127" t="s">
        <v>790</v>
      </c>
      <c r="F432" s="128" t="s">
        <v>791</v>
      </c>
      <c r="G432" s="129" t="s">
        <v>387</v>
      </c>
      <c r="H432" s="130">
        <v>81.88</v>
      </c>
      <c r="I432" s="131"/>
      <c r="J432" s="132">
        <f>ROUND(I432*H432,2)</f>
        <v>0</v>
      </c>
      <c r="K432" s="128" t="s">
        <v>19</v>
      </c>
      <c r="L432" s="31"/>
      <c r="M432" s="133" t="s">
        <v>19</v>
      </c>
      <c r="N432" s="134" t="s">
        <v>42</v>
      </c>
      <c r="P432" s="135">
        <f>O432*H432</f>
        <v>0</v>
      </c>
      <c r="Q432" s="135">
        <v>0</v>
      </c>
      <c r="R432" s="135">
        <f>Q432*H432</f>
        <v>0</v>
      </c>
      <c r="S432" s="135">
        <v>0</v>
      </c>
      <c r="T432" s="136">
        <f>S432*H432</f>
        <v>0</v>
      </c>
      <c r="AR432" s="137" t="s">
        <v>140</v>
      </c>
      <c r="AT432" s="137" t="s">
        <v>123</v>
      </c>
      <c r="AU432" s="137" t="s">
        <v>81</v>
      </c>
      <c r="AY432" s="16" t="s">
        <v>120</v>
      </c>
      <c r="BE432" s="138">
        <f>IF(N432="základní",J432,0)</f>
        <v>0</v>
      </c>
      <c r="BF432" s="138">
        <f>IF(N432="snížená",J432,0)</f>
        <v>0</v>
      </c>
      <c r="BG432" s="138">
        <f>IF(N432="zákl. přenesená",J432,0)</f>
        <v>0</v>
      </c>
      <c r="BH432" s="138">
        <f>IF(N432="sníž. přenesená",J432,0)</f>
        <v>0</v>
      </c>
      <c r="BI432" s="138">
        <f>IF(N432="nulová",J432,0)</f>
        <v>0</v>
      </c>
      <c r="BJ432" s="16" t="s">
        <v>79</v>
      </c>
      <c r="BK432" s="138">
        <f>ROUND(I432*H432,2)</f>
        <v>0</v>
      </c>
      <c r="BL432" s="16" t="s">
        <v>140</v>
      </c>
      <c r="BM432" s="137" t="s">
        <v>792</v>
      </c>
    </row>
    <row r="433" spans="2:65" s="1" customFormat="1" ht="76.8">
      <c r="B433" s="31"/>
      <c r="D433" s="139" t="s">
        <v>129</v>
      </c>
      <c r="F433" s="140" t="s">
        <v>793</v>
      </c>
      <c r="I433" s="141"/>
      <c r="L433" s="31"/>
      <c r="M433" s="142"/>
      <c r="T433" s="52"/>
      <c r="AT433" s="16" t="s">
        <v>129</v>
      </c>
      <c r="AU433" s="16" t="s">
        <v>81</v>
      </c>
    </row>
    <row r="434" spans="2:65" s="1" customFormat="1" ht="288">
      <c r="B434" s="31"/>
      <c r="D434" s="139" t="s">
        <v>130</v>
      </c>
      <c r="F434" s="143" t="s">
        <v>794</v>
      </c>
      <c r="I434" s="141"/>
      <c r="L434" s="31"/>
      <c r="M434" s="142"/>
      <c r="T434" s="52"/>
      <c r="AT434" s="16" t="s">
        <v>130</v>
      </c>
      <c r="AU434" s="16" t="s">
        <v>81</v>
      </c>
    </row>
    <row r="435" spans="2:65" s="12" customFormat="1">
      <c r="B435" s="151"/>
      <c r="D435" s="139" t="s">
        <v>272</v>
      </c>
      <c r="E435" s="152" t="s">
        <v>19</v>
      </c>
      <c r="F435" s="153" t="s">
        <v>795</v>
      </c>
      <c r="H435" s="154">
        <v>1.363</v>
      </c>
      <c r="I435" s="155"/>
      <c r="L435" s="151"/>
      <c r="M435" s="156"/>
      <c r="T435" s="157"/>
      <c r="AT435" s="152" t="s">
        <v>272</v>
      </c>
      <c r="AU435" s="152" t="s">
        <v>81</v>
      </c>
      <c r="AV435" s="12" t="s">
        <v>81</v>
      </c>
      <c r="AW435" s="12" t="s">
        <v>33</v>
      </c>
      <c r="AX435" s="12" t="s">
        <v>71</v>
      </c>
      <c r="AY435" s="152" t="s">
        <v>120</v>
      </c>
    </row>
    <row r="436" spans="2:65" s="12" customFormat="1" ht="30.6">
      <c r="B436" s="151"/>
      <c r="D436" s="139" t="s">
        <v>272</v>
      </c>
      <c r="E436" s="152" t="s">
        <v>19</v>
      </c>
      <c r="F436" s="153" t="s">
        <v>796</v>
      </c>
      <c r="H436" s="154">
        <v>80.516999999999996</v>
      </c>
      <c r="I436" s="155"/>
      <c r="L436" s="151"/>
      <c r="M436" s="156"/>
      <c r="T436" s="157"/>
      <c r="AT436" s="152" t="s">
        <v>272</v>
      </c>
      <c r="AU436" s="152" t="s">
        <v>81</v>
      </c>
      <c r="AV436" s="12" t="s">
        <v>81</v>
      </c>
      <c r="AW436" s="12" t="s">
        <v>33</v>
      </c>
      <c r="AX436" s="12" t="s">
        <v>71</v>
      </c>
      <c r="AY436" s="152" t="s">
        <v>120</v>
      </c>
    </row>
    <row r="437" spans="2:65" s="13" customFormat="1">
      <c r="B437" s="158"/>
      <c r="D437" s="139" t="s">
        <v>272</v>
      </c>
      <c r="E437" s="159" t="s">
        <v>19</v>
      </c>
      <c r="F437" s="160" t="s">
        <v>374</v>
      </c>
      <c r="H437" s="161">
        <v>81.88</v>
      </c>
      <c r="I437" s="162"/>
      <c r="L437" s="158"/>
      <c r="M437" s="163"/>
      <c r="T437" s="164"/>
      <c r="AT437" s="159" t="s">
        <v>272</v>
      </c>
      <c r="AU437" s="159" t="s">
        <v>81</v>
      </c>
      <c r="AV437" s="13" t="s">
        <v>140</v>
      </c>
      <c r="AW437" s="13" t="s">
        <v>33</v>
      </c>
      <c r="AX437" s="13" t="s">
        <v>79</v>
      </c>
      <c r="AY437" s="159" t="s">
        <v>120</v>
      </c>
    </row>
    <row r="438" spans="2:65" s="1" customFormat="1" ht="33" customHeight="1">
      <c r="B438" s="31"/>
      <c r="C438" s="126" t="s">
        <v>797</v>
      </c>
      <c r="D438" s="126" t="s">
        <v>123</v>
      </c>
      <c r="E438" s="127" t="s">
        <v>798</v>
      </c>
      <c r="F438" s="128" t="s">
        <v>791</v>
      </c>
      <c r="G438" s="129" t="s">
        <v>387</v>
      </c>
      <c r="H438" s="130">
        <v>26.259</v>
      </c>
      <c r="I438" s="131"/>
      <c r="J438" s="132">
        <f>ROUND(I438*H438,2)</f>
        <v>0</v>
      </c>
      <c r="K438" s="128" t="s">
        <v>19</v>
      </c>
      <c r="L438" s="31"/>
      <c r="M438" s="133" t="s">
        <v>19</v>
      </c>
      <c r="N438" s="134" t="s">
        <v>42</v>
      </c>
      <c r="P438" s="135">
        <f>O438*H438</f>
        <v>0</v>
      </c>
      <c r="Q438" s="135">
        <v>0</v>
      </c>
      <c r="R438" s="135">
        <f>Q438*H438</f>
        <v>0</v>
      </c>
      <c r="S438" s="135">
        <v>0</v>
      </c>
      <c r="T438" s="136">
        <f>S438*H438</f>
        <v>0</v>
      </c>
      <c r="AR438" s="137" t="s">
        <v>140</v>
      </c>
      <c r="AT438" s="137" t="s">
        <v>123</v>
      </c>
      <c r="AU438" s="137" t="s">
        <v>81</v>
      </c>
      <c r="AY438" s="16" t="s">
        <v>120</v>
      </c>
      <c r="BE438" s="138">
        <f>IF(N438="základní",J438,0)</f>
        <v>0</v>
      </c>
      <c r="BF438" s="138">
        <f>IF(N438="snížená",J438,0)</f>
        <v>0</v>
      </c>
      <c r="BG438" s="138">
        <f>IF(N438="zákl. přenesená",J438,0)</f>
        <v>0</v>
      </c>
      <c r="BH438" s="138">
        <f>IF(N438="sníž. přenesená",J438,0)</f>
        <v>0</v>
      </c>
      <c r="BI438" s="138">
        <f>IF(N438="nulová",J438,0)</f>
        <v>0</v>
      </c>
      <c r="BJ438" s="16" t="s">
        <v>79</v>
      </c>
      <c r="BK438" s="138">
        <f>ROUND(I438*H438,2)</f>
        <v>0</v>
      </c>
      <c r="BL438" s="16" t="s">
        <v>140</v>
      </c>
      <c r="BM438" s="137" t="s">
        <v>799</v>
      </c>
    </row>
    <row r="439" spans="2:65" s="1" customFormat="1" ht="86.4">
      <c r="B439" s="31"/>
      <c r="D439" s="139" t="s">
        <v>129</v>
      </c>
      <c r="F439" s="140" t="s">
        <v>800</v>
      </c>
      <c r="I439" s="141"/>
      <c r="L439" s="31"/>
      <c r="M439" s="142"/>
      <c r="T439" s="52"/>
      <c r="AT439" s="16" t="s">
        <v>129</v>
      </c>
      <c r="AU439" s="16" t="s">
        <v>81</v>
      </c>
    </row>
    <row r="440" spans="2:65" s="1" customFormat="1" ht="288">
      <c r="B440" s="31"/>
      <c r="D440" s="139" t="s">
        <v>130</v>
      </c>
      <c r="F440" s="143" t="s">
        <v>794</v>
      </c>
      <c r="I440" s="141"/>
      <c r="L440" s="31"/>
      <c r="M440" s="142"/>
      <c r="T440" s="52"/>
      <c r="AT440" s="16" t="s">
        <v>130</v>
      </c>
      <c r="AU440" s="16" t="s">
        <v>81</v>
      </c>
    </row>
    <row r="441" spans="2:65" s="12" customFormat="1">
      <c r="B441" s="151"/>
      <c r="D441" s="139" t="s">
        <v>272</v>
      </c>
      <c r="E441" s="152" t="s">
        <v>19</v>
      </c>
      <c r="F441" s="153" t="s">
        <v>801</v>
      </c>
      <c r="H441" s="154">
        <v>18.655000000000001</v>
      </c>
      <c r="I441" s="155"/>
      <c r="L441" s="151"/>
      <c r="M441" s="156"/>
      <c r="T441" s="157"/>
      <c r="AT441" s="152" t="s">
        <v>272</v>
      </c>
      <c r="AU441" s="152" t="s">
        <v>81</v>
      </c>
      <c r="AV441" s="12" t="s">
        <v>81</v>
      </c>
      <c r="AW441" s="12" t="s">
        <v>33</v>
      </c>
      <c r="AX441" s="12" t="s">
        <v>71</v>
      </c>
      <c r="AY441" s="152" t="s">
        <v>120</v>
      </c>
    </row>
    <row r="442" spans="2:65" s="12" customFormat="1">
      <c r="B442" s="151"/>
      <c r="D442" s="139" t="s">
        <v>272</v>
      </c>
      <c r="E442" s="152" t="s">
        <v>19</v>
      </c>
      <c r="F442" s="153" t="s">
        <v>802</v>
      </c>
      <c r="H442" s="154">
        <v>2.7360000000000002</v>
      </c>
      <c r="I442" s="155"/>
      <c r="L442" s="151"/>
      <c r="M442" s="156"/>
      <c r="T442" s="157"/>
      <c r="AT442" s="152" t="s">
        <v>272</v>
      </c>
      <c r="AU442" s="152" t="s">
        <v>81</v>
      </c>
      <c r="AV442" s="12" t="s">
        <v>81</v>
      </c>
      <c r="AW442" s="12" t="s">
        <v>33</v>
      </c>
      <c r="AX442" s="12" t="s">
        <v>71</v>
      </c>
      <c r="AY442" s="152" t="s">
        <v>120</v>
      </c>
    </row>
    <row r="443" spans="2:65" s="12" customFormat="1">
      <c r="B443" s="151"/>
      <c r="D443" s="139" t="s">
        <v>272</v>
      </c>
      <c r="E443" s="152" t="s">
        <v>19</v>
      </c>
      <c r="F443" s="153" t="s">
        <v>803</v>
      </c>
      <c r="H443" s="154">
        <v>4.8680000000000003</v>
      </c>
      <c r="I443" s="155"/>
      <c r="L443" s="151"/>
      <c r="M443" s="156"/>
      <c r="T443" s="157"/>
      <c r="AT443" s="152" t="s">
        <v>272</v>
      </c>
      <c r="AU443" s="152" t="s">
        <v>81</v>
      </c>
      <c r="AV443" s="12" t="s">
        <v>81</v>
      </c>
      <c r="AW443" s="12" t="s">
        <v>33</v>
      </c>
      <c r="AX443" s="12" t="s">
        <v>71</v>
      </c>
      <c r="AY443" s="152" t="s">
        <v>120</v>
      </c>
    </row>
    <row r="444" spans="2:65" s="13" customFormat="1">
      <c r="B444" s="158"/>
      <c r="D444" s="139" t="s">
        <v>272</v>
      </c>
      <c r="E444" s="159" t="s">
        <v>19</v>
      </c>
      <c r="F444" s="160" t="s">
        <v>374</v>
      </c>
      <c r="H444" s="161">
        <v>26.259</v>
      </c>
      <c r="I444" s="162"/>
      <c r="L444" s="158"/>
      <c r="M444" s="175"/>
      <c r="N444" s="176"/>
      <c r="O444" s="176"/>
      <c r="P444" s="176"/>
      <c r="Q444" s="176"/>
      <c r="R444" s="176"/>
      <c r="S444" s="176"/>
      <c r="T444" s="177"/>
      <c r="AT444" s="159" t="s">
        <v>272</v>
      </c>
      <c r="AU444" s="159" t="s">
        <v>81</v>
      </c>
      <c r="AV444" s="13" t="s">
        <v>140</v>
      </c>
      <c r="AW444" s="13" t="s">
        <v>33</v>
      </c>
      <c r="AX444" s="13" t="s">
        <v>79</v>
      </c>
      <c r="AY444" s="159" t="s">
        <v>120</v>
      </c>
    </row>
    <row r="445" spans="2:65" s="1" customFormat="1" ht="6.9" customHeight="1">
      <c r="B445" s="40"/>
      <c r="C445" s="41"/>
      <c r="D445" s="41"/>
      <c r="E445" s="41"/>
      <c r="F445" s="41"/>
      <c r="G445" s="41"/>
      <c r="H445" s="41"/>
      <c r="I445" s="41"/>
      <c r="J445" s="41"/>
      <c r="K445" s="41"/>
      <c r="L445" s="31"/>
    </row>
  </sheetData>
  <sheetProtection algorithmName="SHA-512" hashValue="wPQAvaoF59qU9yCoIa5dS9qJ73WWXzNSk4/4ia0bcE8U+OrQ9BwtTJWFykOBsYKSueQxrmALKxYesz4fxtu6Jg==" saltValue="bzYzbJT8InKoI+WXjcT7yXREJcRbYpxPXxfcUXs8JDgkt4qYt9TQKrPaNcEv7omCZc4TRkT2BInduuyd6x+Xyg==" spinCount="100000" sheet="1" objects="1" scenarios="1" formatColumns="0" formatRows="0" autoFilter="0"/>
  <autoFilter ref="C89:K444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300-000000000000}"/>
    <hyperlink ref="F99" r:id="rId2" xr:uid="{00000000-0004-0000-0300-000001000000}"/>
    <hyperlink ref="F103" r:id="rId3" xr:uid="{00000000-0004-0000-0300-000002000000}"/>
    <hyperlink ref="F107" r:id="rId4" xr:uid="{00000000-0004-0000-0300-000003000000}"/>
    <hyperlink ref="F112" r:id="rId5" xr:uid="{00000000-0004-0000-0300-000004000000}"/>
    <hyperlink ref="F117" r:id="rId6" xr:uid="{00000000-0004-0000-0300-000005000000}"/>
    <hyperlink ref="F121" r:id="rId7" xr:uid="{00000000-0004-0000-0300-000006000000}"/>
    <hyperlink ref="F125" r:id="rId8" xr:uid="{00000000-0004-0000-0300-000007000000}"/>
    <hyperlink ref="F130" r:id="rId9" xr:uid="{00000000-0004-0000-0300-000008000000}"/>
    <hyperlink ref="F137" r:id="rId10" xr:uid="{00000000-0004-0000-0300-000009000000}"/>
    <hyperlink ref="F141" r:id="rId11" xr:uid="{00000000-0004-0000-0300-00000A000000}"/>
    <hyperlink ref="F145" r:id="rId12" xr:uid="{00000000-0004-0000-0300-00000B000000}"/>
    <hyperlink ref="F149" r:id="rId13" xr:uid="{00000000-0004-0000-0300-00000C000000}"/>
    <hyperlink ref="F154" r:id="rId14" xr:uid="{00000000-0004-0000-0300-00000D000000}"/>
    <hyperlink ref="F158" r:id="rId15" xr:uid="{00000000-0004-0000-0300-00000E000000}"/>
    <hyperlink ref="F163" r:id="rId16" xr:uid="{00000000-0004-0000-0300-00000F000000}"/>
    <hyperlink ref="F172" r:id="rId17" xr:uid="{00000000-0004-0000-0300-000010000000}"/>
    <hyperlink ref="F176" r:id="rId18" xr:uid="{00000000-0004-0000-0300-000011000000}"/>
    <hyperlink ref="F184" r:id="rId19" xr:uid="{00000000-0004-0000-0300-000012000000}"/>
    <hyperlink ref="F188" r:id="rId20" xr:uid="{00000000-0004-0000-0300-000013000000}"/>
    <hyperlink ref="F197" r:id="rId21" xr:uid="{00000000-0004-0000-0300-000014000000}"/>
    <hyperlink ref="F202" r:id="rId22" xr:uid="{00000000-0004-0000-0300-000015000000}"/>
    <hyperlink ref="F208" r:id="rId23" xr:uid="{00000000-0004-0000-0300-000016000000}"/>
    <hyperlink ref="F217" r:id="rId24" xr:uid="{00000000-0004-0000-0300-000017000000}"/>
    <hyperlink ref="F221" r:id="rId25" xr:uid="{00000000-0004-0000-0300-000018000000}"/>
    <hyperlink ref="F225" r:id="rId26" xr:uid="{00000000-0004-0000-0300-000019000000}"/>
    <hyperlink ref="F230" r:id="rId27" xr:uid="{00000000-0004-0000-0300-00001A000000}"/>
    <hyperlink ref="F234" r:id="rId28" xr:uid="{00000000-0004-0000-0300-00001B000000}"/>
    <hyperlink ref="F238" r:id="rId29" xr:uid="{00000000-0004-0000-0300-00001C000000}"/>
    <hyperlink ref="F242" r:id="rId30" xr:uid="{00000000-0004-0000-0300-00001D000000}"/>
    <hyperlink ref="F246" r:id="rId31" xr:uid="{00000000-0004-0000-0300-00001E000000}"/>
    <hyperlink ref="F254" r:id="rId32" xr:uid="{00000000-0004-0000-0300-00001F000000}"/>
    <hyperlink ref="F260" r:id="rId33" xr:uid="{00000000-0004-0000-0300-000020000000}"/>
    <hyperlink ref="F272" r:id="rId34" xr:uid="{00000000-0004-0000-0300-000021000000}"/>
    <hyperlink ref="F279" r:id="rId35" xr:uid="{00000000-0004-0000-0300-000022000000}"/>
    <hyperlink ref="F284" r:id="rId36" xr:uid="{00000000-0004-0000-0300-000023000000}"/>
    <hyperlink ref="F291" r:id="rId37" xr:uid="{00000000-0004-0000-0300-000024000000}"/>
    <hyperlink ref="F298" r:id="rId38" xr:uid="{00000000-0004-0000-0300-000025000000}"/>
    <hyperlink ref="F305" r:id="rId39" xr:uid="{00000000-0004-0000-0300-000026000000}"/>
    <hyperlink ref="F310" r:id="rId40" xr:uid="{00000000-0004-0000-0300-000027000000}"/>
    <hyperlink ref="F318" r:id="rId41" xr:uid="{00000000-0004-0000-0300-000028000000}"/>
    <hyperlink ref="F334" r:id="rId42" xr:uid="{00000000-0004-0000-0300-000029000000}"/>
    <hyperlink ref="F341" r:id="rId43" xr:uid="{00000000-0004-0000-0300-00002A000000}"/>
    <hyperlink ref="F345" r:id="rId44" xr:uid="{00000000-0004-0000-0300-00002B000000}"/>
    <hyperlink ref="F349" r:id="rId45" xr:uid="{00000000-0004-0000-0300-00002C000000}"/>
    <hyperlink ref="F353" r:id="rId46" xr:uid="{00000000-0004-0000-0300-00002D000000}"/>
    <hyperlink ref="F357" r:id="rId47" xr:uid="{00000000-0004-0000-0300-00002E000000}"/>
    <hyperlink ref="F365" r:id="rId48" xr:uid="{00000000-0004-0000-0300-00002F000000}"/>
    <hyperlink ref="F373" r:id="rId49" xr:uid="{00000000-0004-0000-0300-000030000000}"/>
    <hyperlink ref="F382" r:id="rId50" xr:uid="{00000000-0004-0000-0300-000031000000}"/>
    <hyperlink ref="F387" r:id="rId51" xr:uid="{00000000-0004-0000-0300-000032000000}"/>
    <hyperlink ref="F391" r:id="rId52" xr:uid="{00000000-0004-0000-0300-000033000000}"/>
    <hyperlink ref="F395" r:id="rId53" xr:uid="{00000000-0004-0000-0300-000034000000}"/>
    <hyperlink ref="F399" r:id="rId54" xr:uid="{00000000-0004-0000-0300-000035000000}"/>
    <hyperlink ref="F403" r:id="rId55" xr:uid="{00000000-0004-0000-0300-000036000000}"/>
    <hyperlink ref="F407" r:id="rId56" xr:uid="{00000000-0004-0000-0300-000037000000}"/>
    <hyperlink ref="F411" r:id="rId57" xr:uid="{00000000-0004-0000-0300-000038000000}"/>
    <hyperlink ref="F415" r:id="rId58" xr:uid="{00000000-0004-0000-0300-000039000000}"/>
    <hyperlink ref="F420" r:id="rId59" xr:uid="{00000000-0004-0000-0300-00003A000000}"/>
    <hyperlink ref="F424" r:id="rId60" xr:uid="{00000000-0004-0000-0300-00003B000000}"/>
    <hyperlink ref="F429" r:id="rId61" xr:uid="{00000000-0004-0000-0300-00003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7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90</v>
      </c>
      <c r="AZ2" s="147" t="s">
        <v>804</v>
      </c>
      <c r="BA2" s="147" t="s">
        <v>19</v>
      </c>
      <c r="BB2" s="147" t="s">
        <v>19</v>
      </c>
      <c r="BC2" s="147" t="s">
        <v>805</v>
      </c>
      <c r="BD2" s="147" t="s">
        <v>81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147" t="s">
        <v>806</v>
      </c>
      <c r="BA3" s="147" t="s">
        <v>19</v>
      </c>
      <c r="BB3" s="147" t="s">
        <v>19</v>
      </c>
      <c r="BC3" s="147" t="s">
        <v>807</v>
      </c>
      <c r="BD3" s="147" t="s">
        <v>81</v>
      </c>
    </row>
    <row r="4" spans="2:56" ht="24.9" customHeight="1">
      <c r="B4" s="19"/>
      <c r="D4" s="20" t="s">
        <v>91</v>
      </c>
      <c r="L4" s="19"/>
      <c r="M4" s="84" t="s">
        <v>10</v>
      </c>
      <c r="AT4" s="16" t="s">
        <v>4</v>
      </c>
      <c r="AZ4" s="147" t="s">
        <v>205</v>
      </c>
      <c r="BA4" s="147" t="s">
        <v>19</v>
      </c>
      <c r="BB4" s="147" t="s">
        <v>19</v>
      </c>
      <c r="BC4" s="147" t="s">
        <v>484</v>
      </c>
      <c r="BD4" s="147" t="s">
        <v>81</v>
      </c>
    </row>
    <row r="5" spans="2:56" ht="6.9" customHeight="1">
      <c r="B5" s="19"/>
      <c r="L5" s="19"/>
      <c r="AZ5" s="147" t="s">
        <v>808</v>
      </c>
      <c r="BA5" s="147" t="s">
        <v>19</v>
      </c>
      <c r="BB5" s="147" t="s">
        <v>19</v>
      </c>
      <c r="BC5" s="147" t="s">
        <v>484</v>
      </c>
      <c r="BD5" s="147" t="s">
        <v>81</v>
      </c>
    </row>
    <row r="6" spans="2:56" ht="12" customHeight="1">
      <c r="B6" s="19"/>
      <c r="D6" s="26" t="s">
        <v>16</v>
      </c>
      <c r="L6" s="19"/>
      <c r="AZ6" s="147" t="s">
        <v>809</v>
      </c>
      <c r="BA6" s="147" t="s">
        <v>19</v>
      </c>
      <c r="BB6" s="147" t="s">
        <v>19</v>
      </c>
      <c r="BC6" s="147" t="s">
        <v>810</v>
      </c>
      <c r="BD6" s="147" t="s">
        <v>81</v>
      </c>
    </row>
    <row r="7" spans="2:56" ht="16.5" customHeight="1">
      <c r="B7" s="19"/>
      <c r="E7" s="312" t="str">
        <f>'Rekapitulace stavby'!K6</f>
        <v>Rozšíření ulice Podolecká</v>
      </c>
      <c r="F7" s="313"/>
      <c r="G7" s="313"/>
      <c r="H7" s="313"/>
      <c r="L7" s="19"/>
      <c r="AZ7" s="147" t="s">
        <v>340</v>
      </c>
      <c r="BA7" s="147" t="s">
        <v>19</v>
      </c>
      <c r="BB7" s="147" t="s">
        <v>19</v>
      </c>
      <c r="BC7" s="147" t="s">
        <v>811</v>
      </c>
      <c r="BD7" s="147" t="s">
        <v>81</v>
      </c>
    </row>
    <row r="8" spans="2:56" s="1" customFormat="1" ht="12" customHeight="1">
      <c r="B8" s="31"/>
      <c r="D8" s="26" t="s">
        <v>92</v>
      </c>
      <c r="L8" s="31"/>
      <c r="AZ8" s="147" t="s">
        <v>812</v>
      </c>
      <c r="BA8" s="147" t="s">
        <v>19</v>
      </c>
      <c r="BB8" s="147" t="s">
        <v>19</v>
      </c>
      <c r="BC8" s="147" t="s">
        <v>813</v>
      </c>
      <c r="BD8" s="147" t="s">
        <v>81</v>
      </c>
    </row>
    <row r="9" spans="2:56" s="1" customFormat="1" ht="30" customHeight="1">
      <c r="B9" s="31"/>
      <c r="E9" s="302" t="s">
        <v>814</v>
      </c>
      <c r="F9" s="311"/>
      <c r="G9" s="311"/>
      <c r="H9" s="311"/>
      <c r="L9" s="31"/>
      <c r="AZ9" s="147" t="s">
        <v>815</v>
      </c>
      <c r="BA9" s="147" t="s">
        <v>19</v>
      </c>
      <c r="BB9" s="147" t="s">
        <v>19</v>
      </c>
      <c r="BC9" s="147" t="s">
        <v>79</v>
      </c>
      <c r="BD9" s="147" t="s">
        <v>81</v>
      </c>
    </row>
    <row r="10" spans="2:56" s="1" customFormat="1">
      <c r="B10" s="31"/>
      <c r="L10" s="31"/>
      <c r="AZ10" s="147" t="s">
        <v>816</v>
      </c>
      <c r="BA10" s="147" t="s">
        <v>19</v>
      </c>
      <c r="BB10" s="147" t="s">
        <v>19</v>
      </c>
      <c r="BC10" s="147" t="s">
        <v>817</v>
      </c>
      <c r="BD10" s="147" t="s">
        <v>81</v>
      </c>
    </row>
    <row r="11" spans="2:5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  <c r="AZ11" s="147" t="s">
        <v>227</v>
      </c>
      <c r="BA11" s="147" t="s">
        <v>19</v>
      </c>
      <c r="BB11" s="147" t="s">
        <v>19</v>
      </c>
      <c r="BC11" s="147" t="s">
        <v>818</v>
      </c>
      <c r="BD11" s="147" t="s">
        <v>81</v>
      </c>
    </row>
    <row r="12" spans="2:5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2. 4. 2024</v>
      </c>
      <c r="L12" s="31"/>
      <c r="AZ12" s="147" t="s">
        <v>819</v>
      </c>
      <c r="BA12" s="147" t="s">
        <v>19</v>
      </c>
      <c r="BB12" s="147" t="s">
        <v>19</v>
      </c>
      <c r="BC12" s="147" t="s">
        <v>820</v>
      </c>
      <c r="BD12" s="147" t="s">
        <v>81</v>
      </c>
    </row>
    <row r="13" spans="2:56" s="1" customFormat="1" ht="10.8" customHeight="1">
      <c r="B13" s="31"/>
      <c r="L13" s="31"/>
      <c r="AZ13" s="147" t="s">
        <v>821</v>
      </c>
      <c r="BA13" s="147" t="s">
        <v>19</v>
      </c>
      <c r="BB13" s="147" t="s">
        <v>19</v>
      </c>
      <c r="BC13" s="147" t="s">
        <v>822</v>
      </c>
      <c r="BD13" s="147" t="s">
        <v>81</v>
      </c>
    </row>
    <row r="14" spans="2:5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  <c r="AZ14" s="147" t="s">
        <v>823</v>
      </c>
      <c r="BA14" s="147" t="s">
        <v>19</v>
      </c>
      <c r="BB14" s="147" t="s">
        <v>19</v>
      </c>
      <c r="BC14" s="147" t="s">
        <v>824</v>
      </c>
      <c r="BD14" s="147" t="s">
        <v>81</v>
      </c>
    </row>
    <row r="15" spans="2:5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  <c r="AZ15" s="147" t="s">
        <v>241</v>
      </c>
      <c r="BA15" s="147" t="s">
        <v>19</v>
      </c>
      <c r="BB15" s="147" t="s">
        <v>19</v>
      </c>
      <c r="BC15" s="147" t="s">
        <v>825</v>
      </c>
      <c r="BD15" s="147" t="s">
        <v>81</v>
      </c>
    </row>
    <row r="16" spans="2:56" s="1" customFormat="1" ht="6.9" customHeight="1">
      <c r="B16" s="31"/>
      <c r="L16" s="31"/>
      <c r="AZ16" s="147" t="s">
        <v>826</v>
      </c>
      <c r="BA16" s="147" t="s">
        <v>19</v>
      </c>
      <c r="BB16" s="147" t="s">
        <v>19</v>
      </c>
      <c r="BC16" s="147" t="s">
        <v>827</v>
      </c>
      <c r="BD16" s="147" t="s">
        <v>81</v>
      </c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4" t="str">
        <f>'Rekapitulace stavby'!E14</f>
        <v>Vyplň údaj</v>
      </c>
      <c r="F18" s="285"/>
      <c r="G18" s="285"/>
      <c r="H18" s="285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32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89" t="s">
        <v>19</v>
      </c>
      <c r="F27" s="289"/>
      <c r="G27" s="289"/>
      <c r="H27" s="289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ROUND(J90,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ROUND((SUM(BE90:BE269)),  2)</f>
        <v>0</v>
      </c>
      <c r="I33" s="88">
        <v>0.21</v>
      </c>
      <c r="J33" s="87">
        <f>ROUND(((SUM(BE90:BE269))*I33),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ROUND((SUM(BF90:BF269)),  2)</f>
        <v>0</v>
      </c>
      <c r="I34" s="88">
        <v>0.12</v>
      </c>
      <c r="J34" s="87">
        <f>ROUND(((SUM(BF90:BF269))*I34),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ROUND((SUM(BG90:BG269)),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ROUND((SUM(BH90:BH269)),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ROUND((SUM(BI90:BI269)),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94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12" t="str">
        <f>E7</f>
        <v>Rozšíření ulice Podolecká</v>
      </c>
      <c r="F48" s="313"/>
      <c r="G48" s="313"/>
      <c r="H48" s="31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30" customHeight="1">
      <c r="B50" s="31"/>
      <c r="E50" s="302" t="str">
        <f>E9</f>
        <v>906/23-2 - SO 101 Komunikace - hrazeno městem Benátky n. Jizerou</v>
      </c>
      <c r="F50" s="311"/>
      <c r="G50" s="311"/>
      <c r="H50" s="31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Benátky nad Jizerou</v>
      </c>
      <c r="I52" s="26" t="s">
        <v>23</v>
      </c>
      <c r="J52" s="48" t="str">
        <f>IF(J12="","",J12)</f>
        <v>2. 4. 2024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Benátky nad Jizerou</v>
      </c>
      <c r="I54" s="26" t="s">
        <v>31</v>
      </c>
      <c r="J54" s="29" t="str">
        <f>E21</f>
        <v>NDCON s.r.o.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NDCON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95</v>
      </c>
      <c r="D57" s="89"/>
      <c r="E57" s="89"/>
      <c r="F57" s="89"/>
      <c r="G57" s="89"/>
      <c r="H57" s="89"/>
      <c r="I57" s="89"/>
      <c r="J57" s="96" t="s">
        <v>96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69</v>
      </c>
      <c r="J59" s="62">
        <f>J90</f>
        <v>0</v>
      </c>
      <c r="L59" s="31"/>
      <c r="AU59" s="16" t="s">
        <v>97</v>
      </c>
    </row>
    <row r="60" spans="2:47" s="8" customFormat="1" ht="24.9" customHeight="1">
      <c r="B60" s="98"/>
      <c r="D60" s="99" t="s">
        <v>250</v>
      </c>
      <c r="E60" s="100"/>
      <c r="F60" s="100"/>
      <c r="G60" s="100"/>
      <c r="H60" s="100"/>
      <c r="I60" s="100"/>
      <c r="J60" s="101">
        <f>J91</f>
        <v>0</v>
      </c>
      <c r="L60" s="98"/>
    </row>
    <row r="61" spans="2:47" s="9" customFormat="1" ht="19.95" customHeight="1">
      <c r="B61" s="102"/>
      <c r="D61" s="103" t="s">
        <v>251</v>
      </c>
      <c r="E61" s="104"/>
      <c r="F61" s="104"/>
      <c r="G61" s="104"/>
      <c r="H61" s="104"/>
      <c r="I61" s="104"/>
      <c r="J61" s="105">
        <f>J92</f>
        <v>0</v>
      </c>
      <c r="L61" s="102"/>
    </row>
    <row r="62" spans="2:47" s="9" customFormat="1" ht="19.95" customHeight="1">
      <c r="B62" s="102"/>
      <c r="D62" s="103" t="s">
        <v>252</v>
      </c>
      <c r="E62" s="104"/>
      <c r="F62" s="104"/>
      <c r="G62" s="104"/>
      <c r="H62" s="104"/>
      <c r="I62" s="104"/>
      <c r="J62" s="105">
        <f>J160</f>
        <v>0</v>
      </c>
      <c r="L62" s="102"/>
    </row>
    <row r="63" spans="2:47" s="9" customFormat="1" ht="19.95" customHeight="1">
      <c r="B63" s="102"/>
      <c r="D63" s="103" t="s">
        <v>253</v>
      </c>
      <c r="E63" s="104"/>
      <c r="F63" s="104"/>
      <c r="G63" s="104"/>
      <c r="H63" s="104"/>
      <c r="I63" s="104"/>
      <c r="J63" s="105">
        <f>J175</f>
        <v>0</v>
      </c>
      <c r="L63" s="102"/>
    </row>
    <row r="64" spans="2:47" s="9" customFormat="1" ht="19.95" customHeight="1">
      <c r="B64" s="102"/>
      <c r="D64" s="103" t="s">
        <v>254</v>
      </c>
      <c r="E64" s="104"/>
      <c r="F64" s="104"/>
      <c r="G64" s="104"/>
      <c r="H64" s="104"/>
      <c r="I64" s="104"/>
      <c r="J64" s="105">
        <f>J180</f>
        <v>0</v>
      </c>
      <c r="L64" s="102"/>
    </row>
    <row r="65" spans="2:12" s="9" customFormat="1" ht="19.95" customHeight="1">
      <c r="B65" s="102"/>
      <c r="D65" s="103" t="s">
        <v>255</v>
      </c>
      <c r="E65" s="104"/>
      <c r="F65" s="104"/>
      <c r="G65" s="104"/>
      <c r="H65" s="104"/>
      <c r="I65" s="104"/>
      <c r="J65" s="105">
        <f>J205</f>
        <v>0</v>
      </c>
      <c r="L65" s="102"/>
    </row>
    <row r="66" spans="2:12" s="9" customFormat="1" ht="19.95" customHeight="1">
      <c r="B66" s="102"/>
      <c r="D66" s="103" t="s">
        <v>256</v>
      </c>
      <c r="E66" s="104"/>
      <c r="F66" s="104"/>
      <c r="G66" s="104"/>
      <c r="H66" s="104"/>
      <c r="I66" s="104"/>
      <c r="J66" s="105">
        <f>J209</f>
        <v>0</v>
      </c>
      <c r="L66" s="102"/>
    </row>
    <row r="67" spans="2:12" s="9" customFormat="1" ht="19.95" customHeight="1">
      <c r="B67" s="102"/>
      <c r="D67" s="103" t="s">
        <v>257</v>
      </c>
      <c r="E67" s="104"/>
      <c r="F67" s="104"/>
      <c r="G67" s="104"/>
      <c r="H67" s="104"/>
      <c r="I67" s="104"/>
      <c r="J67" s="105">
        <f>J254</f>
        <v>0</v>
      </c>
      <c r="L67" s="102"/>
    </row>
    <row r="68" spans="2:12" s="9" customFormat="1" ht="19.95" customHeight="1">
      <c r="B68" s="102"/>
      <c r="D68" s="103" t="s">
        <v>258</v>
      </c>
      <c r="E68" s="104"/>
      <c r="F68" s="104"/>
      <c r="G68" s="104"/>
      <c r="H68" s="104"/>
      <c r="I68" s="104"/>
      <c r="J68" s="105">
        <f>J260</f>
        <v>0</v>
      </c>
      <c r="L68" s="102"/>
    </row>
    <row r="69" spans="2:12" s="8" customFormat="1" ht="24.9" customHeight="1">
      <c r="B69" s="98"/>
      <c r="D69" s="99" t="s">
        <v>259</v>
      </c>
      <c r="E69" s="100"/>
      <c r="F69" s="100"/>
      <c r="G69" s="100"/>
      <c r="H69" s="100"/>
      <c r="I69" s="100"/>
      <c r="J69" s="101">
        <f>J264</f>
        <v>0</v>
      </c>
      <c r="L69" s="98"/>
    </row>
    <row r="70" spans="2:12" s="9" customFormat="1" ht="19.95" customHeight="1">
      <c r="B70" s="102"/>
      <c r="D70" s="103" t="s">
        <v>260</v>
      </c>
      <c r="E70" s="104"/>
      <c r="F70" s="104"/>
      <c r="G70" s="104"/>
      <c r="H70" s="104"/>
      <c r="I70" s="104"/>
      <c r="J70" s="105">
        <f>J265</f>
        <v>0</v>
      </c>
      <c r="L70" s="102"/>
    </row>
    <row r="71" spans="2:12" s="1" customFormat="1" ht="21.75" customHeight="1">
      <c r="B71" s="31"/>
      <c r="L71" s="31"/>
    </row>
    <row r="72" spans="2:12" s="1" customFormat="1" ht="6.9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6" spans="2:12" s="1" customFormat="1" ht="6.9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4.9" customHeight="1">
      <c r="B77" s="31"/>
      <c r="C77" s="20" t="s">
        <v>104</v>
      </c>
      <c r="L77" s="31"/>
    </row>
    <row r="78" spans="2:12" s="1" customFormat="1" ht="6.9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16.5" customHeight="1">
      <c r="B80" s="31"/>
      <c r="E80" s="312" t="str">
        <f>E7</f>
        <v>Rozšíření ulice Podolecká</v>
      </c>
      <c r="F80" s="313"/>
      <c r="G80" s="313"/>
      <c r="H80" s="313"/>
      <c r="L80" s="31"/>
    </row>
    <row r="81" spans="2:65" s="1" customFormat="1" ht="12" customHeight="1">
      <c r="B81" s="31"/>
      <c r="C81" s="26" t="s">
        <v>92</v>
      </c>
      <c r="L81" s="31"/>
    </row>
    <row r="82" spans="2:65" s="1" customFormat="1" ht="30" customHeight="1">
      <c r="B82" s="31"/>
      <c r="E82" s="302" t="str">
        <f>E9</f>
        <v>906/23-2 - SO 101 Komunikace - hrazeno městem Benátky n. Jizerou</v>
      </c>
      <c r="F82" s="311"/>
      <c r="G82" s="311"/>
      <c r="H82" s="311"/>
      <c r="L82" s="31"/>
    </row>
    <row r="83" spans="2:65" s="1" customFormat="1" ht="6.9" customHeight="1">
      <c r="B83" s="31"/>
      <c r="L83" s="31"/>
    </row>
    <row r="84" spans="2:65" s="1" customFormat="1" ht="12" customHeight="1">
      <c r="B84" s="31"/>
      <c r="C84" s="26" t="s">
        <v>21</v>
      </c>
      <c r="F84" s="24" t="str">
        <f>F12</f>
        <v>Benátky nad Jizerou</v>
      </c>
      <c r="I84" s="26" t="s">
        <v>23</v>
      </c>
      <c r="J84" s="48" t="str">
        <f>IF(J12="","",J12)</f>
        <v>2. 4. 2024</v>
      </c>
      <c r="L84" s="31"/>
    </row>
    <row r="85" spans="2:65" s="1" customFormat="1" ht="6.9" customHeight="1">
      <c r="B85" s="31"/>
      <c r="L85" s="31"/>
    </row>
    <row r="86" spans="2:65" s="1" customFormat="1" ht="15.15" customHeight="1">
      <c r="B86" s="31"/>
      <c r="C86" s="26" t="s">
        <v>25</v>
      </c>
      <c r="F86" s="24" t="str">
        <f>E15</f>
        <v>Město Benátky nad Jizerou</v>
      </c>
      <c r="I86" s="26" t="s">
        <v>31</v>
      </c>
      <c r="J86" s="29" t="str">
        <f>E21</f>
        <v>NDCON s.r.o.</v>
      </c>
      <c r="L86" s="31"/>
    </row>
    <row r="87" spans="2:65" s="1" customFormat="1" ht="15.15" customHeight="1">
      <c r="B87" s="31"/>
      <c r="C87" s="26" t="s">
        <v>29</v>
      </c>
      <c r="F87" s="24" t="str">
        <f>IF(E18="","",E18)</f>
        <v>Vyplň údaj</v>
      </c>
      <c r="I87" s="26" t="s">
        <v>34</v>
      </c>
      <c r="J87" s="29" t="str">
        <f>E24</f>
        <v>NDCON s.r.o.</v>
      </c>
      <c r="L87" s="31"/>
    </row>
    <row r="88" spans="2:65" s="1" customFormat="1" ht="10.35" customHeight="1">
      <c r="B88" s="31"/>
      <c r="L88" s="31"/>
    </row>
    <row r="89" spans="2:65" s="10" customFormat="1" ht="29.25" customHeight="1">
      <c r="B89" s="106"/>
      <c r="C89" s="107" t="s">
        <v>105</v>
      </c>
      <c r="D89" s="108" t="s">
        <v>56</v>
      </c>
      <c r="E89" s="108" t="s">
        <v>52</v>
      </c>
      <c r="F89" s="108" t="s">
        <v>53</v>
      </c>
      <c r="G89" s="108" t="s">
        <v>106</v>
      </c>
      <c r="H89" s="108" t="s">
        <v>107</v>
      </c>
      <c r="I89" s="108" t="s">
        <v>108</v>
      </c>
      <c r="J89" s="108" t="s">
        <v>96</v>
      </c>
      <c r="K89" s="109" t="s">
        <v>109</v>
      </c>
      <c r="L89" s="106"/>
      <c r="M89" s="55" t="s">
        <v>19</v>
      </c>
      <c r="N89" s="56" t="s">
        <v>41</v>
      </c>
      <c r="O89" s="56" t="s">
        <v>110</v>
      </c>
      <c r="P89" s="56" t="s">
        <v>111</v>
      </c>
      <c r="Q89" s="56" t="s">
        <v>112</v>
      </c>
      <c r="R89" s="56" t="s">
        <v>113</v>
      </c>
      <c r="S89" s="56" t="s">
        <v>114</v>
      </c>
      <c r="T89" s="57" t="s">
        <v>115</v>
      </c>
    </row>
    <row r="90" spans="2:65" s="1" customFormat="1" ht="22.8" customHeight="1">
      <c r="B90" s="31"/>
      <c r="C90" s="60" t="s">
        <v>116</v>
      </c>
      <c r="J90" s="110">
        <f>BK90</f>
        <v>0</v>
      </c>
      <c r="L90" s="31"/>
      <c r="M90" s="58"/>
      <c r="N90" s="49"/>
      <c r="O90" s="49"/>
      <c r="P90" s="111">
        <f>P91+P264</f>
        <v>0</v>
      </c>
      <c r="Q90" s="49"/>
      <c r="R90" s="111">
        <f>R91+R264</f>
        <v>139.99473705622398</v>
      </c>
      <c r="S90" s="49"/>
      <c r="T90" s="112">
        <f>T91+T264</f>
        <v>4.6765599999999994</v>
      </c>
      <c r="AT90" s="16" t="s">
        <v>70</v>
      </c>
      <c r="AU90" s="16" t="s">
        <v>97</v>
      </c>
      <c r="BK90" s="113">
        <f>BK91+BK264</f>
        <v>0</v>
      </c>
    </row>
    <row r="91" spans="2:65" s="11" customFormat="1" ht="25.95" customHeight="1">
      <c r="B91" s="114"/>
      <c r="D91" s="115" t="s">
        <v>70</v>
      </c>
      <c r="E91" s="116" t="s">
        <v>261</v>
      </c>
      <c r="F91" s="116" t="s">
        <v>262</v>
      </c>
      <c r="I91" s="117"/>
      <c r="J91" s="118">
        <f>BK91</f>
        <v>0</v>
      </c>
      <c r="L91" s="114"/>
      <c r="M91" s="119"/>
      <c r="P91" s="120">
        <f>P92+P160+P175+P180+P205+P209+P254+P260</f>
        <v>0</v>
      </c>
      <c r="R91" s="120">
        <f>R92+R160+R175+R180+R205+R209+R254+R260</f>
        <v>139.99473705622398</v>
      </c>
      <c r="T91" s="121">
        <f>T92+T160+T175+T180+T205+T209+T254+T260</f>
        <v>4.6765599999999994</v>
      </c>
      <c r="AR91" s="115" t="s">
        <v>79</v>
      </c>
      <c r="AT91" s="122" t="s">
        <v>70</v>
      </c>
      <c r="AU91" s="122" t="s">
        <v>71</v>
      </c>
      <c r="AY91" s="115" t="s">
        <v>120</v>
      </c>
      <c r="BK91" s="123">
        <f>BK92+BK160+BK175+BK180+BK205+BK209+BK254+BK260</f>
        <v>0</v>
      </c>
    </row>
    <row r="92" spans="2:65" s="11" customFormat="1" ht="22.8" customHeight="1">
      <c r="B92" s="114"/>
      <c r="D92" s="115" t="s">
        <v>70</v>
      </c>
      <c r="E92" s="124" t="s">
        <v>79</v>
      </c>
      <c r="F92" s="124" t="s">
        <v>263</v>
      </c>
      <c r="I92" s="117"/>
      <c r="J92" s="125">
        <f>BK92</f>
        <v>0</v>
      </c>
      <c r="L92" s="114"/>
      <c r="M92" s="119"/>
      <c r="P92" s="120">
        <f>SUM(P93:P159)</f>
        <v>0</v>
      </c>
      <c r="R92" s="120">
        <f>SUM(R93:R159)</f>
        <v>0.94984567199999992</v>
      </c>
      <c r="T92" s="121">
        <f>SUM(T93:T159)</f>
        <v>4.6737599999999997</v>
      </c>
      <c r="AR92" s="115" t="s">
        <v>79</v>
      </c>
      <c r="AT92" s="122" t="s">
        <v>70</v>
      </c>
      <c r="AU92" s="122" t="s">
        <v>79</v>
      </c>
      <c r="AY92" s="115" t="s">
        <v>120</v>
      </c>
      <c r="BK92" s="123">
        <f>SUM(BK93:BK159)</f>
        <v>0</v>
      </c>
    </row>
    <row r="93" spans="2:65" s="1" customFormat="1" ht="33" customHeight="1">
      <c r="B93" s="31"/>
      <c r="C93" s="126" t="s">
        <v>79</v>
      </c>
      <c r="D93" s="126" t="s">
        <v>123</v>
      </c>
      <c r="E93" s="127" t="s">
        <v>828</v>
      </c>
      <c r="F93" s="128" t="s">
        <v>829</v>
      </c>
      <c r="G93" s="129" t="s">
        <v>266</v>
      </c>
      <c r="H93" s="130">
        <v>3.36</v>
      </c>
      <c r="I93" s="131"/>
      <c r="J93" s="132">
        <f>ROUND(I93*H93,2)</f>
        <v>0</v>
      </c>
      <c r="K93" s="128" t="s">
        <v>267</v>
      </c>
      <c r="L93" s="31"/>
      <c r="M93" s="133" t="s">
        <v>19</v>
      </c>
      <c r="N93" s="134" t="s">
        <v>42</v>
      </c>
      <c r="P93" s="135">
        <f>O93*H93</f>
        <v>0</v>
      </c>
      <c r="Q93" s="135">
        <v>0</v>
      </c>
      <c r="R93" s="135">
        <f>Q93*H93</f>
        <v>0</v>
      </c>
      <c r="S93" s="135">
        <v>0.75</v>
      </c>
      <c r="T93" s="136">
        <f>S93*H93</f>
        <v>2.52</v>
      </c>
      <c r="AR93" s="137" t="s">
        <v>140</v>
      </c>
      <c r="AT93" s="137" t="s">
        <v>123</v>
      </c>
      <c r="AU93" s="137" t="s">
        <v>81</v>
      </c>
      <c r="AY93" s="16" t="s">
        <v>120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79</v>
      </c>
      <c r="BK93" s="138">
        <f>ROUND(I93*H93,2)</f>
        <v>0</v>
      </c>
      <c r="BL93" s="16" t="s">
        <v>140</v>
      </c>
      <c r="BM93" s="137" t="s">
        <v>830</v>
      </c>
    </row>
    <row r="94" spans="2:65" s="1" customFormat="1" ht="48">
      <c r="B94" s="31"/>
      <c r="D94" s="139" t="s">
        <v>129</v>
      </c>
      <c r="F94" s="140" t="s">
        <v>831</v>
      </c>
      <c r="I94" s="141"/>
      <c r="L94" s="31"/>
      <c r="M94" s="142"/>
      <c r="T94" s="52"/>
      <c r="AT94" s="16" t="s">
        <v>129</v>
      </c>
      <c r="AU94" s="16" t="s">
        <v>81</v>
      </c>
    </row>
    <row r="95" spans="2:65" s="1" customFormat="1">
      <c r="B95" s="31"/>
      <c r="D95" s="149" t="s">
        <v>270</v>
      </c>
      <c r="F95" s="150" t="s">
        <v>832</v>
      </c>
      <c r="I95" s="141"/>
      <c r="L95" s="31"/>
      <c r="M95" s="142"/>
      <c r="T95" s="52"/>
      <c r="AT95" s="16" t="s">
        <v>270</v>
      </c>
      <c r="AU95" s="16" t="s">
        <v>81</v>
      </c>
    </row>
    <row r="96" spans="2:65" s="12" customFormat="1">
      <c r="B96" s="151"/>
      <c r="D96" s="139" t="s">
        <v>272</v>
      </c>
      <c r="E96" s="152" t="s">
        <v>19</v>
      </c>
      <c r="F96" s="153" t="s">
        <v>826</v>
      </c>
      <c r="H96" s="154">
        <v>3.36</v>
      </c>
      <c r="I96" s="155"/>
      <c r="L96" s="151"/>
      <c r="M96" s="156"/>
      <c r="T96" s="157"/>
      <c r="AT96" s="152" t="s">
        <v>272</v>
      </c>
      <c r="AU96" s="152" t="s">
        <v>81</v>
      </c>
      <c r="AV96" s="12" t="s">
        <v>81</v>
      </c>
      <c r="AW96" s="12" t="s">
        <v>33</v>
      </c>
      <c r="AX96" s="12" t="s">
        <v>79</v>
      </c>
      <c r="AY96" s="152" t="s">
        <v>120</v>
      </c>
    </row>
    <row r="97" spans="2:65" s="1" customFormat="1" ht="33" customHeight="1">
      <c r="B97" s="31"/>
      <c r="C97" s="126" t="s">
        <v>81</v>
      </c>
      <c r="D97" s="126" t="s">
        <v>123</v>
      </c>
      <c r="E97" s="127" t="s">
        <v>833</v>
      </c>
      <c r="F97" s="128" t="s">
        <v>834</v>
      </c>
      <c r="G97" s="129" t="s">
        <v>266</v>
      </c>
      <c r="H97" s="130">
        <v>3.36</v>
      </c>
      <c r="I97" s="131"/>
      <c r="J97" s="132">
        <f>ROUND(I97*H97,2)</f>
        <v>0</v>
      </c>
      <c r="K97" s="128" t="s">
        <v>267</v>
      </c>
      <c r="L97" s="31"/>
      <c r="M97" s="133" t="s">
        <v>19</v>
      </c>
      <c r="N97" s="134" t="s">
        <v>42</v>
      </c>
      <c r="P97" s="135">
        <f>O97*H97</f>
        <v>0</v>
      </c>
      <c r="Q97" s="135">
        <v>0</v>
      </c>
      <c r="R97" s="135">
        <f>Q97*H97</f>
        <v>0</v>
      </c>
      <c r="S97" s="135">
        <v>0.32500000000000001</v>
      </c>
      <c r="T97" s="136">
        <f>S97*H97</f>
        <v>1.0920000000000001</v>
      </c>
      <c r="AR97" s="137" t="s">
        <v>140</v>
      </c>
      <c r="AT97" s="137" t="s">
        <v>123</v>
      </c>
      <c r="AU97" s="137" t="s">
        <v>81</v>
      </c>
      <c r="AY97" s="16" t="s">
        <v>120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79</v>
      </c>
      <c r="BK97" s="138">
        <f>ROUND(I97*H97,2)</f>
        <v>0</v>
      </c>
      <c r="BL97" s="16" t="s">
        <v>140</v>
      </c>
      <c r="BM97" s="137" t="s">
        <v>835</v>
      </c>
    </row>
    <row r="98" spans="2:65" s="1" customFormat="1" ht="48">
      <c r="B98" s="31"/>
      <c r="D98" s="139" t="s">
        <v>129</v>
      </c>
      <c r="F98" s="140" t="s">
        <v>836</v>
      </c>
      <c r="I98" s="141"/>
      <c r="L98" s="31"/>
      <c r="M98" s="142"/>
      <c r="T98" s="52"/>
      <c r="AT98" s="16" t="s">
        <v>129</v>
      </c>
      <c r="AU98" s="16" t="s">
        <v>81</v>
      </c>
    </row>
    <row r="99" spans="2:65" s="1" customFormat="1">
      <c r="B99" s="31"/>
      <c r="D99" s="149" t="s">
        <v>270</v>
      </c>
      <c r="F99" s="150" t="s">
        <v>837</v>
      </c>
      <c r="I99" s="141"/>
      <c r="L99" s="31"/>
      <c r="M99" s="142"/>
      <c r="T99" s="52"/>
      <c r="AT99" s="16" t="s">
        <v>270</v>
      </c>
      <c r="AU99" s="16" t="s">
        <v>81</v>
      </c>
    </row>
    <row r="100" spans="2:65" s="12" customFormat="1">
      <c r="B100" s="151"/>
      <c r="D100" s="139" t="s">
        <v>272</v>
      </c>
      <c r="E100" s="152" t="s">
        <v>19</v>
      </c>
      <c r="F100" s="153" t="s">
        <v>826</v>
      </c>
      <c r="H100" s="154">
        <v>3.36</v>
      </c>
      <c r="I100" s="155"/>
      <c r="L100" s="151"/>
      <c r="M100" s="156"/>
      <c r="T100" s="157"/>
      <c r="AT100" s="152" t="s">
        <v>272</v>
      </c>
      <c r="AU100" s="152" t="s">
        <v>81</v>
      </c>
      <c r="AV100" s="12" t="s">
        <v>81</v>
      </c>
      <c r="AW100" s="12" t="s">
        <v>33</v>
      </c>
      <c r="AX100" s="12" t="s">
        <v>79</v>
      </c>
      <c r="AY100" s="152" t="s">
        <v>120</v>
      </c>
    </row>
    <row r="101" spans="2:65" s="1" customFormat="1" ht="24.15" customHeight="1">
      <c r="B101" s="31"/>
      <c r="C101" s="126" t="s">
        <v>136</v>
      </c>
      <c r="D101" s="126" t="s">
        <v>123</v>
      </c>
      <c r="E101" s="127" t="s">
        <v>838</v>
      </c>
      <c r="F101" s="128" t="s">
        <v>839</v>
      </c>
      <c r="G101" s="129" t="s">
        <v>266</v>
      </c>
      <c r="H101" s="130">
        <v>3.36</v>
      </c>
      <c r="I101" s="131"/>
      <c r="J101" s="132">
        <f>ROUND(I101*H101,2)</f>
        <v>0</v>
      </c>
      <c r="K101" s="128" t="s">
        <v>267</v>
      </c>
      <c r="L101" s="31"/>
      <c r="M101" s="133" t="s">
        <v>19</v>
      </c>
      <c r="N101" s="134" t="s">
        <v>42</v>
      </c>
      <c r="P101" s="135">
        <f>O101*H101</f>
        <v>0</v>
      </c>
      <c r="Q101" s="135">
        <v>0</v>
      </c>
      <c r="R101" s="135">
        <f>Q101*H101</f>
        <v>0</v>
      </c>
      <c r="S101" s="135">
        <v>0.316</v>
      </c>
      <c r="T101" s="136">
        <f>S101*H101</f>
        <v>1.06176</v>
      </c>
      <c r="AR101" s="137" t="s">
        <v>140</v>
      </c>
      <c r="AT101" s="137" t="s">
        <v>123</v>
      </c>
      <c r="AU101" s="137" t="s">
        <v>81</v>
      </c>
      <c r="AY101" s="16" t="s">
        <v>120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79</v>
      </c>
      <c r="BK101" s="138">
        <f>ROUND(I101*H101,2)</f>
        <v>0</v>
      </c>
      <c r="BL101" s="16" t="s">
        <v>140</v>
      </c>
      <c r="BM101" s="137" t="s">
        <v>840</v>
      </c>
    </row>
    <row r="102" spans="2:65" s="1" customFormat="1" ht="38.4">
      <c r="B102" s="31"/>
      <c r="D102" s="139" t="s">
        <v>129</v>
      </c>
      <c r="F102" s="140" t="s">
        <v>841</v>
      </c>
      <c r="I102" s="141"/>
      <c r="L102" s="31"/>
      <c r="M102" s="142"/>
      <c r="T102" s="52"/>
      <c r="AT102" s="16" t="s">
        <v>129</v>
      </c>
      <c r="AU102" s="16" t="s">
        <v>81</v>
      </c>
    </row>
    <row r="103" spans="2:65" s="1" customFormat="1">
      <c r="B103" s="31"/>
      <c r="D103" s="149" t="s">
        <v>270</v>
      </c>
      <c r="F103" s="150" t="s">
        <v>842</v>
      </c>
      <c r="I103" s="141"/>
      <c r="L103" s="31"/>
      <c r="M103" s="142"/>
      <c r="T103" s="52"/>
      <c r="AT103" s="16" t="s">
        <v>270</v>
      </c>
      <c r="AU103" s="16" t="s">
        <v>81</v>
      </c>
    </row>
    <row r="104" spans="2:65" s="12" customFormat="1">
      <c r="B104" s="151"/>
      <c r="D104" s="139" t="s">
        <v>272</v>
      </c>
      <c r="E104" s="152" t="s">
        <v>826</v>
      </c>
      <c r="F104" s="153" t="s">
        <v>843</v>
      </c>
      <c r="H104" s="154">
        <v>3.36</v>
      </c>
      <c r="I104" s="155"/>
      <c r="L104" s="151"/>
      <c r="M104" s="156"/>
      <c r="T104" s="157"/>
      <c r="AT104" s="152" t="s">
        <v>272</v>
      </c>
      <c r="AU104" s="152" t="s">
        <v>81</v>
      </c>
      <c r="AV104" s="12" t="s">
        <v>81</v>
      </c>
      <c r="AW104" s="12" t="s">
        <v>33</v>
      </c>
      <c r="AX104" s="12" t="s">
        <v>79</v>
      </c>
      <c r="AY104" s="152" t="s">
        <v>120</v>
      </c>
    </row>
    <row r="105" spans="2:65" s="1" customFormat="1" ht="33" customHeight="1">
      <c r="B105" s="31"/>
      <c r="C105" s="126" t="s">
        <v>140</v>
      </c>
      <c r="D105" s="126" t="s">
        <v>123</v>
      </c>
      <c r="E105" s="127" t="s">
        <v>844</v>
      </c>
      <c r="F105" s="128" t="s">
        <v>845</v>
      </c>
      <c r="G105" s="129" t="s">
        <v>316</v>
      </c>
      <c r="H105" s="130">
        <v>88</v>
      </c>
      <c r="I105" s="131"/>
      <c r="J105" s="132">
        <f>ROUND(I105*H105,2)</f>
        <v>0</v>
      </c>
      <c r="K105" s="128" t="s">
        <v>267</v>
      </c>
      <c r="L105" s="31"/>
      <c r="M105" s="133" t="s">
        <v>19</v>
      </c>
      <c r="N105" s="134" t="s">
        <v>42</v>
      </c>
      <c r="P105" s="135">
        <f>O105*H105</f>
        <v>0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140</v>
      </c>
      <c r="AT105" s="137" t="s">
        <v>123</v>
      </c>
      <c r="AU105" s="137" t="s">
        <v>81</v>
      </c>
      <c r="AY105" s="16" t="s">
        <v>120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79</v>
      </c>
      <c r="BK105" s="138">
        <f>ROUND(I105*H105,2)</f>
        <v>0</v>
      </c>
      <c r="BL105" s="16" t="s">
        <v>140</v>
      </c>
      <c r="BM105" s="137" t="s">
        <v>337</v>
      </c>
    </row>
    <row r="106" spans="2:65" s="1" customFormat="1" ht="28.8">
      <c r="B106" s="31"/>
      <c r="D106" s="139" t="s">
        <v>129</v>
      </c>
      <c r="F106" s="140" t="s">
        <v>846</v>
      </c>
      <c r="I106" s="141"/>
      <c r="L106" s="31"/>
      <c r="M106" s="142"/>
      <c r="T106" s="52"/>
      <c r="AT106" s="16" t="s">
        <v>129</v>
      </c>
      <c r="AU106" s="16" t="s">
        <v>81</v>
      </c>
    </row>
    <row r="107" spans="2:65" s="1" customFormat="1">
      <c r="B107" s="31"/>
      <c r="D107" s="149" t="s">
        <v>270</v>
      </c>
      <c r="F107" s="150" t="s">
        <v>847</v>
      </c>
      <c r="I107" s="141"/>
      <c r="L107" s="31"/>
      <c r="M107" s="142"/>
      <c r="T107" s="52"/>
      <c r="AT107" s="16" t="s">
        <v>270</v>
      </c>
      <c r="AU107" s="16" t="s">
        <v>81</v>
      </c>
    </row>
    <row r="108" spans="2:65" s="1" customFormat="1" ht="19.2">
      <c r="B108" s="31"/>
      <c r="D108" s="139" t="s">
        <v>130</v>
      </c>
      <c r="F108" s="143" t="s">
        <v>848</v>
      </c>
      <c r="I108" s="141"/>
      <c r="L108" s="31"/>
      <c r="M108" s="142"/>
      <c r="T108" s="52"/>
      <c r="AT108" s="16" t="s">
        <v>130</v>
      </c>
      <c r="AU108" s="16" t="s">
        <v>81</v>
      </c>
    </row>
    <row r="109" spans="2:65" s="12" customFormat="1">
      <c r="B109" s="151"/>
      <c r="D109" s="139" t="s">
        <v>272</v>
      </c>
      <c r="E109" s="152" t="s">
        <v>340</v>
      </c>
      <c r="F109" s="153" t="s">
        <v>849</v>
      </c>
      <c r="H109" s="154">
        <v>88</v>
      </c>
      <c r="I109" s="155"/>
      <c r="L109" s="151"/>
      <c r="M109" s="156"/>
      <c r="T109" s="157"/>
      <c r="AT109" s="152" t="s">
        <v>272</v>
      </c>
      <c r="AU109" s="152" t="s">
        <v>81</v>
      </c>
      <c r="AV109" s="12" t="s">
        <v>81</v>
      </c>
      <c r="AW109" s="12" t="s">
        <v>33</v>
      </c>
      <c r="AX109" s="12" t="s">
        <v>79</v>
      </c>
      <c r="AY109" s="152" t="s">
        <v>120</v>
      </c>
    </row>
    <row r="110" spans="2:65" s="1" customFormat="1" ht="33" customHeight="1">
      <c r="B110" s="31"/>
      <c r="C110" s="126" t="s">
        <v>119</v>
      </c>
      <c r="D110" s="126" t="s">
        <v>123</v>
      </c>
      <c r="E110" s="127" t="s">
        <v>342</v>
      </c>
      <c r="F110" s="128" t="s">
        <v>343</v>
      </c>
      <c r="G110" s="129" t="s">
        <v>316</v>
      </c>
      <c r="H110" s="130">
        <v>3.28</v>
      </c>
      <c r="I110" s="131"/>
      <c r="J110" s="132">
        <f>ROUND(I110*H110,2)</f>
        <v>0</v>
      </c>
      <c r="K110" s="128" t="s">
        <v>267</v>
      </c>
      <c r="L110" s="31"/>
      <c r="M110" s="133" t="s">
        <v>19</v>
      </c>
      <c r="N110" s="134" t="s">
        <v>42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140</v>
      </c>
      <c r="AT110" s="137" t="s">
        <v>123</v>
      </c>
      <c r="AU110" s="137" t="s">
        <v>81</v>
      </c>
      <c r="AY110" s="16" t="s">
        <v>120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79</v>
      </c>
      <c r="BK110" s="138">
        <f>ROUND(I110*H110,2)</f>
        <v>0</v>
      </c>
      <c r="BL110" s="16" t="s">
        <v>140</v>
      </c>
      <c r="BM110" s="137" t="s">
        <v>344</v>
      </c>
    </row>
    <row r="111" spans="2:65" s="1" customFormat="1" ht="28.8">
      <c r="B111" s="31"/>
      <c r="D111" s="139" t="s">
        <v>129</v>
      </c>
      <c r="F111" s="140" t="s">
        <v>345</v>
      </c>
      <c r="I111" s="141"/>
      <c r="L111" s="31"/>
      <c r="M111" s="142"/>
      <c r="T111" s="52"/>
      <c r="AT111" s="16" t="s">
        <v>129</v>
      </c>
      <c r="AU111" s="16" t="s">
        <v>81</v>
      </c>
    </row>
    <row r="112" spans="2:65" s="1" customFormat="1">
      <c r="B112" s="31"/>
      <c r="D112" s="149" t="s">
        <v>270</v>
      </c>
      <c r="F112" s="150" t="s">
        <v>346</v>
      </c>
      <c r="I112" s="141"/>
      <c r="L112" s="31"/>
      <c r="M112" s="142"/>
      <c r="T112" s="52"/>
      <c r="AT112" s="16" t="s">
        <v>270</v>
      </c>
      <c r="AU112" s="16" t="s">
        <v>81</v>
      </c>
    </row>
    <row r="113" spans="2:65" s="12" customFormat="1" ht="20.399999999999999">
      <c r="B113" s="151"/>
      <c r="D113" s="139" t="s">
        <v>272</v>
      </c>
      <c r="E113" s="152" t="s">
        <v>819</v>
      </c>
      <c r="F113" s="153" t="s">
        <v>850</v>
      </c>
      <c r="H113" s="154">
        <v>1.6</v>
      </c>
      <c r="I113" s="155"/>
      <c r="L113" s="151"/>
      <c r="M113" s="156"/>
      <c r="T113" s="157"/>
      <c r="AT113" s="152" t="s">
        <v>272</v>
      </c>
      <c r="AU113" s="152" t="s">
        <v>81</v>
      </c>
      <c r="AV113" s="12" t="s">
        <v>81</v>
      </c>
      <c r="AW113" s="12" t="s">
        <v>33</v>
      </c>
      <c r="AX113" s="12" t="s">
        <v>71</v>
      </c>
      <c r="AY113" s="152" t="s">
        <v>120</v>
      </c>
    </row>
    <row r="114" spans="2:65" s="12" customFormat="1" ht="20.399999999999999">
      <c r="B114" s="151"/>
      <c r="D114" s="139" t="s">
        <v>272</v>
      </c>
      <c r="E114" s="152" t="s">
        <v>821</v>
      </c>
      <c r="F114" s="153" t="s">
        <v>851</v>
      </c>
      <c r="H114" s="154">
        <v>1.68</v>
      </c>
      <c r="I114" s="155"/>
      <c r="L114" s="151"/>
      <c r="M114" s="156"/>
      <c r="T114" s="157"/>
      <c r="AT114" s="152" t="s">
        <v>272</v>
      </c>
      <c r="AU114" s="152" t="s">
        <v>81</v>
      </c>
      <c r="AV114" s="12" t="s">
        <v>81</v>
      </c>
      <c r="AW114" s="12" t="s">
        <v>33</v>
      </c>
      <c r="AX114" s="12" t="s">
        <v>71</v>
      </c>
      <c r="AY114" s="152" t="s">
        <v>120</v>
      </c>
    </row>
    <row r="115" spans="2:65" s="13" customFormat="1">
      <c r="B115" s="158"/>
      <c r="D115" s="139" t="s">
        <v>272</v>
      </c>
      <c r="E115" s="159" t="s">
        <v>227</v>
      </c>
      <c r="F115" s="160" t="s">
        <v>374</v>
      </c>
      <c r="H115" s="161">
        <v>3.28</v>
      </c>
      <c r="I115" s="162"/>
      <c r="L115" s="158"/>
      <c r="M115" s="163"/>
      <c r="T115" s="164"/>
      <c r="AT115" s="159" t="s">
        <v>272</v>
      </c>
      <c r="AU115" s="159" t="s">
        <v>81</v>
      </c>
      <c r="AV115" s="13" t="s">
        <v>140</v>
      </c>
      <c r="AW115" s="13" t="s">
        <v>33</v>
      </c>
      <c r="AX115" s="13" t="s">
        <v>79</v>
      </c>
      <c r="AY115" s="159" t="s">
        <v>120</v>
      </c>
    </row>
    <row r="116" spans="2:65" s="1" customFormat="1" ht="24.15" customHeight="1">
      <c r="B116" s="31"/>
      <c r="C116" s="126" t="s">
        <v>148</v>
      </c>
      <c r="D116" s="126" t="s">
        <v>123</v>
      </c>
      <c r="E116" s="127" t="s">
        <v>852</v>
      </c>
      <c r="F116" s="128" t="s">
        <v>853</v>
      </c>
      <c r="G116" s="129" t="s">
        <v>266</v>
      </c>
      <c r="H116" s="130">
        <v>84</v>
      </c>
      <c r="I116" s="131"/>
      <c r="J116" s="132">
        <f>ROUND(I116*H116,2)</f>
        <v>0</v>
      </c>
      <c r="K116" s="128" t="s">
        <v>267</v>
      </c>
      <c r="L116" s="31"/>
      <c r="M116" s="133" t="s">
        <v>19</v>
      </c>
      <c r="N116" s="134" t="s">
        <v>42</v>
      </c>
      <c r="P116" s="135">
        <f>O116*H116</f>
        <v>0</v>
      </c>
      <c r="Q116" s="135">
        <v>5.9300800000000001E-4</v>
      </c>
      <c r="R116" s="135">
        <f>Q116*H116</f>
        <v>4.9812672000000002E-2</v>
      </c>
      <c r="S116" s="135">
        <v>0</v>
      </c>
      <c r="T116" s="136">
        <f>S116*H116</f>
        <v>0</v>
      </c>
      <c r="AR116" s="137" t="s">
        <v>140</v>
      </c>
      <c r="AT116" s="137" t="s">
        <v>123</v>
      </c>
      <c r="AU116" s="137" t="s">
        <v>81</v>
      </c>
      <c r="AY116" s="16" t="s">
        <v>120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79</v>
      </c>
      <c r="BK116" s="138">
        <f>ROUND(I116*H116,2)</f>
        <v>0</v>
      </c>
      <c r="BL116" s="16" t="s">
        <v>140</v>
      </c>
      <c r="BM116" s="137" t="s">
        <v>854</v>
      </c>
    </row>
    <row r="117" spans="2:65" s="1" customFormat="1" ht="28.8">
      <c r="B117" s="31"/>
      <c r="D117" s="139" t="s">
        <v>129</v>
      </c>
      <c r="F117" s="140" t="s">
        <v>855</v>
      </c>
      <c r="I117" s="141"/>
      <c r="L117" s="31"/>
      <c r="M117" s="142"/>
      <c r="T117" s="52"/>
      <c r="AT117" s="16" t="s">
        <v>129</v>
      </c>
      <c r="AU117" s="16" t="s">
        <v>81</v>
      </c>
    </row>
    <row r="118" spans="2:65" s="1" customFormat="1">
      <c r="B118" s="31"/>
      <c r="D118" s="149" t="s">
        <v>270</v>
      </c>
      <c r="F118" s="150" t="s">
        <v>856</v>
      </c>
      <c r="I118" s="141"/>
      <c r="L118" s="31"/>
      <c r="M118" s="142"/>
      <c r="T118" s="52"/>
      <c r="AT118" s="16" t="s">
        <v>270</v>
      </c>
      <c r="AU118" s="16" t="s">
        <v>81</v>
      </c>
    </row>
    <row r="119" spans="2:65" s="1" customFormat="1" ht="19.2">
      <c r="B119" s="31"/>
      <c r="D119" s="139" t="s">
        <v>130</v>
      </c>
      <c r="F119" s="143" t="s">
        <v>848</v>
      </c>
      <c r="I119" s="141"/>
      <c r="L119" s="31"/>
      <c r="M119" s="142"/>
      <c r="T119" s="52"/>
      <c r="AT119" s="16" t="s">
        <v>130</v>
      </c>
      <c r="AU119" s="16" t="s">
        <v>81</v>
      </c>
    </row>
    <row r="120" spans="2:65" s="12" customFormat="1">
      <c r="B120" s="151"/>
      <c r="D120" s="139" t="s">
        <v>272</v>
      </c>
      <c r="E120" s="152" t="s">
        <v>809</v>
      </c>
      <c r="F120" s="153" t="s">
        <v>857</v>
      </c>
      <c r="H120" s="154">
        <v>84</v>
      </c>
      <c r="I120" s="155"/>
      <c r="L120" s="151"/>
      <c r="M120" s="156"/>
      <c r="T120" s="157"/>
      <c r="AT120" s="152" t="s">
        <v>272</v>
      </c>
      <c r="AU120" s="152" t="s">
        <v>81</v>
      </c>
      <c r="AV120" s="12" t="s">
        <v>81</v>
      </c>
      <c r="AW120" s="12" t="s">
        <v>33</v>
      </c>
      <c r="AX120" s="12" t="s">
        <v>79</v>
      </c>
      <c r="AY120" s="152" t="s">
        <v>120</v>
      </c>
    </row>
    <row r="121" spans="2:65" s="1" customFormat="1" ht="24.15" customHeight="1">
      <c r="B121" s="31"/>
      <c r="C121" s="126" t="s">
        <v>153</v>
      </c>
      <c r="D121" s="126" t="s">
        <v>123</v>
      </c>
      <c r="E121" s="127" t="s">
        <v>858</v>
      </c>
      <c r="F121" s="128" t="s">
        <v>859</v>
      </c>
      <c r="G121" s="129" t="s">
        <v>266</v>
      </c>
      <c r="H121" s="130">
        <v>84</v>
      </c>
      <c r="I121" s="131"/>
      <c r="J121" s="132">
        <f>ROUND(I121*H121,2)</f>
        <v>0</v>
      </c>
      <c r="K121" s="128" t="s">
        <v>267</v>
      </c>
      <c r="L121" s="31"/>
      <c r="M121" s="133" t="s">
        <v>19</v>
      </c>
      <c r="N121" s="134" t="s">
        <v>42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140</v>
      </c>
      <c r="AT121" s="137" t="s">
        <v>123</v>
      </c>
      <c r="AU121" s="137" t="s">
        <v>81</v>
      </c>
      <c r="AY121" s="16" t="s">
        <v>120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79</v>
      </c>
      <c r="BK121" s="138">
        <f>ROUND(I121*H121,2)</f>
        <v>0</v>
      </c>
      <c r="BL121" s="16" t="s">
        <v>140</v>
      </c>
      <c r="BM121" s="137" t="s">
        <v>860</v>
      </c>
    </row>
    <row r="122" spans="2:65" s="1" customFormat="1" ht="28.8">
      <c r="B122" s="31"/>
      <c r="D122" s="139" t="s">
        <v>129</v>
      </c>
      <c r="F122" s="140" t="s">
        <v>861</v>
      </c>
      <c r="I122" s="141"/>
      <c r="L122" s="31"/>
      <c r="M122" s="142"/>
      <c r="T122" s="52"/>
      <c r="AT122" s="16" t="s">
        <v>129</v>
      </c>
      <c r="AU122" s="16" t="s">
        <v>81</v>
      </c>
    </row>
    <row r="123" spans="2:65" s="1" customFormat="1">
      <c r="B123" s="31"/>
      <c r="D123" s="149" t="s">
        <v>270</v>
      </c>
      <c r="F123" s="150" t="s">
        <v>862</v>
      </c>
      <c r="I123" s="141"/>
      <c r="L123" s="31"/>
      <c r="M123" s="142"/>
      <c r="T123" s="52"/>
      <c r="AT123" s="16" t="s">
        <v>270</v>
      </c>
      <c r="AU123" s="16" t="s">
        <v>81</v>
      </c>
    </row>
    <row r="124" spans="2:65" s="12" customFormat="1">
      <c r="B124" s="151"/>
      <c r="D124" s="139" t="s">
        <v>272</v>
      </c>
      <c r="E124" s="152" t="s">
        <v>19</v>
      </c>
      <c r="F124" s="153" t="s">
        <v>809</v>
      </c>
      <c r="H124" s="154">
        <v>84</v>
      </c>
      <c r="I124" s="155"/>
      <c r="L124" s="151"/>
      <c r="M124" s="156"/>
      <c r="T124" s="157"/>
      <c r="AT124" s="152" t="s">
        <v>272</v>
      </c>
      <c r="AU124" s="152" t="s">
        <v>81</v>
      </c>
      <c r="AV124" s="12" t="s">
        <v>81</v>
      </c>
      <c r="AW124" s="12" t="s">
        <v>33</v>
      </c>
      <c r="AX124" s="12" t="s">
        <v>79</v>
      </c>
      <c r="AY124" s="152" t="s">
        <v>120</v>
      </c>
    </row>
    <row r="125" spans="2:65" s="1" customFormat="1" ht="24.15" customHeight="1">
      <c r="B125" s="31"/>
      <c r="C125" s="126" t="s">
        <v>160</v>
      </c>
      <c r="D125" s="126" t="s">
        <v>123</v>
      </c>
      <c r="E125" s="127" t="s">
        <v>369</v>
      </c>
      <c r="F125" s="128" t="s">
        <v>370</v>
      </c>
      <c r="G125" s="129" t="s">
        <v>316</v>
      </c>
      <c r="H125" s="130">
        <v>2.83</v>
      </c>
      <c r="I125" s="131"/>
      <c r="J125" s="132">
        <f>ROUND(I125*H125,2)</f>
        <v>0</v>
      </c>
      <c r="K125" s="128" t="s">
        <v>267</v>
      </c>
      <c r="L125" s="31"/>
      <c r="M125" s="133" t="s">
        <v>19</v>
      </c>
      <c r="N125" s="134" t="s">
        <v>42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140</v>
      </c>
      <c r="AT125" s="137" t="s">
        <v>123</v>
      </c>
      <c r="AU125" s="137" t="s">
        <v>81</v>
      </c>
      <c r="AY125" s="16" t="s">
        <v>120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6" t="s">
        <v>79</v>
      </c>
      <c r="BK125" s="138">
        <f>ROUND(I125*H125,2)</f>
        <v>0</v>
      </c>
      <c r="BL125" s="16" t="s">
        <v>140</v>
      </c>
      <c r="BM125" s="137" t="s">
        <v>371</v>
      </c>
    </row>
    <row r="126" spans="2:65" s="1" customFormat="1" ht="28.8">
      <c r="B126" s="31"/>
      <c r="D126" s="139" t="s">
        <v>129</v>
      </c>
      <c r="F126" s="140" t="s">
        <v>372</v>
      </c>
      <c r="I126" s="141"/>
      <c r="L126" s="31"/>
      <c r="M126" s="142"/>
      <c r="T126" s="52"/>
      <c r="AT126" s="16" t="s">
        <v>129</v>
      </c>
      <c r="AU126" s="16" t="s">
        <v>81</v>
      </c>
    </row>
    <row r="127" spans="2:65" s="1" customFormat="1">
      <c r="B127" s="31"/>
      <c r="D127" s="149" t="s">
        <v>270</v>
      </c>
      <c r="F127" s="150" t="s">
        <v>373</v>
      </c>
      <c r="I127" s="141"/>
      <c r="L127" s="31"/>
      <c r="M127" s="142"/>
      <c r="T127" s="52"/>
      <c r="AT127" s="16" t="s">
        <v>270</v>
      </c>
      <c r="AU127" s="16" t="s">
        <v>81</v>
      </c>
    </row>
    <row r="128" spans="2:65" s="12" customFormat="1">
      <c r="B128" s="151"/>
      <c r="D128" s="139" t="s">
        <v>272</v>
      </c>
      <c r="E128" s="152" t="s">
        <v>19</v>
      </c>
      <c r="F128" s="153" t="s">
        <v>821</v>
      </c>
      <c r="H128" s="154">
        <v>1.68</v>
      </c>
      <c r="I128" s="155"/>
      <c r="L128" s="151"/>
      <c r="M128" s="156"/>
      <c r="T128" s="157"/>
      <c r="AT128" s="152" t="s">
        <v>272</v>
      </c>
      <c r="AU128" s="152" t="s">
        <v>81</v>
      </c>
      <c r="AV128" s="12" t="s">
        <v>81</v>
      </c>
      <c r="AW128" s="12" t="s">
        <v>33</v>
      </c>
      <c r="AX128" s="12" t="s">
        <v>71</v>
      </c>
      <c r="AY128" s="152" t="s">
        <v>120</v>
      </c>
    </row>
    <row r="129" spans="2:65" s="12" customFormat="1">
      <c r="B129" s="151"/>
      <c r="D129" s="139" t="s">
        <v>272</v>
      </c>
      <c r="E129" s="152" t="s">
        <v>19</v>
      </c>
      <c r="F129" s="153" t="s">
        <v>863</v>
      </c>
      <c r="H129" s="154">
        <v>1.1499999999999999</v>
      </c>
      <c r="I129" s="155"/>
      <c r="L129" s="151"/>
      <c r="M129" s="156"/>
      <c r="T129" s="157"/>
      <c r="AT129" s="152" t="s">
        <v>272</v>
      </c>
      <c r="AU129" s="152" t="s">
        <v>81</v>
      </c>
      <c r="AV129" s="12" t="s">
        <v>81</v>
      </c>
      <c r="AW129" s="12" t="s">
        <v>33</v>
      </c>
      <c r="AX129" s="12" t="s">
        <v>71</v>
      </c>
      <c r="AY129" s="152" t="s">
        <v>120</v>
      </c>
    </row>
    <row r="130" spans="2:65" s="13" customFormat="1">
      <c r="B130" s="158"/>
      <c r="D130" s="139" t="s">
        <v>272</v>
      </c>
      <c r="E130" s="159" t="s">
        <v>241</v>
      </c>
      <c r="F130" s="160" t="s">
        <v>374</v>
      </c>
      <c r="H130" s="161">
        <v>2.83</v>
      </c>
      <c r="I130" s="162"/>
      <c r="L130" s="158"/>
      <c r="M130" s="163"/>
      <c r="T130" s="164"/>
      <c r="AT130" s="159" t="s">
        <v>272</v>
      </c>
      <c r="AU130" s="159" t="s">
        <v>81</v>
      </c>
      <c r="AV130" s="13" t="s">
        <v>140</v>
      </c>
      <c r="AW130" s="13" t="s">
        <v>33</v>
      </c>
      <c r="AX130" s="13" t="s">
        <v>79</v>
      </c>
      <c r="AY130" s="159" t="s">
        <v>120</v>
      </c>
    </row>
    <row r="131" spans="2:65" s="1" customFormat="1" ht="24.15" customHeight="1">
      <c r="B131" s="31"/>
      <c r="C131" s="126" t="s">
        <v>165</v>
      </c>
      <c r="D131" s="126" t="s">
        <v>123</v>
      </c>
      <c r="E131" s="127" t="s">
        <v>376</v>
      </c>
      <c r="F131" s="128" t="s">
        <v>377</v>
      </c>
      <c r="G131" s="129" t="s">
        <v>316</v>
      </c>
      <c r="H131" s="130">
        <v>0.45</v>
      </c>
      <c r="I131" s="131"/>
      <c r="J131" s="132">
        <f>ROUND(I131*H131,2)</f>
        <v>0</v>
      </c>
      <c r="K131" s="128" t="s">
        <v>267</v>
      </c>
      <c r="L131" s="31"/>
      <c r="M131" s="133" t="s">
        <v>19</v>
      </c>
      <c r="N131" s="134" t="s">
        <v>42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140</v>
      </c>
      <c r="AT131" s="137" t="s">
        <v>123</v>
      </c>
      <c r="AU131" s="137" t="s">
        <v>81</v>
      </c>
      <c r="AY131" s="16" t="s">
        <v>120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79</v>
      </c>
      <c r="BK131" s="138">
        <f>ROUND(I131*H131,2)</f>
        <v>0</v>
      </c>
      <c r="BL131" s="16" t="s">
        <v>140</v>
      </c>
      <c r="BM131" s="137" t="s">
        <v>378</v>
      </c>
    </row>
    <row r="132" spans="2:65" s="1" customFormat="1" ht="48">
      <c r="B132" s="31"/>
      <c r="D132" s="139" t="s">
        <v>129</v>
      </c>
      <c r="F132" s="140" t="s">
        <v>379</v>
      </c>
      <c r="I132" s="141"/>
      <c r="L132" s="31"/>
      <c r="M132" s="142"/>
      <c r="T132" s="52"/>
      <c r="AT132" s="16" t="s">
        <v>129</v>
      </c>
      <c r="AU132" s="16" t="s">
        <v>81</v>
      </c>
    </row>
    <row r="133" spans="2:65" s="1" customFormat="1">
      <c r="B133" s="31"/>
      <c r="D133" s="149" t="s">
        <v>270</v>
      </c>
      <c r="F133" s="150" t="s">
        <v>380</v>
      </c>
      <c r="I133" s="141"/>
      <c r="L133" s="31"/>
      <c r="M133" s="142"/>
      <c r="T133" s="52"/>
      <c r="AT133" s="16" t="s">
        <v>270</v>
      </c>
      <c r="AU133" s="16" t="s">
        <v>81</v>
      </c>
    </row>
    <row r="134" spans="2:65" s="1" customFormat="1" ht="19.2">
      <c r="B134" s="31"/>
      <c r="D134" s="139" t="s">
        <v>130</v>
      </c>
      <c r="F134" s="143" t="s">
        <v>864</v>
      </c>
      <c r="I134" s="141"/>
      <c r="L134" s="31"/>
      <c r="M134" s="142"/>
      <c r="T134" s="52"/>
      <c r="AT134" s="16" t="s">
        <v>130</v>
      </c>
      <c r="AU134" s="16" t="s">
        <v>81</v>
      </c>
    </row>
    <row r="135" spans="2:65" s="12" customFormat="1">
      <c r="B135" s="151"/>
      <c r="D135" s="139" t="s">
        <v>272</v>
      </c>
      <c r="E135" s="152" t="s">
        <v>823</v>
      </c>
      <c r="F135" s="153" t="s">
        <v>865</v>
      </c>
      <c r="H135" s="154">
        <v>0.45</v>
      </c>
      <c r="I135" s="155"/>
      <c r="L135" s="151"/>
      <c r="M135" s="156"/>
      <c r="T135" s="157"/>
      <c r="AT135" s="152" t="s">
        <v>272</v>
      </c>
      <c r="AU135" s="152" t="s">
        <v>81</v>
      </c>
      <c r="AV135" s="12" t="s">
        <v>81</v>
      </c>
      <c r="AW135" s="12" t="s">
        <v>33</v>
      </c>
      <c r="AX135" s="12" t="s">
        <v>79</v>
      </c>
      <c r="AY135" s="152" t="s">
        <v>120</v>
      </c>
    </row>
    <row r="136" spans="2:65" s="1" customFormat="1" ht="16.5" customHeight="1">
      <c r="B136" s="31"/>
      <c r="C136" s="165" t="s">
        <v>170</v>
      </c>
      <c r="D136" s="165" t="s">
        <v>384</v>
      </c>
      <c r="E136" s="166" t="s">
        <v>385</v>
      </c>
      <c r="F136" s="167" t="s">
        <v>386</v>
      </c>
      <c r="G136" s="168" t="s">
        <v>387</v>
      </c>
      <c r="H136" s="169">
        <v>0.9</v>
      </c>
      <c r="I136" s="170"/>
      <c r="J136" s="171">
        <f>ROUND(I136*H136,2)</f>
        <v>0</v>
      </c>
      <c r="K136" s="167" t="s">
        <v>267</v>
      </c>
      <c r="L136" s="172"/>
      <c r="M136" s="173" t="s">
        <v>19</v>
      </c>
      <c r="N136" s="174" t="s">
        <v>42</v>
      </c>
      <c r="P136" s="135">
        <f>O136*H136</f>
        <v>0</v>
      </c>
      <c r="Q136" s="135">
        <v>1</v>
      </c>
      <c r="R136" s="135">
        <f>Q136*H136</f>
        <v>0.9</v>
      </c>
      <c r="S136" s="135">
        <v>0</v>
      </c>
      <c r="T136" s="136">
        <f>S136*H136</f>
        <v>0</v>
      </c>
      <c r="AR136" s="137" t="s">
        <v>160</v>
      </c>
      <c r="AT136" s="137" t="s">
        <v>384</v>
      </c>
      <c r="AU136" s="137" t="s">
        <v>81</v>
      </c>
      <c r="AY136" s="16" t="s">
        <v>120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6" t="s">
        <v>79</v>
      </c>
      <c r="BK136" s="138">
        <f>ROUND(I136*H136,2)</f>
        <v>0</v>
      </c>
      <c r="BL136" s="16" t="s">
        <v>140</v>
      </c>
      <c r="BM136" s="137" t="s">
        <v>388</v>
      </c>
    </row>
    <row r="137" spans="2:65" s="1" customFormat="1">
      <c r="B137" s="31"/>
      <c r="D137" s="139" t="s">
        <v>129</v>
      </c>
      <c r="F137" s="140" t="s">
        <v>386</v>
      </c>
      <c r="I137" s="141"/>
      <c r="L137" s="31"/>
      <c r="M137" s="142"/>
      <c r="T137" s="52"/>
      <c r="AT137" s="16" t="s">
        <v>129</v>
      </c>
      <c r="AU137" s="16" t="s">
        <v>81</v>
      </c>
    </row>
    <row r="138" spans="2:65" s="1" customFormat="1" ht="19.2">
      <c r="B138" s="31"/>
      <c r="D138" s="139" t="s">
        <v>130</v>
      </c>
      <c r="F138" s="143" t="s">
        <v>864</v>
      </c>
      <c r="I138" s="141"/>
      <c r="L138" s="31"/>
      <c r="M138" s="142"/>
      <c r="T138" s="52"/>
      <c r="AT138" s="16" t="s">
        <v>130</v>
      </c>
      <c r="AU138" s="16" t="s">
        <v>81</v>
      </c>
    </row>
    <row r="139" spans="2:65" s="12" customFormat="1" ht="20.399999999999999">
      <c r="B139" s="151"/>
      <c r="D139" s="139" t="s">
        <v>272</v>
      </c>
      <c r="E139" s="152" t="s">
        <v>19</v>
      </c>
      <c r="F139" s="153" t="s">
        <v>866</v>
      </c>
      <c r="H139" s="154">
        <v>0.9</v>
      </c>
      <c r="I139" s="155"/>
      <c r="L139" s="151"/>
      <c r="M139" s="156"/>
      <c r="T139" s="157"/>
      <c r="AT139" s="152" t="s">
        <v>272</v>
      </c>
      <c r="AU139" s="152" t="s">
        <v>81</v>
      </c>
      <c r="AV139" s="12" t="s">
        <v>81</v>
      </c>
      <c r="AW139" s="12" t="s">
        <v>33</v>
      </c>
      <c r="AX139" s="12" t="s">
        <v>79</v>
      </c>
      <c r="AY139" s="152" t="s">
        <v>120</v>
      </c>
    </row>
    <row r="140" spans="2:65" s="1" customFormat="1" ht="24.15" customHeight="1">
      <c r="B140" s="31"/>
      <c r="C140" s="126" t="s">
        <v>178</v>
      </c>
      <c r="D140" s="126" t="s">
        <v>123</v>
      </c>
      <c r="E140" s="127" t="s">
        <v>391</v>
      </c>
      <c r="F140" s="128" t="s">
        <v>392</v>
      </c>
      <c r="G140" s="129" t="s">
        <v>266</v>
      </c>
      <c r="H140" s="130">
        <v>12.6</v>
      </c>
      <c r="I140" s="131"/>
      <c r="J140" s="132">
        <f>ROUND(I140*H140,2)</f>
        <v>0</v>
      </c>
      <c r="K140" s="128" t="s">
        <v>267</v>
      </c>
      <c r="L140" s="31"/>
      <c r="M140" s="133" t="s">
        <v>19</v>
      </c>
      <c r="N140" s="134" t="s">
        <v>42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140</v>
      </c>
      <c r="AT140" s="137" t="s">
        <v>123</v>
      </c>
      <c r="AU140" s="137" t="s">
        <v>81</v>
      </c>
      <c r="AY140" s="16" t="s">
        <v>120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6" t="s">
        <v>79</v>
      </c>
      <c r="BK140" s="138">
        <f>ROUND(I140*H140,2)</f>
        <v>0</v>
      </c>
      <c r="BL140" s="16" t="s">
        <v>140</v>
      </c>
      <c r="BM140" s="137" t="s">
        <v>867</v>
      </c>
    </row>
    <row r="141" spans="2:65" s="1" customFormat="1" ht="19.2">
      <c r="B141" s="31"/>
      <c r="D141" s="139" t="s">
        <v>129</v>
      </c>
      <c r="F141" s="140" t="s">
        <v>394</v>
      </c>
      <c r="I141" s="141"/>
      <c r="L141" s="31"/>
      <c r="M141" s="142"/>
      <c r="T141" s="52"/>
      <c r="AT141" s="16" t="s">
        <v>129</v>
      </c>
      <c r="AU141" s="16" t="s">
        <v>81</v>
      </c>
    </row>
    <row r="142" spans="2:65" s="1" customFormat="1">
      <c r="B142" s="31"/>
      <c r="D142" s="149" t="s">
        <v>270</v>
      </c>
      <c r="F142" s="150" t="s">
        <v>395</v>
      </c>
      <c r="I142" s="141"/>
      <c r="L142" s="31"/>
      <c r="M142" s="142"/>
      <c r="T142" s="52"/>
      <c r="AT142" s="16" t="s">
        <v>270</v>
      </c>
      <c r="AU142" s="16" t="s">
        <v>81</v>
      </c>
    </row>
    <row r="143" spans="2:65" s="12" customFormat="1">
      <c r="B143" s="151"/>
      <c r="D143" s="139" t="s">
        <v>272</v>
      </c>
      <c r="E143" s="152" t="s">
        <v>19</v>
      </c>
      <c r="F143" s="153" t="s">
        <v>806</v>
      </c>
      <c r="H143" s="154">
        <v>12.6</v>
      </c>
      <c r="I143" s="155"/>
      <c r="L143" s="151"/>
      <c r="M143" s="156"/>
      <c r="T143" s="157"/>
      <c r="AT143" s="152" t="s">
        <v>272</v>
      </c>
      <c r="AU143" s="152" t="s">
        <v>81</v>
      </c>
      <c r="AV143" s="12" t="s">
        <v>81</v>
      </c>
      <c r="AW143" s="12" t="s">
        <v>33</v>
      </c>
      <c r="AX143" s="12" t="s">
        <v>79</v>
      </c>
      <c r="AY143" s="152" t="s">
        <v>120</v>
      </c>
    </row>
    <row r="144" spans="2:65" s="1" customFormat="1" ht="24.15" customHeight="1">
      <c r="B144" s="31"/>
      <c r="C144" s="126" t="s">
        <v>8</v>
      </c>
      <c r="D144" s="126" t="s">
        <v>123</v>
      </c>
      <c r="E144" s="127" t="s">
        <v>397</v>
      </c>
      <c r="F144" s="128" t="s">
        <v>398</v>
      </c>
      <c r="G144" s="129" t="s">
        <v>266</v>
      </c>
      <c r="H144" s="130">
        <v>33</v>
      </c>
      <c r="I144" s="131"/>
      <c r="J144" s="132">
        <f>ROUND(I144*H144,2)</f>
        <v>0</v>
      </c>
      <c r="K144" s="128" t="s">
        <v>267</v>
      </c>
      <c r="L144" s="31"/>
      <c r="M144" s="133" t="s">
        <v>19</v>
      </c>
      <c r="N144" s="134" t="s">
        <v>42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140</v>
      </c>
      <c r="AT144" s="137" t="s">
        <v>123</v>
      </c>
      <c r="AU144" s="137" t="s">
        <v>81</v>
      </c>
      <c r="AY144" s="16" t="s">
        <v>120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6" t="s">
        <v>79</v>
      </c>
      <c r="BK144" s="138">
        <f>ROUND(I144*H144,2)</f>
        <v>0</v>
      </c>
      <c r="BL144" s="16" t="s">
        <v>140</v>
      </c>
      <c r="BM144" s="137" t="s">
        <v>399</v>
      </c>
    </row>
    <row r="145" spans="2:65" s="1" customFormat="1" ht="28.8">
      <c r="B145" s="31"/>
      <c r="D145" s="139" t="s">
        <v>129</v>
      </c>
      <c r="F145" s="140" t="s">
        <v>400</v>
      </c>
      <c r="I145" s="141"/>
      <c r="L145" s="31"/>
      <c r="M145" s="142"/>
      <c r="T145" s="52"/>
      <c r="AT145" s="16" t="s">
        <v>129</v>
      </c>
      <c r="AU145" s="16" t="s">
        <v>81</v>
      </c>
    </row>
    <row r="146" spans="2:65" s="1" customFormat="1">
      <c r="B146" s="31"/>
      <c r="D146" s="149" t="s">
        <v>270</v>
      </c>
      <c r="F146" s="150" t="s">
        <v>401</v>
      </c>
      <c r="I146" s="141"/>
      <c r="L146" s="31"/>
      <c r="M146" s="142"/>
      <c r="T146" s="52"/>
      <c r="AT146" s="16" t="s">
        <v>270</v>
      </c>
      <c r="AU146" s="16" t="s">
        <v>81</v>
      </c>
    </row>
    <row r="147" spans="2:65" s="12" customFormat="1">
      <c r="B147" s="151"/>
      <c r="D147" s="139" t="s">
        <v>272</v>
      </c>
      <c r="E147" s="152" t="s">
        <v>205</v>
      </c>
      <c r="F147" s="153" t="s">
        <v>808</v>
      </c>
      <c r="H147" s="154">
        <v>33</v>
      </c>
      <c r="I147" s="155"/>
      <c r="L147" s="151"/>
      <c r="M147" s="156"/>
      <c r="T147" s="157"/>
      <c r="AT147" s="152" t="s">
        <v>272</v>
      </c>
      <c r="AU147" s="152" t="s">
        <v>81</v>
      </c>
      <c r="AV147" s="12" t="s">
        <v>81</v>
      </c>
      <c r="AW147" s="12" t="s">
        <v>33</v>
      </c>
      <c r="AX147" s="12" t="s">
        <v>79</v>
      </c>
      <c r="AY147" s="152" t="s">
        <v>120</v>
      </c>
    </row>
    <row r="148" spans="2:65" s="1" customFormat="1" ht="16.5" customHeight="1">
      <c r="B148" s="31"/>
      <c r="C148" s="165" t="s">
        <v>189</v>
      </c>
      <c r="D148" s="165" t="s">
        <v>384</v>
      </c>
      <c r="E148" s="166" t="s">
        <v>402</v>
      </c>
      <c r="F148" s="167" t="s">
        <v>403</v>
      </c>
      <c r="G148" s="168" t="s">
        <v>404</v>
      </c>
      <c r="H148" s="169">
        <v>3.3000000000000002E-2</v>
      </c>
      <c r="I148" s="170"/>
      <c r="J148" s="171">
        <f>ROUND(I148*H148,2)</f>
        <v>0</v>
      </c>
      <c r="K148" s="167" t="s">
        <v>267</v>
      </c>
      <c r="L148" s="172"/>
      <c r="M148" s="173" t="s">
        <v>19</v>
      </c>
      <c r="N148" s="174" t="s">
        <v>42</v>
      </c>
      <c r="P148" s="135">
        <f>O148*H148</f>
        <v>0</v>
      </c>
      <c r="Q148" s="135">
        <v>1E-3</v>
      </c>
      <c r="R148" s="135">
        <f>Q148*H148</f>
        <v>3.3000000000000003E-5</v>
      </c>
      <c r="S148" s="135">
        <v>0</v>
      </c>
      <c r="T148" s="136">
        <f>S148*H148</f>
        <v>0</v>
      </c>
      <c r="AR148" s="137" t="s">
        <v>160</v>
      </c>
      <c r="AT148" s="137" t="s">
        <v>384</v>
      </c>
      <c r="AU148" s="137" t="s">
        <v>81</v>
      </c>
      <c r="AY148" s="16" t="s">
        <v>120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6" t="s">
        <v>79</v>
      </c>
      <c r="BK148" s="138">
        <f>ROUND(I148*H148,2)</f>
        <v>0</v>
      </c>
      <c r="BL148" s="16" t="s">
        <v>140</v>
      </c>
      <c r="BM148" s="137" t="s">
        <v>405</v>
      </c>
    </row>
    <row r="149" spans="2:65" s="1" customFormat="1">
      <c r="B149" s="31"/>
      <c r="D149" s="139" t="s">
        <v>129</v>
      </c>
      <c r="F149" s="140" t="s">
        <v>403</v>
      </c>
      <c r="I149" s="141"/>
      <c r="L149" s="31"/>
      <c r="M149" s="142"/>
      <c r="T149" s="52"/>
      <c r="AT149" s="16" t="s">
        <v>129</v>
      </c>
      <c r="AU149" s="16" t="s">
        <v>81</v>
      </c>
    </row>
    <row r="150" spans="2:65" s="12" customFormat="1">
      <c r="B150" s="151"/>
      <c r="D150" s="139" t="s">
        <v>272</v>
      </c>
      <c r="E150" s="152" t="s">
        <v>19</v>
      </c>
      <c r="F150" s="153" t="s">
        <v>406</v>
      </c>
      <c r="H150" s="154">
        <v>1.65</v>
      </c>
      <c r="I150" s="155"/>
      <c r="L150" s="151"/>
      <c r="M150" s="156"/>
      <c r="T150" s="157"/>
      <c r="AT150" s="152" t="s">
        <v>272</v>
      </c>
      <c r="AU150" s="152" t="s">
        <v>81</v>
      </c>
      <c r="AV150" s="12" t="s">
        <v>81</v>
      </c>
      <c r="AW150" s="12" t="s">
        <v>33</v>
      </c>
      <c r="AX150" s="12" t="s">
        <v>79</v>
      </c>
      <c r="AY150" s="152" t="s">
        <v>120</v>
      </c>
    </row>
    <row r="151" spans="2:65" s="12" customFormat="1">
      <c r="B151" s="151"/>
      <c r="D151" s="139" t="s">
        <v>272</v>
      </c>
      <c r="F151" s="153" t="s">
        <v>868</v>
      </c>
      <c r="H151" s="154">
        <v>3.3000000000000002E-2</v>
      </c>
      <c r="I151" s="155"/>
      <c r="L151" s="151"/>
      <c r="M151" s="156"/>
      <c r="T151" s="157"/>
      <c r="AT151" s="152" t="s">
        <v>272</v>
      </c>
      <c r="AU151" s="152" t="s">
        <v>81</v>
      </c>
      <c r="AV151" s="12" t="s">
        <v>81</v>
      </c>
      <c r="AW151" s="12" t="s">
        <v>4</v>
      </c>
      <c r="AX151" s="12" t="s">
        <v>79</v>
      </c>
      <c r="AY151" s="152" t="s">
        <v>120</v>
      </c>
    </row>
    <row r="152" spans="2:65" s="1" customFormat="1" ht="24.15" customHeight="1">
      <c r="B152" s="31"/>
      <c r="C152" s="126" t="s">
        <v>354</v>
      </c>
      <c r="D152" s="126" t="s">
        <v>123</v>
      </c>
      <c r="E152" s="127" t="s">
        <v>869</v>
      </c>
      <c r="F152" s="128" t="s">
        <v>870</v>
      </c>
      <c r="G152" s="129" t="s">
        <v>266</v>
      </c>
      <c r="H152" s="130">
        <v>33</v>
      </c>
      <c r="I152" s="131"/>
      <c r="J152" s="132">
        <f>ROUND(I152*H152,2)</f>
        <v>0</v>
      </c>
      <c r="K152" s="128" t="s">
        <v>267</v>
      </c>
      <c r="L152" s="31"/>
      <c r="M152" s="133" t="s">
        <v>19</v>
      </c>
      <c r="N152" s="134" t="s">
        <v>42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140</v>
      </c>
      <c r="AT152" s="137" t="s">
        <v>123</v>
      </c>
      <c r="AU152" s="137" t="s">
        <v>81</v>
      </c>
      <c r="AY152" s="16" t="s">
        <v>120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6" t="s">
        <v>79</v>
      </c>
      <c r="BK152" s="138">
        <f>ROUND(I152*H152,2)</f>
        <v>0</v>
      </c>
      <c r="BL152" s="16" t="s">
        <v>140</v>
      </c>
      <c r="BM152" s="137" t="s">
        <v>871</v>
      </c>
    </row>
    <row r="153" spans="2:65" s="1" customFormat="1" ht="28.8">
      <c r="B153" s="31"/>
      <c r="D153" s="139" t="s">
        <v>129</v>
      </c>
      <c r="F153" s="140" t="s">
        <v>872</v>
      </c>
      <c r="I153" s="141"/>
      <c r="L153" s="31"/>
      <c r="M153" s="142"/>
      <c r="T153" s="52"/>
      <c r="AT153" s="16" t="s">
        <v>129</v>
      </c>
      <c r="AU153" s="16" t="s">
        <v>81</v>
      </c>
    </row>
    <row r="154" spans="2:65" s="1" customFormat="1">
      <c r="B154" s="31"/>
      <c r="D154" s="149" t="s">
        <v>270</v>
      </c>
      <c r="F154" s="150" t="s">
        <v>873</v>
      </c>
      <c r="I154" s="141"/>
      <c r="L154" s="31"/>
      <c r="M154" s="142"/>
      <c r="T154" s="52"/>
      <c r="AT154" s="16" t="s">
        <v>270</v>
      </c>
      <c r="AU154" s="16" t="s">
        <v>81</v>
      </c>
    </row>
    <row r="155" spans="2:65" s="12" customFormat="1">
      <c r="B155" s="151"/>
      <c r="D155" s="139" t="s">
        <v>272</v>
      </c>
      <c r="E155" s="152" t="s">
        <v>808</v>
      </c>
      <c r="F155" s="153" t="s">
        <v>874</v>
      </c>
      <c r="H155" s="154">
        <v>33</v>
      </c>
      <c r="I155" s="155"/>
      <c r="L155" s="151"/>
      <c r="M155" s="156"/>
      <c r="T155" s="157"/>
      <c r="AT155" s="152" t="s">
        <v>272</v>
      </c>
      <c r="AU155" s="152" t="s">
        <v>81</v>
      </c>
      <c r="AV155" s="12" t="s">
        <v>81</v>
      </c>
      <c r="AW155" s="12" t="s">
        <v>33</v>
      </c>
      <c r="AX155" s="12" t="s">
        <v>79</v>
      </c>
      <c r="AY155" s="152" t="s">
        <v>120</v>
      </c>
    </row>
    <row r="156" spans="2:65" s="1" customFormat="1" ht="16.5" customHeight="1">
      <c r="B156" s="31"/>
      <c r="C156" s="126" t="s">
        <v>368</v>
      </c>
      <c r="D156" s="126" t="s">
        <v>123</v>
      </c>
      <c r="E156" s="127" t="s">
        <v>423</v>
      </c>
      <c r="F156" s="128" t="s">
        <v>424</v>
      </c>
      <c r="G156" s="129" t="s">
        <v>316</v>
      </c>
      <c r="H156" s="130">
        <v>9.9</v>
      </c>
      <c r="I156" s="131"/>
      <c r="J156" s="132">
        <f>ROUND(I156*H156,2)</f>
        <v>0</v>
      </c>
      <c r="K156" s="128" t="s">
        <v>19</v>
      </c>
      <c r="L156" s="31"/>
      <c r="M156" s="133" t="s">
        <v>19</v>
      </c>
      <c r="N156" s="134" t="s">
        <v>42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140</v>
      </c>
      <c r="AT156" s="137" t="s">
        <v>123</v>
      </c>
      <c r="AU156" s="137" t="s">
        <v>81</v>
      </c>
      <c r="AY156" s="16" t="s">
        <v>120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79</v>
      </c>
      <c r="BK156" s="138">
        <f>ROUND(I156*H156,2)</f>
        <v>0</v>
      </c>
      <c r="BL156" s="16" t="s">
        <v>140</v>
      </c>
      <c r="BM156" s="137" t="s">
        <v>425</v>
      </c>
    </row>
    <row r="157" spans="2:65" s="1" customFormat="1" ht="19.2">
      <c r="B157" s="31"/>
      <c r="D157" s="139" t="s">
        <v>129</v>
      </c>
      <c r="F157" s="140" t="s">
        <v>426</v>
      </c>
      <c r="I157" s="141"/>
      <c r="L157" s="31"/>
      <c r="M157" s="142"/>
      <c r="T157" s="52"/>
      <c r="AT157" s="16" t="s">
        <v>129</v>
      </c>
      <c r="AU157" s="16" t="s">
        <v>81</v>
      </c>
    </row>
    <row r="158" spans="2:65" s="1" customFormat="1" ht="38.4">
      <c r="B158" s="31"/>
      <c r="D158" s="139" t="s">
        <v>130</v>
      </c>
      <c r="F158" s="143" t="s">
        <v>427</v>
      </c>
      <c r="I158" s="141"/>
      <c r="L158" s="31"/>
      <c r="M158" s="142"/>
      <c r="T158" s="52"/>
      <c r="AT158" s="16" t="s">
        <v>130</v>
      </c>
      <c r="AU158" s="16" t="s">
        <v>81</v>
      </c>
    </row>
    <row r="159" spans="2:65" s="12" customFormat="1">
      <c r="B159" s="151"/>
      <c r="D159" s="139" t="s">
        <v>272</v>
      </c>
      <c r="E159" s="152" t="s">
        <v>19</v>
      </c>
      <c r="F159" s="153" t="s">
        <v>875</v>
      </c>
      <c r="H159" s="154">
        <v>9.9</v>
      </c>
      <c r="I159" s="155"/>
      <c r="L159" s="151"/>
      <c r="M159" s="156"/>
      <c r="T159" s="157"/>
      <c r="AT159" s="152" t="s">
        <v>272</v>
      </c>
      <c r="AU159" s="152" t="s">
        <v>81</v>
      </c>
      <c r="AV159" s="12" t="s">
        <v>81</v>
      </c>
      <c r="AW159" s="12" t="s">
        <v>33</v>
      </c>
      <c r="AX159" s="12" t="s">
        <v>79</v>
      </c>
      <c r="AY159" s="152" t="s">
        <v>120</v>
      </c>
    </row>
    <row r="160" spans="2:65" s="11" customFormat="1" ht="22.8" customHeight="1">
      <c r="B160" s="114"/>
      <c r="D160" s="115" t="s">
        <v>70</v>
      </c>
      <c r="E160" s="124" t="s">
        <v>81</v>
      </c>
      <c r="F160" s="124" t="s">
        <v>429</v>
      </c>
      <c r="I160" s="117"/>
      <c r="J160" s="125">
        <f>BK160</f>
        <v>0</v>
      </c>
      <c r="L160" s="114"/>
      <c r="M160" s="119"/>
      <c r="P160" s="120">
        <f>SUM(P161:P174)</f>
        <v>0</v>
      </c>
      <c r="R160" s="120">
        <f>SUM(R161:R174)</f>
        <v>124.82313928422398</v>
      </c>
      <c r="T160" s="121">
        <f>SUM(T161:T174)</f>
        <v>0</v>
      </c>
      <c r="AR160" s="115" t="s">
        <v>79</v>
      </c>
      <c r="AT160" s="122" t="s">
        <v>70</v>
      </c>
      <c r="AU160" s="122" t="s">
        <v>79</v>
      </c>
      <c r="AY160" s="115" t="s">
        <v>120</v>
      </c>
      <c r="BK160" s="123">
        <f>SUM(BK161:BK174)</f>
        <v>0</v>
      </c>
    </row>
    <row r="161" spans="2:65" s="1" customFormat="1" ht="33" customHeight="1">
      <c r="B161" s="31"/>
      <c r="C161" s="126" t="s">
        <v>375</v>
      </c>
      <c r="D161" s="126" t="s">
        <v>123</v>
      </c>
      <c r="E161" s="127" t="s">
        <v>876</v>
      </c>
      <c r="F161" s="128" t="s">
        <v>877</v>
      </c>
      <c r="G161" s="129" t="s">
        <v>316</v>
      </c>
      <c r="H161" s="130">
        <v>76.5</v>
      </c>
      <c r="I161" s="131"/>
      <c r="J161" s="132">
        <f>ROUND(I161*H161,2)</f>
        <v>0</v>
      </c>
      <c r="K161" s="128" t="s">
        <v>267</v>
      </c>
      <c r="L161" s="31"/>
      <c r="M161" s="133" t="s">
        <v>19</v>
      </c>
      <c r="N161" s="134" t="s">
        <v>42</v>
      </c>
      <c r="P161" s="135">
        <f>O161*H161</f>
        <v>0</v>
      </c>
      <c r="Q161" s="135">
        <v>1.63</v>
      </c>
      <c r="R161" s="135">
        <f>Q161*H161</f>
        <v>124.69499999999999</v>
      </c>
      <c r="S161" s="135">
        <v>0</v>
      </c>
      <c r="T161" s="136">
        <f>S161*H161</f>
        <v>0</v>
      </c>
      <c r="AR161" s="137" t="s">
        <v>140</v>
      </c>
      <c r="AT161" s="137" t="s">
        <v>123</v>
      </c>
      <c r="AU161" s="137" t="s">
        <v>81</v>
      </c>
      <c r="AY161" s="16" t="s">
        <v>120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79</v>
      </c>
      <c r="BK161" s="138">
        <f>ROUND(I161*H161,2)</f>
        <v>0</v>
      </c>
      <c r="BL161" s="16" t="s">
        <v>140</v>
      </c>
      <c r="BM161" s="137" t="s">
        <v>878</v>
      </c>
    </row>
    <row r="162" spans="2:65" s="1" customFormat="1" ht="28.8">
      <c r="B162" s="31"/>
      <c r="D162" s="139" t="s">
        <v>129</v>
      </c>
      <c r="F162" s="140" t="s">
        <v>879</v>
      </c>
      <c r="I162" s="141"/>
      <c r="L162" s="31"/>
      <c r="M162" s="142"/>
      <c r="T162" s="52"/>
      <c r="AT162" s="16" t="s">
        <v>129</v>
      </c>
      <c r="AU162" s="16" t="s">
        <v>81</v>
      </c>
    </row>
    <row r="163" spans="2:65" s="1" customFormat="1">
      <c r="B163" s="31"/>
      <c r="D163" s="149" t="s">
        <v>270</v>
      </c>
      <c r="F163" s="150" t="s">
        <v>880</v>
      </c>
      <c r="I163" s="141"/>
      <c r="L163" s="31"/>
      <c r="M163" s="142"/>
      <c r="T163" s="52"/>
      <c r="AT163" s="16" t="s">
        <v>270</v>
      </c>
      <c r="AU163" s="16" t="s">
        <v>81</v>
      </c>
    </row>
    <row r="164" spans="2:65" s="1" customFormat="1" ht="19.2">
      <c r="B164" s="31"/>
      <c r="D164" s="139" t="s">
        <v>130</v>
      </c>
      <c r="F164" s="143" t="s">
        <v>848</v>
      </c>
      <c r="I164" s="141"/>
      <c r="L164" s="31"/>
      <c r="M164" s="142"/>
      <c r="T164" s="52"/>
      <c r="AT164" s="16" t="s">
        <v>130</v>
      </c>
      <c r="AU164" s="16" t="s">
        <v>81</v>
      </c>
    </row>
    <row r="165" spans="2:65" s="12" customFormat="1">
      <c r="B165" s="151"/>
      <c r="D165" s="139" t="s">
        <v>272</v>
      </c>
      <c r="E165" s="152" t="s">
        <v>19</v>
      </c>
      <c r="F165" s="153" t="s">
        <v>881</v>
      </c>
      <c r="H165" s="154">
        <v>76.5</v>
      </c>
      <c r="I165" s="155"/>
      <c r="L165" s="151"/>
      <c r="M165" s="156"/>
      <c r="T165" s="157"/>
      <c r="AT165" s="152" t="s">
        <v>272</v>
      </c>
      <c r="AU165" s="152" t="s">
        <v>81</v>
      </c>
      <c r="AV165" s="12" t="s">
        <v>81</v>
      </c>
      <c r="AW165" s="12" t="s">
        <v>33</v>
      </c>
      <c r="AX165" s="12" t="s">
        <v>79</v>
      </c>
      <c r="AY165" s="152" t="s">
        <v>120</v>
      </c>
    </row>
    <row r="166" spans="2:65" s="1" customFormat="1" ht="24.15" customHeight="1">
      <c r="B166" s="31"/>
      <c r="C166" s="126" t="s">
        <v>383</v>
      </c>
      <c r="D166" s="126" t="s">
        <v>123</v>
      </c>
      <c r="E166" s="127" t="s">
        <v>882</v>
      </c>
      <c r="F166" s="128" t="s">
        <v>883</v>
      </c>
      <c r="G166" s="129" t="s">
        <v>266</v>
      </c>
      <c r="H166" s="130">
        <v>149.184</v>
      </c>
      <c r="I166" s="131"/>
      <c r="J166" s="132">
        <f>ROUND(I166*H166,2)</f>
        <v>0</v>
      </c>
      <c r="K166" s="128" t="s">
        <v>267</v>
      </c>
      <c r="L166" s="31"/>
      <c r="M166" s="133" t="s">
        <v>19</v>
      </c>
      <c r="N166" s="134" t="s">
        <v>42</v>
      </c>
      <c r="P166" s="135">
        <f>O166*H166</f>
        <v>0</v>
      </c>
      <c r="Q166" s="135">
        <v>2.6668599999999997E-4</v>
      </c>
      <c r="R166" s="135">
        <f>Q166*H166</f>
        <v>3.9785284223999996E-2</v>
      </c>
      <c r="S166" s="135">
        <v>0</v>
      </c>
      <c r="T166" s="136">
        <f>S166*H166</f>
        <v>0</v>
      </c>
      <c r="AR166" s="137" t="s">
        <v>140</v>
      </c>
      <c r="AT166" s="137" t="s">
        <v>123</v>
      </c>
      <c r="AU166" s="137" t="s">
        <v>81</v>
      </c>
      <c r="AY166" s="16" t="s">
        <v>120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79</v>
      </c>
      <c r="BK166" s="138">
        <f>ROUND(I166*H166,2)</f>
        <v>0</v>
      </c>
      <c r="BL166" s="16" t="s">
        <v>140</v>
      </c>
      <c r="BM166" s="137" t="s">
        <v>884</v>
      </c>
    </row>
    <row r="167" spans="2:65" s="1" customFormat="1" ht="38.4">
      <c r="B167" s="31"/>
      <c r="D167" s="139" t="s">
        <v>129</v>
      </c>
      <c r="F167" s="140" t="s">
        <v>885</v>
      </c>
      <c r="I167" s="141"/>
      <c r="L167" s="31"/>
      <c r="M167" s="142"/>
      <c r="T167" s="52"/>
      <c r="AT167" s="16" t="s">
        <v>129</v>
      </c>
      <c r="AU167" s="16" t="s">
        <v>81</v>
      </c>
    </row>
    <row r="168" spans="2:65" s="1" customFormat="1">
      <c r="B168" s="31"/>
      <c r="D168" s="149" t="s">
        <v>270</v>
      </c>
      <c r="F168" s="150" t="s">
        <v>886</v>
      </c>
      <c r="I168" s="141"/>
      <c r="L168" s="31"/>
      <c r="M168" s="142"/>
      <c r="T168" s="52"/>
      <c r="AT168" s="16" t="s">
        <v>270</v>
      </c>
      <c r="AU168" s="16" t="s">
        <v>81</v>
      </c>
    </row>
    <row r="169" spans="2:65" s="1" customFormat="1" ht="19.2">
      <c r="B169" s="31"/>
      <c r="D169" s="139" t="s">
        <v>130</v>
      </c>
      <c r="F169" s="143" t="s">
        <v>848</v>
      </c>
      <c r="I169" s="141"/>
      <c r="L169" s="31"/>
      <c r="M169" s="142"/>
      <c r="T169" s="52"/>
      <c r="AT169" s="16" t="s">
        <v>130</v>
      </c>
      <c r="AU169" s="16" t="s">
        <v>81</v>
      </c>
    </row>
    <row r="170" spans="2:65" s="12" customFormat="1" ht="20.399999999999999">
      <c r="B170" s="151"/>
      <c r="D170" s="139" t="s">
        <v>272</v>
      </c>
      <c r="E170" s="152" t="s">
        <v>804</v>
      </c>
      <c r="F170" s="153" t="s">
        <v>887</v>
      </c>
      <c r="H170" s="154">
        <v>149.184</v>
      </c>
      <c r="I170" s="155"/>
      <c r="L170" s="151"/>
      <c r="M170" s="156"/>
      <c r="T170" s="157"/>
      <c r="AT170" s="152" t="s">
        <v>272</v>
      </c>
      <c r="AU170" s="152" t="s">
        <v>81</v>
      </c>
      <c r="AV170" s="12" t="s">
        <v>81</v>
      </c>
      <c r="AW170" s="12" t="s">
        <v>33</v>
      </c>
      <c r="AX170" s="12" t="s">
        <v>79</v>
      </c>
      <c r="AY170" s="152" t="s">
        <v>120</v>
      </c>
    </row>
    <row r="171" spans="2:65" s="1" customFormat="1" ht="24.15" customHeight="1">
      <c r="B171" s="31"/>
      <c r="C171" s="165" t="s">
        <v>390</v>
      </c>
      <c r="D171" s="165" t="s">
        <v>384</v>
      </c>
      <c r="E171" s="166" t="s">
        <v>888</v>
      </c>
      <c r="F171" s="167" t="s">
        <v>889</v>
      </c>
      <c r="G171" s="168" t="s">
        <v>266</v>
      </c>
      <c r="H171" s="169">
        <v>176.708</v>
      </c>
      <c r="I171" s="170"/>
      <c r="J171" s="171">
        <f>ROUND(I171*H171,2)</f>
        <v>0</v>
      </c>
      <c r="K171" s="167" t="s">
        <v>267</v>
      </c>
      <c r="L171" s="172"/>
      <c r="M171" s="173" t="s">
        <v>19</v>
      </c>
      <c r="N171" s="174" t="s">
        <v>42</v>
      </c>
      <c r="P171" s="135">
        <f>O171*H171</f>
        <v>0</v>
      </c>
      <c r="Q171" s="135">
        <v>5.0000000000000001E-4</v>
      </c>
      <c r="R171" s="135">
        <f>Q171*H171</f>
        <v>8.8354000000000002E-2</v>
      </c>
      <c r="S171" s="135">
        <v>0</v>
      </c>
      <c r="T171" s="136">
        <f>S171*H171</f>
        <v>0</v>
      </c>
      <c r="AR171" s="137" t="s">
        <v>160</v>
      </c>
      <c r="AT171" s="137" t="s">
        <v>384</v>
      </c>
      <c r="AU171" s="137" t="s">
        <v>81</v>
      </c>
      <c r="AY171" s="16" t="s">
        <v>120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6" t="s">
        <v>79</v>
      </c>
      <c r="BK171" s="138">
        <f>ROUND(I171*H171,2)</f>
        <v>0</v>
      </c>
      <c r="BL171" s="16" t="s">
        <v>140</v>
      </c>
      <c r="BM171" s="137" t="s">
        <v>890</v>
      </c>
    </row>
    <row r="172" spans="2:65" s="1" customFormat="1" ht="19.2">
      <c r="B172" s="31"/>
      <c r="D172" s="139" t="s">
        <v>129</v>
      </c>
      <c r="F172" s="140" t="s">
        <v>889</v>
      </c>
      <c r="I172" s="141"/>
      <c r="L172" s="31"/>
      <c r="M172" s="142"/>
      <c r="T172" s="52"/>
      <c r="AT172" s="16" t="s">
        <v>129</v>
      </c>
      <c r="AU172" s="16" t="s">
        <v>81</v>
      </c>
    </row>
    <row r="173" spans="2:65" s="12" customFormat="1">
      <c r="B173" s="151"/>
      <c r="D173" s="139" t="s">
        <v>272</v>
      </c>
      <c r="E173" s="152" t="s">
        <v>19</v>
      </c>
      <c r="F173" s="153" t="s">
        <v>804</v>
      </c>
      <c r="H173" s="154">
        <v>149.184</v>
      </c>
      <c r="I173" s="155"/>
      <c r="L173" s="151"/>
      <c r="M173" s="156"/>
      <c r="T173" s="157"/>
      <c r="AT173" s="152" t="s">
        <v>272</v>
      </c>
      <c r="AU173" s="152" t="s">
        <v>81</v>
      </c>
      <c r="AV173" s="12" t="s">
        <v>81</v>
      </c>
      <c r="AW173" s="12" t="s">
        <v>33</v>
      </c>
      <c r="AX173" s="12" t="s">
        <v>79</v>
      </c>
      <c r="AY173" s="152" t="s">
        <v>120</v>
      </c>
    </row>
    <row r="174" spans="2:65" s="12" customFormat="1">
      <c r="B174" s="151"/>
      <c r="D174" s="139" t="s">
        <v>272</v>
      </c>
      <c r="F174" s="153" t="s">
        <v>891</v>
      </c>
      <c r="H174" s="154">
        <v>176.708</v>
      </c>
      <c r="I174" s="155"/>
      <c r="L174" s="151"/>
      <c r="M174" s="156"/>
      <c r="T174" s="157"/>
      <c r="AT174" s="152" t="s">
        <v>272</v>
      </c>
      <c r="AU174" s="152" t="s">
        <v>81</v>
      </c>
      <c r="AV174" s="12" t="s">
        <v>81</v>
      </c>
      <c r="AW174" s="12" t="s">
        <v>4</v>
      </c>
      <c r="AX174" s="12" t="s">
        <v>79</v>
      </c>
      <c r="AY174" s="152" t="s">
        <v>120</v>
      </c>
    </row>
    <row r="175" spans="2:65" s="11" customFormat="1" ht="22.8" customHeight="1">
      <c r="B175" s="114"/>
      <c r="D175" s="115" t="s">
        <v>70</v>
      </c>
      <c r="E175" s="124" t="s">
        <v>140</v>
      </c>
      <c r="F175" s="124" t="s">
        <v>443</v>
      </c>
      <c r="I175" s="117"/>
      <c r="J175" s="125">
        <f>BK175</f>
        <v>0</v>
      </c>
      <c r="L175" s="114"/>
      <c r="M175" s="119"/>
      <c r="P175" s="120">
        <f>SUM(P176:P179)</f>
        <v>0</v>
      </c>
      <c r="R175" s="120">
        <f>SUM(R176:R179)</f>
        <v>0</v>
      </c>
      <c r="T175" s="121">
        <f>SUM(T176:T179)</f>
        <v>0</v>
      </c>
      <c r="AR175" s="115" t="s">
        <v>79</v>
      </c>
      <c r="AT175" s="122" t="s">
        <v>70</v>
      </c>
      <c r="AU175" s="122" t="s">
        <v>79</v>
      </c>
      <c r="AY175" s="115" t="s">
        <v>120</v>
      </c>
      <c r="BK175" s="123">
        <f>SUM(BK176:BK179)</f>
        <v>0</v>
      </c>
    </row>
    <row r="176" spans="2:65" s="1" customFormat="1" ht="16.5" customHeight="1">
      <c r="B176" s="31"/>
      <c r="C176" s="126" t="s">
        <v>396</v>
      </c>
      <c r="D176" s="126" t="s">
        <v>123</v>
      </c>
      <c r="E176" s="127" t="s">
        <v>892</v>
      </c>
      <c r="F176" s="128" t="s">
        <v>893</v>
      </c>
      <c r="G176" s="129" t="s">
        <v>316</v>
      </c>
      <c r="H176" s="130">
        <v>0.315</v>
      </c>
      <c r="I176" s="131"/>
      <c r="J176" s="132">
        <f>ROUND(I176*H176,2)</f>
        <v>0</v>
      </c>
      <c r="K176" s="128" t="s">
        <v>267</v>
      </c>
      <c r="L176" s="31"/>
      <c r="M176" s="133" t="s">
        <v>19</v>
      </c>
      <c r="N176" s="134" t="s">
        <v>42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140</v>
      </c>
      <c r="AT176" s="137" t="s">
        <v>123</v>
      </c>
      <c r="AU176" s="137" t="s">
        <v>81</v>
      </c>
      <c r="AY176" s="16" t="s">
        <v>120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6" t="s">
        <v>79</v>
      </c>
      <c r="BK176" s="138">
        <f>ROUND(I176*H176,2)</f>
        <v>0</v>
      </c>
      <c r="BL176" s="16" t="s">
        <v>140</v>
      </c>
      <c r="BM176" s="137" t="s">
        <v>894</v>
      </c>
    </row>
    <row r="177" spans="2:65" s="1" customFormat="1" ht="19.2">
      <c r="B177" s="31"/>
      <c r="D177" s="139" t="s">
        <v>129</v>
      </c>
      <c r="F177" s="140" t="s">
        <v>895</v>
      </c>
      <c r="I177" s="141"/>
      <c r="L177" s="31"/>
      <c r="M177" s="142"/>
      <c r="T177" s="52"/>
      <c r="AT177" s="16" t="s">
        <v>129</v>
      </c>
      <c r="AU177" s="16" t="s">
        <v>81</v>
      </c>
    </row>
    <row r="178" spans="2:65" s="1" customFormat="1">
      <c r="B178" s="31"/>
      <c r="D178" s="149" t="s">
        <v>270</v>
      </c>
      <c r="F178" s="150" t="s">
        <v>896</v>
      </c>
      <c r="I178" s="141"/>
      <c r="L178" s="31"/>
      <c r="M178" s="142"/>
      <c r="T178" s="52"/>
      <c r="AT178" s="16" t="s">
        <v>270</v>
      </c>
      <c r="AU178" s="16" t="s">
        <v>81</v>
      </c>
    </row>
    <row r="179" spans="2:65" s="12" customFormat="1">
      <c r="B179" s="151"/>
      <c r="D179" s="139" t="s">
        <v>272</v>
      </c>
      <c r="E179" s="152" t="s">
        <v>19</v>
      </c>
      <c r="F179" s="153" t="s">
        <v>897</v>
      </c>
      <c r="H179" s="154">
        <v>0.315</v>
      </c>
      <c r="I179" s="155"/>
      <c r="L179" s="151"/>
      <c r="M179" s="156"/>
      <c r="T179" s="157"/>
      <c r="AT179" s="152" t="s">
        <v>272</v>
      </c>
      <c r="AU179" s="152" t="s">
        <v>81</v>
      </c>
      <c r="AV179" s="12" t="s">
        <v>81</v>
      </c>
      <c r="AW179" s="12" t="s">
        <v>33</v>
      </c>
      <c r="AX179" s="12" t="s">
        <v>79</v>
      </c>
      <c r="AY179" s="152" t="s">
        <v>120</v>
      </c>
    </row>
    <row r="180" spans="2:65" s="11" customFormat="1" ht="22.8" customHeight="1">
      <c r="B180" s="114"/>
      <c r="D180" s="115" t="s">
        <v>70</v>
      </c>
      <c r="E180" s="124" t="s">
        <v>119</v>
      </c>
      <c r="F180" s="124" t="s">
        <v>456</v>
      </c>
      <c r="I180" s="117"/>
      <c r="J180" s="125">
        <f>BK180</f>
        <v>0</v>
      </c>
      <c r="L180" s="114"/>
      <c r="M180" s="119"/>
      <c r="P180" s="120">
        <f>SUM(P181:P204)</f>
        <v>0</v>
      </c>
      <c r="R180" s="120">
        <f>SUM(R181:R204)</f>
        <v>13.7271456</v>
      </c>
      <c r="T180" s="121">
        <f>SUM(T181:T204)</f>
        <v>0</v>
      </c>
      <c r="AR180" s="115" t="s">
        <v>79</v>
      </c>
      <c r="AT180" s="122" t="s">
        <v>70</v>
      </c>
      <c r="AU180" s="122" t="s">
        <v>79</v>
      </c>
      <c r="AY180" s="115" t="s">
        <v>120</v>
      </c>
      <c r="BK180" s="123">
        <f>SUM(BK181:BK204)</f>
        <v>0</v>
      </c>
    </row>
    <row r="181" spans="2:65" s="1" customFormat="1" ht="24.15" customHeight="1">
      <c r="B181" s="31"/>
      <c r="C181" s="126" t="s">
        <v>7</v>
      </c>
      <c r="D181" s="126" t="s">
        <v>123</v>
      </c>
      <c r="E181" s="127" t="s">
        <v>898</v>
      </c>
      <c r="F181" s="128" t="s">
        <v>899</v>
      </c>
      <c r="G181" s="129" t="s">
        <v>266</v>
      </c>
      <c r="H181" s="130">
        <v>12.6</v>
      </c>
      <c r="I181" s="131"/>
      <c r="J181" s="132">
        <f>ROUND(I181*H181,2)</f>
        <v>0</v>
      </c>
      <c r="K181" s="128" t="s">
        <v>267</v>
      </c>
      <c r="L181" s="31"/>
      <c r="M181" s="133" t="s">
        <v>19</v>
      </c>
      <c r="N181" s="134" t="s">
        <v>42</v>
      </c>
      <c r="P181" s="135">
        <f>O181*H181</f>
        <v>0</v>
      </c>
      <c r="Q181" s="135">
        <v>0.34499999999999997</v>
      </c>
      <c r="R181" s="135">
        <f>Q181*H181</f>
        <v>4.3469999999999995</v>
      </c>
      <c r="S181" s="135">
        <v>0</v>
      </c>
      <c r="T181" s="136">
        <f>S181*H181</f>
        <v>0</v>
      </c>
      <c r="AR181" s="137" t="s">
        <v>140</v>
      </c>
      <c r="AT181" s="137" t="s">
        <v>123</v>
      </c>
      <c r="AU181" s="137" t="s">
        <v>81</v>
      </c>
      <c r="AY181" s="16" t="s">
        <v>120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6" t="s">
        <v>79</v>
      </c>
      <c r="BK181" s="138">
        <f>ROUND(I181*H181,2)</f>
        <v>0</v>
      </c>
      <c r="BL181" s="16" t="s">
        <v>140</v>
      </c>
      <c r="BM181" s="137" t="s">
        <v>900</v>
      </c>
    </row>
    <row r="182" spans="2:65" s="1" customFormat="1" ht="19.2">
      <c r="B182" s="31"/>
      <c r="D182" s="139" t="s">
        <v>129</v>
      </c>
      <c r="F182" s="140" t="s">
        <v>901</v>
      </c>
      <c r="I182" s="141"/>
      <c r="L182" s="31"/>
      <c r="M182" s="142"/>
      <c r="T182" s="52"/>
      <c r="AT182" s="16" t="s">
        <v>129</v>
      </c>
      <c r="AU182" s="16" t="s">
        <v>81</v>
      </c>
    </row>
    <row r="183" spans="2:65" s="1" customFormat="1">
      <c r="B183" s="31"/>
      <c r="D183" s="149" t="s">
        <v>270</v>
      </c>
      <c r="F183" s="150" t="s">
        <v>902</v>
      </c>
      <c r="I183" s="141"/>
      <c r="L183" s="31"/>
      <c r="M183" s="142"/>
      <c r="T183" s="52"/>
      <c r="AT183" s="16" t="s">
        <v>270</v>
      </c>
      <c r="AU183" s="16" t="s">
        <v>81</v>
      </c>
    </row>
    <row r="184" spans="2:65" s="12" customFormat="1">
      <c r="B184" s="151"/>
      <c r="D184" s="139" t="s">
        <v>272</v>
      </c>
      <c r="E184" s="152" t="s">
        <v>19</v>
      </c>
      <c r="F184" s="153" t="s">
        <v>806</v>
      </c>
      <c r="H184" s="154">
        <v>12.6</v>
      </c>
      <c r="I184" s="155"/>
      <c r="L184" s="151"/>
      <c r="M184" s="156"/>
      <c r="T184" s="157"/>
      <c r="AT184" s="152" t="s">
        <v>272</v>
      </c>
      <c r="AU184" s="152" t="s">
        <v>81</v>
      </c>
      <c r="AV184" s="12" t="s">
        <v>81</v>
      </c>
      <c r="AW184" s="12" t="s">
        <v>33</v>
      </c>
      <c r="AX184" s="12" t="s">
        <v>79</v>
      </c>
      <c r="AY184" s="152" t="s">
        <v>120</v>
      </c>
    </row>
    <row r="185" spans="2:65" s="1" customFormat="1" ht="24.15" customHeight="1">
      <c r="B185" s="31"/>
      <c r="C185" s="126" t="s">
        <v>408</v>
      </c>
      <c r="D185" s="126" t="s">
        <v>123</v>
      </c>
      <c r="E185" s="127" t="s">
        <v>903</v>
      </c>
      <c r="F185" s="128" t="s">
        <v>904</v>
      </c>
      <c r="G185" s="129" t="s">
        <v>266</v>
      </c>
      <c r="H185" s="130">
        <v>3.36</v>
      </c>
      <c r="I185" s="131"/>
      <c r="J185" s="132">
        <f>ROUND(I185*H185,2)</f>
        <v>0</v>
      </c>
      <c r="K185" s="128" t="s">
        <v>267</v>
      </c>
      <c r="L185" s="31"/>
      <c r="M185" s="133" t="s">
        <v>19</v>
      </c>
      <c r="N185" s="134" t="s">
        <v>42</v>
      </c>
      <c r="P185" s="135">
        <f>O185*H185</f>
        <v>0</v>
      </c>
      <c r="Q185" s="135">
        <v>0.46300000000000002</v>
      </c>
      <c r="R185" s="135">
        <f>Q185*H185</f>
        <v>1.55568</v>
      </c>
      <c r="S185" s="135">
        <v>0</v>
      </c>
      <c r="T185" s="136">
        <f>S185*H185</f>
        <v>0</v>
      </c>
      <c r="AR185" s="137" t="s">
        <v>140</v>
      </c>
      <c r="AT185" s="137" t="s">
        <v>123</v>
      </c>
      <c r="AU185" s="137" t="s">
        <v>81</v>
      </c>
      <c r="AY185" s="16" t="s">
        <v>120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6" t="s">
        <v>79</v>
      </c>
      <c r="BK185" s="138">
        <f>ROUND(I185*H185,2)</f>
        <v>0</v>
      </c>
      <c r="BL185" s="16" t="s">
        <v>140</v>
      </c>
      <c r="BM185" s="137" t="s">
        <v>905</v>
      </c>
    </row>
    <row r="186" spans="2:65" s="1" customFormat="1" ht="19.2">
      <c r="B186" s="31"/>
      <c r="D186" s="139" t="s">
        <v>129</v>
      </c>
      <c r="F186" s="140" t="s">
        <v>906</v>
      </c>
      <c r="I186" s="141"/>
      <c r="L186" s="31"/>
      <c r="M186" s="142"/>
      <c r="T186" s="52"/>
      <c r="AT186" s="16" t="s">
        <v>129</v>
      </c>
      <c r="AU186" s="16" t="s">
        <v>81</v>
      </c>
    </row>
    <row r="187" spans="2:65" s="1" customFormat="1">
      <c r="B187" s="31"/>
      <c r="D187" s="149" t="s">
        <v>270</v>
      </c>
      <c r="F187" s="150" t="s">
        <v>907</v>
      </c>
      <c r="I187" s="141"/>
      <c r="L187" s="31"/>
      <c r="M187" s="142"/>
      <c r="T187" s="52"/>
      <c r="AT187" s="16" t="s">
        <v>270</v>
      </c>
      <c r="AU187" s="16" t="s">
        <v>81</v>
      </c>
    </row>
    <row r="188" spans="2:65" s="12" customFormat="1">
      <c r="B188" s="151"/>
      <c r="D188" s="139" t="s">
        <v>272</v>
      </c>
      <c r="E188" s="152" t="s">
        <v>19</v>
      </c>
      <c r="F188" s="153" t="s">
        <v>826</v>
      </c>
      <c r="H188" s="154">
        <v>3.36</v>
      </c>
      <c r="I188" s="155"/>
      <c r="L188" s="151"/>
      <c r="M188" s="156"/>
      <c r="T188" s="157"/>
      <c r="AT188" s="152" t="s">
        <v>272</v>
      </c>
      <c r="AU188" s="152" t="s">
        <v>81</v>
      </c>
      <c r="AV188" s="12" t="s">
        <v>81</v>
      </c>
      <c r="AW188" s="12" t="s">
        <v>33</v>
      </c>
      <c r="AX188" s="12" t="s">
        <v>79</v>
      </c>
      <c r="AY188" s="152" t="s">
        <v>120</v>
      </c>
    </row>
    <row r="189" spans="2:65" s="1" customFormat="1" ht="37.799999999999997" customHeight="1">
      <c r="B189" s="31"/>
      <c r="C189" s="126" t="s">
        <v>415</v>
      </c>
      <c r="D189" s="126" t="s">
        <v>123</v>
      </c>
      <c r="E189" s="127" t="s">
        <v>908</v>
      </c>
      <c r="F189" s="128" t="s">
        <v>909</v>
      </c>
      <c r="G189" s="129" t="s">
        <v>266</v>
      </c>
      <c r="H189" s="130">
        <v>3.36</v>
      </c>
      <c r="I189" s="131"/>
      <c r="J189" s="132">
        <f>ROUND(I189*H189,2)</f>
        <v>0</v>
      </c>
      <c r="K189" s="128" t="s">
        <v>267</v>
      </c>
      <c r="L189" s="31"/>
      <c r="M189" s="133" t="s">
        <v>19</v>
      </c>
      <c r="N189" s="134" t="s">
        <v>42</v>
      </c>
      <c r="P189" s="135">
        <f>O189*H189</f>
        <v>0</v>
      </c>
      <c r="Q189" s="135">
        <v>0.26375999999999999</v>
      </c>
      <c r="R189" s="135">
        <f>Q189*H189</f>
        <v>0.88623359999999995</v>
      </c>
      <c r="S189" s="135">
        <v>0</v>
      </c>
      <c r="T189" s="136">
        <f>S189*H189</f>
        <v>0</v>
      </c>
      <c r="AR189" s="137" t="s">
        <v>140</v>
      </c>
      <c r="AT189" s="137" t="s">
        <v>123</v>
      </c>
      <c r="AU189" s="137" t="s">
        <v>81</v>
      </c>
      <c r="AY189" s="16" t="s">
        <v>120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6" t="s">
        <v>79</v>
      </c>
      <c r="BK189" s="138">
        <f>ROUND(I189*H189,2)</f>
        <v>0</v>
      </c>
      <c r="BL189" s="16" t="s">
        <v>140</v>
      </c>
      <c r="BM189" s="137" t="s">
        <v>910</v>
      </c>
    </row>
    <row r="190" spans="2:65" s="1" customFormat="1" ht="28.8">
      <c r="B190" s="31"/>
      <c r="D190" s="139" t="s">
        <v>129</v>
      </c>
      <c r="F190" s="140" t="s">
        <v>911</v>
      </c>
      <c r="I190" s="141"/>
      <c r="L190" s="31"/>
      <c r="M190" s="142"/>
      <c r="T190" s="52"/>
      <c r="AT190" s="16" t="s">
        <v>129</v>
      </c>
      <c r="AU190" s="16" t="s">
        <v>81</v>
      </c>
    </row>
    <row r="191" spans="2:65" s="1" customFormat="1">
      <c r="B191" s="31"/>
      <c r="D191" s="149" t="s">
        <v>270</v>
      </c>
      <c r="F191" s="150" t="s">
        <v>912</v>
      </c>
      <c r="I191" s="141"/>
      <c r="L191" s="31"/>
      <c r="M191" s="142"/>
      <c r="T191" s="52"/>
      <c r="AT191" s="16" t="s">
        <v>270</v>
      </c>
      <c r="AU191" s="16" t="s">
        <v>81</v>
      </c>
    </row>
    <row r="192" spans="2:65" s="12" customFormat="1">
      <c r="B192" s="151"/>
      <c r="D192" s="139" t="s">
        <v>272</v>
      </c>
      <c r="E192" s="152" t="s">
        <v>19</v>
      </c>
      <c r="F192" s="153" t="s">
        <v>826</v>
      </c>
      <c r="H192" s="154">
        <v>3.36</v>
      </c>
      <c r="I192" s="155"/>
      <c r="L192" s="151"/>
      <c r="M192" s="156"/>
      <c r="T192" s="157"/>
      <c r="AT192" s="152" t="s">
        <v>272</v>
      </c>
      <c r="AU192" s="152" t="s">
        <v>81</v>
      </c>
      <c r="AV192" s="12" t="s">
        <v>81</v>
      </c>
      <c r="AW192" s="12" t="s">
        <v>33</v>
      </c>
      <c r="AX192" s="12" t="s">
        <v>79</v>
      </c>
      <c r="AY192" s="152" t="s">
        <v>120</v>
      </c>
    </row>
    <row r="193" spans="2:65" s="1" customFormat="1" ht="37.799999999999997" customHeight="1">
      <c r="B193" s="31"/>
      <c r="C193" s="126" t="s">
        <v>422</v>
      </c>
      <c r="D193" s="126" t="s">
        <v>123</v>
      </c>
      <c r="E193" s="127" t="s">
        <v>913</v>
      </c>
      <c r="F193" s="128" t="s">
        <v>914</v>
      </c>
      <c r="G193" s="129" t="s">
        <v>266</v>
      </c>
      <c r="H193" s="130">
        <v>3.36</v>
      </c>
      <c r="I193" s="131"/>
      <c r="J193" s="132">
        <f>ROUND(I193*H193,2)</f>
        <v>0</v>
      </c>
      <c r="K193" s="128" t="s">
        <v>267</v>
      </c>
      <c r="L193" s="31"/>
      <c r="M193" s="133" t="s">
        <v>19</v>
      </c>
      <c r="N193" s="134" t="s">
        <v>42</v>
      </c>
      <c r="P193" s="135">
        <f>O193*H193</f>
        <v>0</v>
      </c>
      <c r="Q193" s="135">
        <v>0.49985000000000002</v>
      </c>
      <c r="R193" s="135">
        <f>Q193*H193</f>
        <v>1.6794960000000001</v>
      </c>
      <c r="S193" s="135">
        <v>0</v>
      </c>
      <c r="T193" s="136">
        <f>S193*H193</f>
        <v>0</v>
      </c>
      <c r="AR193" s="137" t="s">
        <v>140</v>
      </c>
      <c r="AT193" s="137" t="s">
        <v>123</v>
      </c>
      <c r="AU193" s="137" t="s">
        <v>81</v>
      </c>
      <c r="AY193" s="16" t="s">
        <v>120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6" t="s">
        <v>79</v>
      </c>
      <c r="BK193" s="138">
        <f>ROUND(I193*H193,2)</f>
        <v>0</v>
      </c>
      <c r="BL193" s="16" t="s">
        <v>140</v>
      </c>
      <c r="BM193" s="137" t="s">
        <v>915</v>
      </c>
    </row>
    <row r="194" spans="2:65" s="1" customFormat="1" ht="28.8">
      <c r="B194" s="31"/>
      <c r="D194" s="139" t="s">
        <v>129</v>
      </c>
      <c r="F194" s="140" t="s">
        <v>916</v>
      </c>
      <c r="I194" s="141"/>
      <c r="L194" s="31"/>
      <c r="M194" s="142"/>
      <c r="T194" s="52"/>
      <c r="AT194" s="16" t="s">
        <v>129</v>
      </c>
      <c r="AU194" s="16" t="s">
        <v>81</v>
      </c>
    </row>
    <row r="195" spans="2:65" s="1" customFormat="1">
      <c r="B195" s="31"/>
      <c r="D195" s="149" t="s">
        <v>270</v>
      </c>
      <c r="F195" s="150" t="s">
        <v>917</v>
      </c>
      <c r="I195" s="141"/>
      <c r="L195" s="31"/>
      <c r="M195" s="142"/>
      <c r="T195" s="52"/>
      <c r="AT195" s="16" t="s">
        <v>270</v>
      </c>
      <c r="AU195" s="16" t="s">
        <v>81</v>
      </c>
    </row>
    <row r="196" spans="2:65" s="12" customFormat="1">
      <c r="B196" s="151"/>
      <c r="D196" s="139" t="s">
        <v>272</v>
      </c>
      <c r="E196" s="152" t="s">
        <v>19</v>
      </c>
      <c r="F196" s="153" t="s">
        <v>826</v>
      </c>
      <c r="H196" s="154">
        <v>3.36</v>
      </c>
      <c r="I196" s="155"/>
      <c r="L196" s="151"/>
      <c r="M196" s="156"/>
      <c r="T196" s="157"/>
      <c r="AT196" s="152" t="s">
        <v>272</v>
      </c>
      <c r="AU196" s="152" t="s">
        <v>81</v>
      </c>
      <c r="AV196" s="12" t="s">
        <v>81</v>
      </c>
      <c r="AW196" s="12" t="s">
        <v>33</v>
      </c>
      <c r="AX196" s="12" t="s">
        <v>79</v>
      </c>
      <c r="AY196" s="152" t="s">
        <v>120</v>
      </c>
    </row>
    <row r="197" spans="2:65" s="1" customFormat="1" ht="24.15" customHeight="1">
      <c r="B197" s="31"/>
      <c r="C197" s="126" t="s">
        <v>430</v>
      </c>
      <c r="D197" s="126" t="s">
        <v>123</v>
      </c>
      <c r="E197" s="127" t="s">
        <v>918</v>
      </c>
      <c r="F197" s="128" t="s">
        <v>919</v>
      </c>
      <c r="G197" s="129" t="s">
        <v>266</v>
      </c>
      <c r="H197" s="130">
        <v>12.6</v>
      </c>
      <c r="I197" s="131"/>
      <c r="J197" s="132">
        <f>ROUND(I197*H197,2)</f>
        <v>0</v>
      </c>
      <c r="K197" s="128" t="s">
        <v>267</v>
      </c>
      <c r="L197" s="31"/>
      <c r="M197" s="133" t="s">
        <v>19</v>
      </c>
      <c r="N197" s="134" t="s">
        <v>42</v>
      </c>
      <c r="P197" s="135">
        <f>O197*H197</f>
        <v>0</v>
      </c>
      <c r="Q197" s="135">
        <v>0.19536000000000001</v>
      </c>
      <c r="R197" s="135">
        <f>Q197*H197</f>
        <v>2.4615360000000002</v>
      </c>
      <c r="S197" s="135">
        <v>0</v>
      </c>
      <c r="T197" s="136">
        <f>S197*H197</f>
        <v>0</v>
      </c>
      <c r="AR197" s="137" t="s">
        <v>140</v>
      </c>
      <c r="AT197" s="137" t="s">
        <v>123</v>
      </c>
      <c r="AU197" s="137" t="s">
        <v>81</v>
      </c>
      <c r="AY197" s="16" t="s">
        <v>120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6" t="s">
        <v>79</v>
      </c>
      <c r="BK197" s="138">
        <f>ROUND(I197*H197,2)</f>
        <v>0</v>
      </c>
      <c r="BL197" s="16" t="s">
        <v>140</v>
      </c>
      <c r="BM197" s="137" t="s">
        <v>920</v>
      </c>
    </row>
    <row r="198" spans="2:65" s="1" customFormat="1" ht="38.4">
      <c r="B198" s="31"/>
      <c r="D198" s="139" t="s">
        <v>129</v>
      </c>
      <c r="F198" s="140" t="s">
        <v>921</v>
      </c>
      <c r="I198" s="141"/>
      <c r="L198" s="31"/>
      <c r="M198" s="142"/>
      <c r="T198" s="52"/>
      <c r="AT198" s="16" t="s">
        <v>129</v>
      </c>
      <c r="AU198" s="16" t="s">
        <v>81</v>
      </c>
    </row>
    <row r="199" spans="2:65" s="1" customFormat="1">
      <c r="B199" s="31"/>
      <c r="D199" s="149" t="s">
        <v>270</v>
      </c>
      <c r="F199" s="150" t="s">
        <v>922</v>
      </c>
      <c r="I199" s="141"/>
      <c r="L199" s="31"/>
      <c r="M199" s="142"/>
      <c r="T199" s="52"/>
      <c r="AT199" s="16" t="s">
        <v>270</v>
      </c>
      <c r="AU199" s="16" t="s">
        <v>81</v>
      </c>
    </row>
    <row r="200" spans="2:65" s="12" customFormat="1">
      <c r="B200" s="151"/>
      <c r="D200" s="139" t="s">
        <v>272</v>
      </c>
      <c r="E200" s="152" t="s">
        <v>806</v>
      </c>
      <c r="F200" s="153" t="s">
        <v>923</v>
      </c>
      <c r="H200" s="154">
        <v>12.6</v>
      </c>
      <c r="I200" s="155"/>
      <c r="L200" s="151"/>
      <c r="M200" s="156"/>
      <c r="T200" s="157"/>
      <c r="AT200" s="152" t="s">
        <v>272</v>
      </c>
      <c r="AU200" s="152" t="s">
        <v>81</v>
      </c>
      <c r="AV200" s="12" t="s">
        <v>81</v>
      </c>
      <c r="AW200" s="12" t="s">
        <v>33</v>
      </c>
      <c r="AX200" s="12" t="s">
        <v>79</v>
      </c>
      <c r="AY200" s="152" t="s">
        <v>120</v>
      </c>
    </row>
    <row r="201" spans="2:65" s="1" customFormat="1" ht="16.5" customHeight="1">
      <c r="B201" s="31"/>
      <c r="C201" s="165" t="s">
        <v>436</v>
      </c>
      <c r="D201" s="165" t="s">
        <v>384</v>
      </c>
      <c r="E201" s="166" t="s">
        <v>675</v>
      </c>
      <c r="F201" s="167" t="s">
        <v>676</v>
      </c>
      <c r="G201" s="168" t="s">
        <v>266</v>
      </c>
      <c r="H201" s="169">
        <v>12.6</v>
      </c>
      <c r="I201" s="170"/>
      <c r="J201" s="171">
        <f>ROUND(I201*H201,2)</f>
        <v>0</v>
      </c>
      <c r="K201" s="167" t="s">
        <v>267</v>
      </c>
      <c r="L201" s="172"/>
      <c r="M201" s="173" t="s">
        <v>19</v>
      </c>
      <c r="N201" s="174" t="s">
        <v>42</v>
      </c>
      <c r="P201" s="135">
        <f>O201*H201</f>
        <v>0</v>
      </c>
      <c r="Q201" s="135">
        <v>0.222</v>
      </c>
      <c r="R201" s="135">
        <f>Q201*H201</f>
        <v>2.7972000000000001</v>
      </c>
      <c r="S201" s="135">
        <v>0</v>
      </c>
      <c r="T201" s="136">
        <f>S201*H201</f>
        <v>0</v>
      </c>
      <c r="AR201" s="137" t="s">
        <v>160</v>
      </c>
      <c r="AT201" s="137" t="s">
        <v>384</v>
      </c>
      <c r="AU201" s="137" t="s">
        <v>81</v>
      </c>
      <c r="AY201" s="16" t="s">
        <v>120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6" t="s">
        <v>79</v>
      </c>
      <c r="BK201" s="138">
        <f>ROUND(I201*H201,2)</f>
        <v>0</v>
      </c>
      <c r="BL201" s="16" t="s">
        <v>140</v>
      </c>
      <c r="BM201" s="137" t="s">
        <v>677</v>
      </c>
    </row>
    <row r="202" spans="2:65" s="1" customFormat="1">
      <c r="B202" s="31"/>
      <c r="D202" s="139" t="s">
        <v>129</v>
      </c>
      <c r="F202" s="140" t="s">
        <v>676</v>
      </c>
      <c r="I202" s="141"/>
      <c r="L202" s="31"/>
      <c r="M202" s="142"/>
      <c r="T202" s="52"/>
      <c r="AT202" s="16" t="s">
        <v>129</v>
      </c>
      <c r="AU202" s="16" t="s">
        <v>81</v>
      </c>
    </row>
    <row r="203" spans="2:65" s="1" customFormat="1" ht="28.8">
      <c r="B203" s="31"/>
      <c r="D203" s="139" t="s">
        <v>130</v>
      </c>
      <c r="F203" s="143" t="s">
        <v>678</v>
      </c>
      <c r="I203" s="141"/>
      <c r="L203" s="31"/>
      <c r="M203" s="142"/>
      <c r="T203" s="52"/>
      <c r="AT203" s="16" t="s">
        <v>130</v>
      </c>
      <c r="AU203" s="16" t="s">
        <v>81</v>
      </c>
    </row>
    <row r="204" spans="2:65" s="12" customFormat="1">
      <c r="B204" s="151"/>
      <c r="D204" s="139" t="s">
        <v>272</v>
      </c>
      <c r="E204" s="152" t="s">
        <v>19</v>
      </c>
      <c r="F204" s="153" t="s">
        <v>806</v>
      </c>
      <c r="H204" s="154">
        <v>12.6</v>
      </c>
      <c r="I204" s="155"/>
      <c r="L204" s="151"/>
      <c r="M204" s="156"/>
      <c r="T204" s="157"/>
      <c r="AT204" s="152" t="s">
        <v>272</v>
      </c>
      <c r="AU204" s="152" t="s">
        <v>81</v>
      </c>
      <c r="AV204" s="12" t="s">
        <v>81</v>
      </c>
      <c r="AW204" s="12" t="s">
        <v>33</v>
      </c>
      <c r="AX204" s="12" t="s">
        <v>79</v>
      </c>
      <c r="AY204" s="152" t="s">
        <v>120</v>
      </c>
    </row>
    <row r="205" spans="2:65" s="11" customFormat="1" ht="22.8" customHeight="1">
      <c r="B205" s="114"/>
      <c r="D205" s="115" t="s">
        <v>70</v>
      </c>
      <c r="E205" s="124" t="s">
        <v>148</v>
      </c>
      <c r="F205" s="124" t="s">
        <v>509</v>
      </c>
      <c r="I205" s="117"/>
      <c r="J205" s="125">
        <f>BK205</f>
        <v>0</v>
      </c>
      <c r="L205" s="114"/>
      <c r="M205" s="119"/>
      <c r="P205" s="120">
        <f>SUM(P206:P208)</f>
        <v>0</v>
      </c>
      <c r="R205" s="120">
        <f>SUM(R206:R208)</f>
        <v>8.0000000000000002E-3</v>
      </c>
      <c r="T205" s="121">
        <f>SUM(T206:T208)</f>
        <v>0</v>
      </c>
      <c r="AR205" s="115" t="s">
        <v>79</v>
      </c>
      <c r="AT205" s="122" t="s">
        <v>70</v>
      </c>
      <c r="AU205" s="122" t="s">
        <v>79</v>
      </c>
      <c r="AY205" s="115" t="s">
        <v>120</v>
      </c>
      <c r="BK205" s="123">
        <f>SUM(BK206:BK208)</f>
        <v>0</v>
      </c>
    </row>
    <row r="206" spans="2:65" s="1" customFormat="1" ht="16.5" customHeight="1">
      <c r="B206" s="31"/>
      <c r="C206" s="126" t="s">
        <v>444</v>
      </c>
      <c r="D206" s="126" t="s">
        <v>123</v>
      </c>
      <c r="E206" s="127" t="s">
        <v>511</v>
      </c>
      <c r="F206" s="128" t="s">
        <v>512</v>
      </c>
      <c r="G206" s="129" t="s">
        <v>513</v>
      </c>
      <c r="H206" s="130">
        <v>1</v>
      </c>
      <c r="I206" s="131"/>
      <c r="J206" s="132">
        <f>ROUND(I206*H206,2)</f>
        <v>0</v>
      </c>
      <c r="K206" s="128" t="s">
        <v>19</v>
      </c>
      <c r="L206" s="31"/>
      <c r="M206" s="133" t="s">
        <v>19</v>
      </c>
      <c r="N206" s="134" t="s">
        <v>42</v>
      </c>
      <c r="P206" s="135">
        <f>O206*H206</f>
        <v>0</v>
      </c>
      <c r="Q206" s="135">
        <v>8.0000000000000002E-3</v>
      </c>
      <c r="R206" s="135">
        <f>Q206*H206</f>
        <v>8.0000000000000002E-3</v>
      </c>
      <c r="S206" s="135">
        <v>0</v>
      </c>
      <c r="T206" s="136">
        <f>S206*H206</f>
        <v>0</v>
      </c>
      <c r="AR206" s="137" t="s">
        <v>140</v>
      </c>
      <c r="AT206" s="137" t="s">
        <v>123</v>
      </c>
      <c r="AU206" s="137" t="s">
        <v>81</v>
      </c>
      <c r="AY206" s="16" t="s">
        <v>120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6" t="s">
        <v>79</v>
      </c>
      <c r="BK206" s="138">
        <f>ROUND(I206*H206,2)</f>
        <v>0</v>
      </c>
      <c r="BL206" s="16" t="s">
        <v>140</v>
      </c>
      <c r="BM206" s="137" t="s">
        <v>514</v>
      </c>
    </row>
    <row r="207" spans="2:65" s="1" customFormat="1" ht="19.2">
      <c r="B207" s="31"/>
      <c r="D207" s="139" t="s">
        <v>129</v>
      </c>
      <c r="F207" s="140" t="s">
        <v>515</v>
      </c>
      <c r="I207" s="141"/>
      <c r="L207" s="31"/>
      <c r="M207" s="142"/>
      <c r="T207" s="52"/>
      <c r="AT207" s="16" t="s">
        <v>129</v>
      </c>
      <c r="AU207" s="16" t="s">
        <v>81</v>
      </c>
    </row>
    <row r="208" spans="2:65" s="12" customFormat="1">
      <c r="B208" s="151"/>
      <c r="D208" s="139" t="s">
        <v>272</v>
      </c>
      <c r="E208" s="152" t="s">
        <v>19</v>
      </c>
      <c r="F208" s="153" t="s">
        <v>924</v>
      </c>
      <c r="H208" s="154">
        <v>1</v>
      </c>
      <c r="I208" s="155"/>
      <c r="L208" s="151"/>
      <c r="M208" s="156"/>
      <c r="T208" s="157"/>
      <c r="AT208" s="152" t="s">
        <v>272</v>
      </c>
      <c r="AU208" s="152" t="s">
        <v>81</v>
      </c>
      <c r="AV208" s="12" t="s">
        <v>81</v>
      </c>
      <c r="AW208" s="12" t="s">
        <v>33</v>
      </c>
      <c r="AX208" s="12" t="s">
        <v>79</v>
      </c>
      <c r="AY208" s="152" t="s">
        <v>120</v>
      </c>
    </row>
    <row r="209" spans="2:65" s="11" customFormat="1" ht="22.8" customHeight="1">
      <c r="B209" s="114"/>
      <c r="D209" s="115" t="s">
        <v>70</v>
      </c>
      <c r="E209" s="124" t="s">
        <v>160</v>
      </c>
      <c r="F209" s="124" t="s">
        <v>524</v>
      </c>
      <c r="I209" s="117"/>
      <c r="J209" s="125">
        <f>BK209</f>
        <v>0</v>
      </c>
      <c r="L209" s="114"/>
      <c r="M209" s="119"/>
      <c r="P209" s="120">
        <f>SUM(P210:P253)</f>
        <v>0</v>
      </c>
      <c r="R209" s="120">
        <f>SUM(R210:R253)</f>
        <v>0.48646699999999998</v>
      </c>
      <c r="T209" s="121">
        <f>SUM(T210:T253)</f>
        <v>0</v>
      </c>
      <c r="AR209" s="115" t="s">
        <v>79</v>
      </c>
      <c r="AT209" s="122" t="s">
        <v>70</v>
      </c>
      <c r="AU209" s="122" t="s">
        <v>79</v>
      </c>
      <c r="AY209" s="115" t="s">
        <v>120</v>
      </c>
      <c r="BK209" s="123">
        <f>SUM(BK210:BK253)</f>
        <v>0</v>
      </c>
    </row>
    <row r="210" spans="2:65" s="1" customFormat="1" ht="24.15" customHeight="1">
      <c r="B210" s="31"/>
      <c r="C210" s="126" t="s">
        <v>451</v>
      </c>
      <c r="D210" s="126" t="s">
        <v>123</v>
      </c>
      <c r="E210" s="127" t="s">
        <v>925</v>
      </c>
      <c r="F210" s="128" t="s">
        <v>926</v>
      </c>
      <c r="G210" s="129" t="s">
        <v>447</v>
      </c>
      <c r="H210" s="130">
        <v>1</v>
      </c>
      <c r="I210" s="131"/>
      <c r="J210" s="132">
        <f>ROUND(I210*H210,2)</f>
        <v>0</v>
      </c>
      <c r="K210" s="128" t="s">
        <v>267</v>
      </c>
      <c r="L210" s="31"/>
      <c r="M210" s="133" t="s">
        <v>19</v>
      </c>
      <c r="N210" s="134" t="s">
        <v>42</v>
      </c>
      <c r="P210" s="135">
        <f>O210*H210</f>
        <v>0</v>
      </c>
      <c r="Q210" s="135">
        <v>0</v>
      </c>
      <c r="R210" s="135">
        <f>Q210*H210</f>
        <v>0</v>
      </c>
      <c r="S210" s="135">
        <v>0</v>
      </c>
      <c r="T210" s="136">
        <f>S210*H210</f>
        <v>0</v>
      </c>
      <c r="AR210" s="137" t="s">
        <v>140</v>
      </c>
      <c r="AT210" s="137" t="s">
        <v>123</v>
      </c>
      <c r="AU210" s="137" t="s">
        <v>81</v>
      </c>
      <c r="AY210" s="16" t="s">
        <v>120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6" t="s">
        <v>79</v>
      </c>
      <c r="BK210" s="138">
        <f>ROUND(I210*H210,2)</f>
        <v>0</v>
      </c>
      <c r="BL210" s="16" t="s">
        <v>140</v>
      </c>
      <c r="BM210" s="137" t="s">
        <v>927</v>
      </c>
    </row>
    <row r="211" spans="2:65" s="1" customFormat="1" ht="19.2">
      <c r="B211" s="31"/>
      <c r="D211" s="139" t="s">
        <v>129</v>
      </c>
      <c r="F211" s="140" t="s">
        <v>926</v>
      </c>
      <c r="I211" s="141"/>
      <c r="L211" s="31"/>
      <c r="M211" s="142"/>
      <c r="T211" s="52"/>
      <c r="AT211" s="16" t="s">
        <v>129</v>
      </c>
      <c r="AU211" s="16" t="s">
        <v>81</v>
      </c>
    </row>
    <row r="212" spans="2:65" s="1" customFormat="1">
      <c r="B212" s="31"/>
      <c r="D212" s="149" t="s">
        <v>270</v>
      </c>
      <c r="F212" s="150" t="s">
        <v>928</v>
      </c>
      <c r="I212" s="141"/>
      <c r="L212" s="31"/>
      <c r="M212" s="142"/>
      <c r="T212" s="52"/>
      <c r="AT212" s="16" t="s">
        <v>270</v>
      </c>
      <c r="AU212" s="16" t="s">
        <v>81</v>
      </c>
    </row>
    <row r="213" spans="2:65" s="1" customFormat="1" ht="19.2">
      <c r="B213" s="31"/>
      <c r="D213" s="139" t="s">
        <v>130</v>
      </c>
      <c r="F213" s="143" t="s">
        <v>929</v>
      </c>
      <c r="I213" s="141"/>
      <c r="L213" s="31"/>
      <c r="M213" s="142"/>
      <c r="T213" s="52"/>
      <c r="AT213" s="16" t="s">
        <v>130</v>
      </c>
      <c r="AU213" s="16" t="s">
        <v>81</v>
      </c>
    </row>
    <row r="214" spans="2:65" s="12" customFormat="1">
      <c r="B214" s="151"/>
      <c r="D214" s="139" t="s">
        <v>272</v>
      </c>
      <c r="E214" s="152" t="s">
        <v>19</v>
      </c>
      <c r="F214" s="153" t="s">
        <v>930</v>
      </c>
      <c r="H214" s="154">
        <v>1</v>
      </c>
      <c r="I214" s="155"/>
      <c r="L214" s="151"/>
      <c r="M214" s="156"/>
      <c r="T214" s="157"/>
      <c r="AT214" s="152" t="s">
        <v>272</v>
      </c>
      <c r="AU214" s="152" t="s">
        <v>81</v>
      </c>
      <c r="AV214" s="12" t="s">
        <v>81</v>
      </c>
      <c r="AW214" s="12" t="s">
        <v>33</v>
      </c>
      <c r="AX214" s="12" t="s">
        <v>79</v>
      </c>
      <c r="AY214" s="152" t="s">
        <v>120</v>
      </c>
    </row>
    <row r="215" spans="2:65" s="1" customFormat="1" ht="24.15" customHeight="1">
      <c r="B215" s="31"/>
      <c r="C215" s="126" t="s">
        <v>457</v>
      </c>
      <c r="D215" s="126" t="s">
        <v>123</v>
      </c>
      <c r="E215" s="127" t="s">
        <v>931</v>
      </c>
      <c r="F215" s="128" t="s">
        <v>932</v>
      </c>
      <c r="G215" s="129" t="s">
        <v>303</v>
      </c>
      <c r="H215" s="130">
        <v>0.8</v>
      </c>
      <c r="I215" s="131"/>
      <c r="J215" s="132">
        <f>ROUND(I215*H215,2)</f>
        <v>0</v>
      </c>
      <c r="K215" s="128" t="s">
        <v>267</v>
      </c>
      <c r="L215" s="31"/>
      <c r="M215" s="133" t="s">
        <v>19</v>
      </c>
      <c r="N215" s="134" t="s">
        <v>42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140</v>
      </c>
      <c r="AT215" s="137" t="s">
        <v>123</v>
      </c>
      <c r="AU215" s="137" t="s">
        <v>81</v>
      </c>
      <c r="AY215" s="16" t="s">
        <v>120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6" t="s">
        <v>79</v>
      </c>
      <c r="BK215" s="138">
        <f>ROUND(I215*H215,2)</f>
        <v>0</v>
      </c>
      <c r="BL215" s="16" t="s">
        <v>140</v>
      </c>
      <c r="BM215" s="137" t="s">
        <v>933</v>
      </c>
    </row>
    <row r="216" spans="2:65" s="1" customFormat="1" ht="19.2">
      <c r="B216" s="31"/>
      <c r="D216" s="139" t="s">
        <v>129</v>
      </c>
      <c r="F216" s="140" t="s">
        <v>934</v>
      </c>
      <c r="I216" s="141"/>
      <c r="L216" s="31"/>
      <c r="M216" s="142"/>
      <c r="T216" s="52"/>
      <c r="AT216" s="16" t="s">
        <v>129</v>
      </c>
      <c r="AU216" s="16" t="s">
        <v>81</v>
      </c>
    </row>
    <row r="217" spans="2:65" s="1" customFormat="1">
      <c r="B217" s="31"/>
      <c r="D217" s="149" t="s">
        <v>270</v>
      </c>
      <c r="F217" s="150" t="s">
        <v>935</v>
      </c>
      <c r="I217" s="141"/>
      <c r="L217" s="31"/>
      <c r="M217" s="142"/>
      <c r="T217" s="52"/>
      <c r="AT217" s="16" t="s">
        <v>270</v>
      </c>
      <c r="AU217" s="16" t="s">
        <v>81</v>
      </c>
    </row>
    <row r="218" spans="2:65" s="1" customFormat="1" ht="19.2">
      <c r="B218" s="31"/>
      <c r="D218" s="139" t="s">
        <v>130</v>
      </c>
      <c r="F218" s="143" t="s">
        <v>929</v>
      </c>
      <c r="I218" s="141"/>
      <c r="L218" s="31"/>
      <c r="M218" s="142"/>
      <c r="T218" s="52"/>
      <c r="AT218" s="16" t="s">
        <v>130</v>
      </c>
      <c r="AU218" s="16" t="s">
        <v>81</v>
      </c>
    </row>
    <row r="219" spans="2:65" s="12" customFormat="1">
      <c r="B219" s="151"/>
      <c r="D219" s="139" t="s">
        <v>272</v>
      </c>
      <c r="E219" s="152" t="s">
        <v>812</v>
      </c>
      <c r="F219" s="153" t="s">
        <v>936</v>
      </c>
      <c r="H219" s="154">
        <v>0.8</v>
      </c>
      <c r="I219" s="155"/>
      <c r="L219" s="151"/>
      <c r="M219" s="156"/>
      <c r="T219" s="157"/>
      <c r="AT219" s="152" t="s">
        <v>272</v>
      </c>
      <c r="AU219" s="152" t="s">
        <v>81</v>
      </c>
      <c r="AV219" s="12" t="s">
        <v>81</v>
      </c>
      <c r="AW219" s="12" t="s">
        <v>33</v>
      </c>
      <c r="AX219" s="12" t="s">
        <v>79</v>
      </c>
      <c r="AY219" s="152" t="s">
        <v>120</v>
      </c>
    </row>
    <row r="220" spans="2:65" s="1" customFormat="1" ht="21.75" customHeight="1">
      <c r="B220" s="31"/>
      <c r="C220" s="165" t="s">
        <v>464</v>
      </c>
      <c r="D220" s="165" t="s">
        <v>384</v>
      </c>
      <c r="E220" s="166" t="s">
        <v>937</v>
      </c>
      <c r="F220" s="167" t="s">
        <v>938</v>
      </c>
      <c r="G220" s="168" t="s">
        <v>303</v>
      </c>
      <c r="H220" s="169">
        <v>0.8</v>
      </c>
      <c r="I220" s="170"/>
      <c r="J220" s="171">
        <f>ROUND(I220*H220,2)</f>
        <v>0</v>
      </c>
      <c r="K220" s="167" t="s">
        <v>267</v>
      </c>
      <c r="L220" s="172"/>
      <c r="M220" s="173" t="s">
        <v>19</v>
      </c>
      <c r="N220" s="174" t="s">
        <v>42</v>
      </c>
      <c r="P220" s="135">
        <f>O220*H220</f>
        <v>0</v>
      </c>
      <c r="Q220" s="135">
        <v>1.4500000000000001E-2</v>
      </c>
      <c r="R220" s="135">
        <f>Q220*H220</f>
        <v>1.1600000000000001E-2</v>
      </c>
      <c r="S220" s="135">
        <v>0</v>
      </c>
      <c r="T220" s="136">
        <f>S220*H220</f>
        <v>0</v>
      </c>
      <c r="AR220" s="137" t="s">
        <v>160</v>
      </c>
      <c r="AT220" s="137" t="s">
        <v>384</v>
      </c>
      <c r="AU220" s="137" t="s">
        <v>81</v>
      </c>
      <c r="AY220" s="16" t="s">
        <v>120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6" t="s">
        <v>79</v>
      </c>
      <c r="BK220" s="138">
        <f>ROUND(I220*H220,2)</f>
        <v>0</v>
      </c>
      <c r="BL220" s="16" t="s">
        <v>140</v>
      </c>
      <c r="BM220" s="137" t="s">
        <v>939</v>
      </c>
    </row>
    <row r="221" spans="2:65" s="1" customFormat="1">
      <c r="B221" s="31"/>
      <c r="D221" s="139" t="s">
        <v>129</v>
      </c>
      <c r="F221" s="140" t="s">
        <v>938</v>
      </c>
      <c r="I221" s="141"/>
      <c r="L221" s="31"/>
      <c r="M221" s="142"/>
      <c r="T221" s="52"/>
      <c r="AT221" s="16" t="s">
        <v>129</v>
      </c>
      <c r="AU221" s="16" t="s">
        <v>81</v>
      </c>
    </row>
    <row r="222" spans="2:65" s="1" customFormat="1" ht="19.2">
      <c r="B222" s="31"/>
      <c r="D222" s="139" t="s">
        <v>130</v>
      </c>
      <c r="F222" s="143" t="s">
        <v>929</v>
      </c>
      <c r="I222" s="141"/>
      <c r="L222" s="31"/>
      <c r="M222" s="142"/>
      <c r="T222" s="52"/>
      <c r="AT222" s="16" t="s">
        <v>130</v>
      </c>
      <c r="AU222" s="16" t="s">
        <v>81</v>
      </c>
    </row>
    <row r="223" spans="2:65" s="12" customFormat="1">
      <c r="B223" s="151"/>
      <c r="D223" s="139" t="s">
        <v>272</v>
      </c>
      <c r="E223" s="152" t="s">
        <v>19</v>
      </c>
      <c r="F223" s="153" t="s">
        <v>812</v>
      </c>
      <c r="H223" s="154">
        <v>0.8</v>
      </c>
      <c r="I223" s="155"/>
      <c r="L223" s="151"/>
      <c r="M223" s="156"/>
      <c r="T223" s="157"/>
      <c r="AT223" s="152" t="s">
        <v>272</v>
      </c>
      <c r="AU223" s="152" t="s">
        <v>81</v>
      </c>
      <c r="AV223" s="12" t="s">
        <v>81</v>
      </c>
      <c r="AW223" s="12" t="s">
        <v>33</v>
      </c>
      <c r="AX223" s="12" t="s">
        <v>79</v>
      </c>
      <c r="AY223" s="152" t="s">
        <v>120</v>
      </c>
    </row>
    <row r="224" spans="2:65" s="1" customFormat="1" ht="24.15" customHeight="1">
      <c r="B224" s="31"/>
      <c r="C224" s="126" t="s">
        <v>471</v>
      </c>
      <c r="D224" s="126" t="s">
        <v>123</v>
      </c>
      <c r="E224" s="127" t="s">
        <v>940</v>
      </c>
      <c r="F224" s="128" t="s">
        <v>941</v>
      </c>
      <c r="G224" s="129" t="s">
        <v>447</v>
      </c>
      <c r="H224" s="130">
        <v>2</v>
      </c>
      <c r="I224" s="131"/>
      <c r="J224" s="132">
        <f>ROUND(I224*H224,2)</f>
        <v>0</v>
      </c>
      <c r="K224" s="128" t="s">
        <v>267</v>
      </c>
      <c r="L224" s="31"/>
      <c r="M224" s="133" t="s">
        <v>19</v>
      </c>
      <c r="N224" s="134" t="s">
        <v>42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140</v>
      </c>
      <c r="AT224" s="137" t="s">
        <v>123</v>
      </c>
      <c r="AU224" s="137" t="s">
        <v>81</v>
      </c>
      <c r="AY224" s="16" t="s">
        <v>120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6" t="s">
        <v>79</v>
      </c>
      <c r="BK224" s="138">
        <f>ROUND(I224*H224,2)</f>
        <v>0</v>
      </c>
      <c r="BL224" s="16" t="s">
        <v>140</v>
      </c>
      <c r="BM224" s="137" t="s">
        <v>942</v>
      </c>
    </row>
    <row r="225" spans="2:65" s="1" customFormat="1" ht="28.8">
      <c r="B225" s="31"/>
      <c r="D225" s="139" t="s">
        <v>129</v>
      </c>
      <c r="F225" s="140" t="s">
        <v>943</v>
      </c>
      <c r="I225" s="141"/>
      <c r="L225" s="31"/>
      <c r="M225" s="142"/>
      <c r="T225" s="52"/>
      <c r="AT225" s="16" t="s">
        <v>129</v>
      </c>
      <c r="AU225" s="16" t="s">
        <v>81</v>
      </c>
    </row>
    <row r="226" spans="2:65" s="1" customFormat="1">
      <c r="B226" s="31"/>
      <c r="D226" s="149" t="s">
        <v>270</v>
      </c>
      <c r="F226" s="150" t="s">
        <v>944</v>
      </c>
      <c r="I226" s="141"/>
      <c r="L226" s="31"/>
      <c r="M226" s="142"/>
      <c r="T226" s="52"/>
      <c r="AT226" s="16" t="s">
        <v>270</v>
      </c>
      <c r="AU226" s="16" t="s">
        <v>81</v>
      </c>
    </row>
    <row r="227" spans="2:65" s="1" customFormat="1" ht="19.2">
      <c r="B227" s="31"/>
      <c r="D227" s="139" t="s">
        <v>130</v>
      </c>
      <c r="F227" s="143" t="s">
        <v>929</v>
      </c>
      <c r="I227" s="141"/>
      <c r="L227" s="31"/>
      <c r="M227" s="142"/>
      <c r="T227" s="52"/>
      <c r="AT227" s="16" t="s">
        <v>130</v>
      </c>
      <c r="AU227" s="16" t="s">
        <v>81</v>
      </c>
    </row>
    <row r="228" spans="2:65" s="12" customFormat="1">
      <c r="B228" s="151"/>
      <c r="D228" s="139" t="s">
        <v>272</v>
      </c>
      <c r="E228" s="152" t="s">
        <v>19</v>
      </c>
      <c r="F228" s="153" t="s">
        <v>945</v>
      </c>
      <c r="H228" s="154">
        <v>2</v>
      </c>
      <c r="I228" s="155"/>
      <c r="L228" s="151"/>
      <c r="M228" s="156"/>
      <c r="T228" s="157"/>
      <c r="AT228" s="152" t="s">
        <v>272</v>
      </c>
      <c r="AU228" s="152" t="s">
        <v>81</v>
      </c>
      <c r="AV228" s="12" t="s">
        <v>81</v>
      </c>
      <c r="AW228" s="12" t="s">
        <v>33</v>
      </c>
      <c r="AX228" s="12" t="s">
        <v>79</v>
      </c>
      <c r="AY228" s="152" t="s">
        <v>120</v>
      </c>
    </row>
    <row r="229" spans="2:65" s="1" customFormat="1" ht="16.5" customHeight="1">
      <c r="B229" s="31"/>
      <c r="C229" s="165" t="s">
        <v>477</v>
      </c>
      <c r="D229" s="165" t="s">
        <v>384</v>
      </c>
      <c r="E229" s="166" t="s">
        <v>946</v>
      </c>
      <c r="F229" s="167" t="s">
        <v>947</v>
      </c>
      <c r="G229" s="168" t="s">
        <v>447</v>
      </c>
      <c r="H229" s="169">
        <v>2</v>
      </c>
      <c r="I229" s="170"/>
      <c r="J229" s="171">
        <f>ROUND(I229*H229,2)</f>
        <v>0</v>
      </c>
      <c r="K229" s="167" t="s">
        <v>19</v>
      </c>
      <c r="L229" s="172"/>
      <c r="M229" s="173" t="s">
        <v>19</v>
      </c>
      <c r="N229" s="174" t="s">
        <v>42</v>
      </c>
      <c r="P229" s="135">
        <f>O229*H229</f>
        <v>0</v>
      </c>
      <c r="Q229" s="135">
        <v>8.0000000000000002E-3</v>
      </c>
      <c r="R229" s="135">
        <f>Q229*H229</f>
        <v>1.6E-2</v>
      </c>
      <c r="S229" s="135">
        <v>0</v>
      </c>
      <c r="T229" s="136">
        <f>S229*H229</f>
        <v>0</v>
      </c>
      <c r="AR229" s="137" t="s">
        <v>160</v>
      </c>
      <c r="AT229" s="137" t="s">
        <v>384</v>
      </c>
      <c r="AU229" s="137" t="s">
        <v>81</v>
      </c>
      <c r="AY229" s="16" t="s">
        <v>120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6" t="s">
        <v>79</v>
      </c>
      <c r="BK229" s="138">
        <f>ROUND(I229*H229,2)</f>
        <v>0</v>
      </c>
      <c r="BL229" s="16" t="s">
        <v>140</v>
      </c>
      <c r="BM229" s="137" t="s">
        <v>948</v>
      </c>
    </row>
    <row r="230" spans="2:65" s="1" customFormat="1">
      <c r="B230" s="31"/>
      <c r="D230" s="139" t="s">
        <v>129</v>
      </c>
      <c r="F230" s="140" t="s">
        <v>947</v>
      </c>
      <c r="I230" s="141"/>
      <c r="L230" s="31"/>
      <c r="M230" s="142"/>
      <c r="T230" s="52"/>
      <c r="AT230" s="16" t="s">
        <v>129</v>
      </c>
      <c r="AU230" s="16" t="s">
        <v>81</v>
      </c>
    </row>
    <row r="231" spans="2:65" s="1" customFormat="1" ht="19.2">
      <c r="B231" s="31"/>
      <c r="D231" s="139" t="s">
        <v>130</v>
      </c>
      <c r="F231" s="143" t="s">
        <v>929</v>
      </c>
      <c r="I231" s="141"/>
      <c r="L231" s="31"/>
      <c r="M231" s="142"/>
      <c r="T231" s="52"/>
      <c r="AT231" s="16" t="s">
        <v>130</v>
      </c>
      <c r="AU231" s="16" t="s">
        <v>81</v>
      </c>
    </row>
    <row r="232" spans="2:65" s="12" customFormat="1">
      <c r="B232" s="151"/>
      <c r="D232" s="139" t="s">
        <v>272</v>
      </c>
      <c r="E232" s="152" t="s">
        <v>19</v>
      </c>
      <c r="F232" s="153" t="s">
        <v>945</v>
      </c>
      <c r="H232" s="154">
        <v>2</v>
      </c>
      <c r="I232" s="155"/>
      <c r="L232" s="151"/>
      <c r="M232" s="156"/>
      <c r="T232" s="157"/>
      <c r="AT232" s="152" t="s">
        <v>272</v>
      </c>
      <c r="AU232" s="152" t="s">
        <v>81</v>
      </c>
      <c r="AV232" s="12" t="s">
        <v>81</v>
      </c>
      <c r="AW232" s="12" t="s">
        <v>33</v>
      </c>
      <c r="AX232" s="12" t="s">
        <v>79</v>
      </c>
      <c r="AY232" s="152" t="s">
        <v>120</v>
      </c>
    </row>
    <row r="233" spans="2:65" s="1" customFormat="1" ht="24.15" customHeight="1">
      <c r="B233" s="31"/>
      <c r="C233" s="126" t="s">
        <v>484</v>
      </c>
      <c r="D233" s="126" t="s">
        <v>123</v>
      </c>
      <c r="E233" s="127" t="s">
        <v>949</v>
      </c>
      <c r="F233" s="128" t="s">
        <v>950</v>
      </c>
      <c r="G233" s="129" t="s">
        <v>303</v>
      </c>
      <c r="H233" s="130">
        <v>4.5</v>
      </c>
      <c r="I233" s="131"/>
      <c r="J233" s="132">
        <f>ROUND(I233*H233,2)</f>
        <v>0</v>
      </c>
      <c r="K233" s="128" t="s">
        <v>267</v>
      </c>
      <c r="L233" s="31"/>
      <c r="M233" s="133" t="s">
        <v>19</v>
      </c>
      <c r="N233" s="134" t="s">
        <v>42</v>
      </c>
      <c r="P233" s="135">
        <f>O233*H233</f>
        <v>0</v>
      </c>
      <c r="Q233" s="135">
        <v>1.1E-5</v>
      </c>
      <c r="R233" s="135">
        <f>Q233*H233</f>
        <v>4.9499999999999997E-5</v>
      </c>
      <c r="S233" s="135">
        <v>0</v>
      </c>
      <c r="T233" s="136">
        <f>S233*H233</f>
        <v>0</v>
      </c>
      <c r="AR233" s="137" t="s">
        <v>140</v>
      </c>
      <c r="AT233" s="137" t="s">
        <v>123</v>
      </c>
      <c r="AU233" s="137" t="s">
        <v>81</v>
      </c>
      <c r="AY233" s="16" t="s">
        <v>120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6" t="s">
        <v>79</v>
      </c>
      <c r="BK233" s="138">
        <f>ROUND(I233*H233,2)</f>
        <v>0</v>
      </c>
      <c r="BL233" s="16" t="s">
        <v>140</v>
      </c>
      <c r="BM233" s="137" t="s">
        <v>951</v>
      </c>
    </row>
    <row r="234" spans="2:65" s="1" customFormat="1" ht="19.2">
      <c r="B234" s="31"/>
      <c r="D234" s="139" t="s">
        <v>129</v>
      </c>
      <c r="F234" s="140" t="s">
        <v>952</v>
      </c>
      <c r="I234" s="141"/>
      <c r="L234" s="31"/>
      <c r="M234" s="142"/>
      <c r="T234" s="52"/>
      <c r="AT234" s="16" t="s">
        <v>129</v>
      </c>
      <c r="AU234" s="16" t="s">
        <v>81</v>
      </c>
    </row>
    <row r="235" spans="2:65" s="1" customFormat="1">
      <c r="B235" s="31"/>
      <c r="D235" s="149" t="s">
        <v>270</v>
      </c>
      <c r="F235" s="150" t="s">
        <v>953</v>
      </c>
      <c r="I235" s="141"/>
      <c r="L235" s="31"/>
      <c r="M235" s="142"/>
      <c r="T235" s="52"/>
      <c r="AT235" s="16" t="s">
        <v>270</v>
      </c>
      <c r="AU235" s="16" t="s">
        <v>81</v>
      </c>
    </row>
    <row r="236" spans="2:65" s="1" customFormat="1" ht="19.2">
      <c r="B236" s="31"/>
      <c r="D236" s="139" t="s">
        <v>130</v>
      </c>
      <c r="F236" s="143" t="s">
        <v>954</v>
      </c>
      <c r="I236" s="141"/>
      <c r="L236" s="31"/>
      <c r="M236" s="142"/>
      <c r="T236" s="52"/>
      <c r="AT236" s="16" t="s">
        <v>130</v>
      </c>
      <c r="AU236" s="16" t="s">
        <v>81</v>
      </c>
    </row>
    <row r="237" spans="2:65" s="12" customFormat="1">
      <c r="B237" s="151"/>
      <c r="D237" s="139" t="s">
        <v>272</v>
      </c>
      <c r="E237" s="152" t="s">
        <v>816</v>
      </c>
      <c r="F237" s="153" t="s">
        <v>955</v>
      </c>
      <c r="H237" s="154">
        <v>4.5</v>
      </c>
      <c r="I237" s="155"/>
      <c r="L237" s="151"/>
      <c r="M237" s="156"/>
      <c r="T237" s="157"/>
      <c r="AT237" s="152" t="s">
        <v>272</v>
      </c>
      <c r="AU237" s="152" t="s">
        <v>81</v>
      </c>
      <c r="AV237" s="12" t="s">
        <v>81</v>
      </c>
      <c r="AW237" s="12" t="s">
        <v>33</v>
      </c>
      <c r="AX237" s="12" t="s">
        <v>79</v>
      </c>
      <c r="AY237" s="152" t="s">
        <v>120</v>
      </c>
    </row>
    <row r="238" spans="2:65" s="1" customFormat="1" ht="24.15" customHeight="1">
      <c r="B238" s="31"/>
      <c r="C238" s="165" t="s">
        <v>490</v>
      </c>
      <c r="D238" s="165" t="s">
        <v>384</v>
      </c>
      <c r="E238" s="166" t="s">
        <v>956</v>
      </c>
      <c r="F238" s="167" t="s">
        <v>957</v>
      </c>
      <c r="G238" s="168" t="s">
        <v>303</v>
      </c>
      <c r="H238" s="169">
        <v>4.5</v>
      </c>
      <c r="I238" s="170"/>
      <c r="J238" s="171">
        <f>ROUND(I238*H238,2)</f>
        <v>0</v>
      </c>
      <c r="K238" s="167" t="s">
        <v>267</v>
      </c>
      <c r="L238" s="172"/>
      <c r="M238" s="173" t="s">
        <v>19</v>
      </c>
      <c r="N238" s="174" t="s">
        <v>42</v>
      </c>
      <c r="P238" s="135">
        <f>O238*H238</f>
        <v>0</v>
      </c>
      <c r="Q238" s="135">
        <v>2.4099999999999998E-3</v>
      </c>
      <c r="R238" s="135">
        <f>Q238*H238</f>
        <v>1.0844999999999999E-2</v>
      </c>
      <c r="S238" s="135">
        <v>0</v>
      </c>
      <c r="T238" s="136">
        <f>S238*H238</f>
        <v>0</v>
      </c>
      <c r="AR238" s="137" t="s">
        <v>160</v>
      </c>
      <c r="AT238" s="137" t="s">
        <v>384</v>
      </c>
      <c r="AU238" s="137" t="s">
        <v>81</v>
      </c>
      <c r="AY238" s="16" t="s">
        <v>120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6" t="s">
        <v>79</v>
      </c>
      <c r="BK238" s="138">
        <f>ROUND(I238*H238,2)</f>
        <v>0</v>
      </c>
      <c r="BL238" s="16" t="s">
        <v>140</v>
      </c>
      <c r="BM238" s="137" t="s">
        <v>958</v>
      </c>
    </row>
    <row r="239" spans="2:65" s="1" customFormat="1" ht="19.2">
      <c r="B239" s="31"/>
      <c r="D239" s="139" t="s">
        <v>129</v>
      </c>
      <c r="F239" s="140" t="s">
        <v>957</v>
      </c>
      <c r="I239" s="141"/>
      <c r="L239" s="31"/>
      <c r="M239" s="142"/>
      <c r="T239" s="52"/>
      <c r="AT239" s="16" t="s">
        <v>129</v>
      </c>
      <c r="AU239" s="16" t="s">
        <v>81</v>
      </c>
    </row>
    <row r="240" spans="2:65" s="1" customFormat="1" ht="19.2">
      <c r="B240" s="31"/>
      <c r="D240" s="139" t="s">
        <v>130</v>
      </c>
      <c r="F240" s="143" t="s">
        <v>954</v>
      </c>
      <c r="I240" s="141"/>
      <c r="L240" s="31"/>
      <c r="M240" s="142"/>
      <c r="T240" s="52"/>
      <c r="AT240" s="16" t="s">
        <v>130</v>
      </c>
      <c r="AU240" s="16" t="s">
        <v>81</v>
      </c>
    </row>
    <row r="241" spans="2:65" s="12" customFormat="1">
      <c r="B241" s="151"/>
      <c r="D241" s="139" t="s">
        <v>272</v>
      </c>
      <c r="E241" s="152" t="s">
        <v>19</v>
      </c>
      <c r="F241" s="153" t="s">
        <v>816</v>
      </c>
      <c r="H241" s="154">
        <v>4.5</v>
      </c>
      <c r="I241" s="155"/>
      <c r="L241" s="151"/>
      <c r="M241" s="156"/>
      <c r="T241" s="157"/>
      <c r="AT241" s="152" t="s">
        <v>272</v>
      </c>
      <c r="AU241" s="152" t="s">
        <v>81</v>
      </c>
      <c r="AV241" s="12" t="s">
        <v>81</v>
      </c>
      <c r="AW241" s="12" t="s">
        <v>33</v>
      </c>
      <c r="AX241" s="12" t="s">
        <v>79</v>
      </c>
      <c r="AY241" s="152" t="s">
        <v>120</v>
      </c>
    </row>
    <row r="242" spans="2:65" s="1" customFormat="1" ht="33" customHeight="1">
      <c r="B242" s="31"/>
      <c r="C242" s="126" t="s">
        <v>496</v>
      </c>
      <c r="D242" s="126" t="s">
        <v>123</v>
      </c>
      <c r="E242" s="127" t="s">
        <v>959</v>
      </c>
      <c r="F242" s="128" t="s">
        <v>960</v>
      </c>
      <c r="G242" s="129" t="s">
        <v>447</v>
      </c>
      <c r="H242" s="130">
        <v>1</v>
      </c>
      <c r="I242" s="131"/>
      <c r="J242" s="132">
        <f>ROUND(I242*H242,2)</f>
        <v>0</v>
      </c>
      <c r="K242" s="128" t="s">
        <v>267</v>
      </c>
      <c r="L242" s="31"/>
      <c r="M242" s="133" t="s">
        <v>19</v>
      </c>
      <c r="N242" s="134" t="s">
        <v>42</v>
      </c>
      <c r="P242" s="135">
        <f>O242*H242</f>
        <v>0</v>
      </c>
      <c r="Q242" s="135">
        <v>1.2500000000000001E-6</v>
      </c>
      <c r="R242" s="135">
        <f>Q242*H242</f>
        <v>1.2500000000000001E-6</v>
      </c>
      <c r="S242" s="135">
        <v>0</v>
      </c>
      <c r="T242" s="136">
        <f>S242*H242</f>
        <v>0</v>
      </c>
      <c r="AR242" s="137" t="s">
        <v>140</v>
      </c>
      <c r="AT242" s="137" t="s">
        <v>123</v>
      </c>
      <c r="AU242" s="137" t="s">
        <v>81</v>
      </c>
      <c r="AY242" s="16" t="s">
        <v>120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6" t="s">
        <v>79</v>
      </c>
      <c r="BK242" s="138">
        <f>ROUND(I242*H242,2)</f>
        <v>0</v>
      </c>
      <c r="BL242" s="16" t="s">
        <v>140</v>
      </c>
      <c r="BM242" s="137" t="s">
        <v>961</v>
      </c>
    </row>
    <row r="243" spans="2:65" s="1" customFormat="1" ht="28.8">
      <c r="B243" s="31"/>
      <c r="D243" s="139" t="s">
        <v>129</v>
      </c>
      <c r="F243" s="140" t="s">
        <v>962</v>
      </c>
      <c r="I243" s="141"/>
      <c r="L243" s="31"/>
      <c r="M243" s="142"/>
      <c r="T243" s="52"/>
      <c r="AT243" s="16" t="s">
        <v>129</v>
      </c>
      <c r="AU243" s="16" t="s">
        <v>81</v>
      </c>
    </row>
    <row r="244" spans="2:65" s="1" customFormat="1">
      <c r="B244" s="31"/>
      <c r="D244" s="149" t="s">
        <v>270</v>
      </c>
      <c r="F244" s="150" t="s">
        <v>963</v>
      </c>
      <c r="I244" s="141"/>
      <c r="L244" s="31"/>
      <c r="M244" s="142"/>
      <c r="T244" s="52"/>
      <c r="AT244" s="16" t="s">
        <v>270</v>
      </c>
      <c r="AU244" s="16" t="s">
        <v>81</v>
      </c>
    </row>
    <row r="245" spans="2:65" s="1" customFormat="1" ht="19.2">
      <c r="B245" s="31"/>
      <c r="D245" s="139" t="s">
        <v>130</v>
      </c>
      <c r="F245" s="143" t="s">
        <v>954</v>
      </c>
      <c r="I245" s="141"/>
      <c r="L245" s="31"/>
      <c r="M245" s="142"/>
      <c r="T245" s="52"/>
      <c r="AT245" s="16" t="s">
        <v>130</v>
      </c>
      <c r="AU245" s="16" t="s">
        <v>81</v>
      </c>
    </row>
    <row r="246" spans="2:65" s="12" customFormat="1">
      <c r="B246" s="151"/>
      <c r="D246" s="139" t="s">
        <v>272</v>
      </c>
      <c r="E246" s="152" t="s">
        <v>815</v>
      </c>
      <c r="F246" s="153" t="s">
        <v>964</v>
      </c>
      <c r="H246" s="154">
        <v>1</v>
      </c>
      <c r="I246" s="155"/>
      <c r="L246" s="151"/>
      <c r="M246" s="156"/>
      <c r="T246" s="157"/>
      <c r="AT246" s="152" t="s">
        <v>272</v>
      </c>
      <c r="AU246" s="152" t="s">
        <v>81</v>
      </c>
      <c r="AV246" s="12" t="s">
        <v>81</v>
      </c>
      <c r="AW246" s="12" t="s">
        <v>33</v>
      </c>
      <c r="AX246" s="12" t="s">
        <v>79</v>
      </c>
      <c r="AY246" s="152" t="s">
        <v>120</v>
      </c>
    </row>
    <row r="247" spans="2:65" s="1" customFormat="1" ht="16.5" customHeight="1">
      <c r="B247" s="31"/>
      <c r="C247" s="165" t="s">
        <v>503</v>
      </c>
      <c r="D247" s="165" t="s">
        <v>384</v>
      </c>
      <c r="E247" s="166" t="s">
        <v>965</v>
      </c>
      <c r="F247" s="167" t="s">
        <v>966</v>
      </c>
      <c r="G247" s="168" t="s">
        <v>447</v>
      </c>
      <c r="H247" s="169">
        <v>1</v>
      </c>
      <c r="I247" s="170"/>
      <c r="J247" s="171">
        <f>ROUND(I247*H247,2)</f>
        <v>0</v>
      </c>
      <c r="K247" s="167" t="s">
        <v>267</v>
      </c>
      <c r="L247" s="172"/>
      <c r="M247" s="173" t="s">
        <v>19</v>
      </c>
      <c r="N247" s="174" t="s">
        <v>42</v>
      </c>
      <c r="P247" s="135">
        <f>O247*H247</f>
        <v>0</v>
      </c>
      <c r="Q247" s="135">
        <v>8.8000000000000003E-4</v>
      </c>
      <c r="R247" s="135">
        <f>Q247*H247</f>
        <v>8.8000000000000003E-4</v>
      </c>
      <c r="S247" s="135">
        <v>0</v>
      </c>
      <c r="T247" s="136">
        <f>S247*H247</f>
        <v>0</v>
      </c>
      <c r="AR247" s="137" t="s">
        <v>160</v>
      </c>
      <c r="AT247" s="137" t="s">
        <v>384</v>
      </c>
      <c r="AU247" s="137" t="s">
        <v>81</v>
      </c>
      <c r="AY247" s="16" t="s">
        <v>120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6" t="s">
        <v>79</v>
      </c>
      <c r="BK247" s="138">
        <f>ROUND(I247*H247,2)</f>
        <v>0</v>
      </c>
      <c r="BL247" s="16" t="s">
        <v>140</v>
      </c>
      <c r="BM247" s="137" t="s">
        <v>967</v>
      </c>
    </row>
    <row r="248" spans="2:65" s="1" customFormat="1">
      <c r="B248" s="31"/>
      <c r="D248" s="139" t="s">
        <v>129</v>
      </c>
      <c r="F248" s="140" t="s">
        <v>966</v>
      </c>
      <c r="I248" s="141"/>
      <c r="L248" s="31"/>
      <c r="M248" s="142"/>
      <c r="T248" s="52"/>
      <c r="AT248" s="16" t="s">
        <v>129</v>
      </c>
      <c r="AU248" s="16" t="s">
        <v>81</v>
      </c>
    </row>
    <row r="249" spans="2:65" s="1" customFormat="1" ht="19.2">
      <c r="B249" s="31"/>
      <c r="D249" s="139" t="s">
        <v>130</v>
      </c>
      <c r="F249" s="143" t="s">
        <v>954</v>
      </c>
      <c r="I249" s="141"/>
      <c r="L249" s="31"/>
      <c r="M249" s="142"/>
      <c r="T249" s="52"/>
      <c r="AT249" s="16" t="s">
        <v>130</v>
      </c>
      <c r="AU249" s="16" t="s">
        <v>81</v>
      </c>
    </row>
    <row r="250" spans="2:65" s="12" customFormat="1">
      <c r="B250" s="151"/>
      <c r="D250" s="139" t="s">
        <v>272</v>
      </c>
      <c r="E250" s="152" t="s">
        <v>19</v>
      </c>
      <c r="F250" s="153" t="s">
        <v>815</v>
      </c>
      <c r="H250" s="154">
        <v>1</v>
      </c>
      <c r="I250" s="155"/>
      <c r="L250" s="151"/>
      <c r="M250" s="156"/>
      <c r="T250" s="157"/>
      <c r="AT250" s="152" t="s">
        <v>272</v>
      </c>
      <c r="AU250" s="152" t="s">
        <v>81</v>
      </c>
      <c r="AV250" s="12" t="s">
        <v>81</v>
      </c>
      <c r="AW250" s="12" t="s">
        <v>33</v>
      </c>
      <c r="AX250" s="12" t="s">
        <v>79</v>
      </c>
      <c r="AY250" s="152" t="s">
        <v>120</v>
      </c>
    </row>
    <row r="251" spans="2:65" s="1" customFormat="1" ht="16.5" customHeight="1">
      <c r="B251" s="31"/>
      <c r="C251" s="126" t="s">
        <v>510</v>
      </c>
      <c r="D251" s="126" t="s">
        <v>123</v>
      </c>
      <c r="E251" s="127" t="s">
        <v>539</v>
      </c>
      <c r="F251" s="128" t="s">
        <v>540</v>
      </c>
      <c r="G251" s="129" t="s">
        <v>447</v>
      </c>
      <c r="H251" s="130">
        <v>1</v>
      </c>
      <c r="I251" s="131"/>
      <c r="J251" s="132">
        <f>ROUND(I251*H251,2)</f>
        <v>0</v>
      </c>
      <c r="K251" s="128" t="s">
        <v>19</v>
      </c>
      <c r="L251" s="31"/>
      <c r="M251" s="133" t="s">
        <v>19</v>
      </c>
      <c r="N251" s="134" t="s">
        <v>42</v>
      </c>
      <c r="P251" s="135">
        <f>O251*H251</f>
        <v>0</v>
      </c>
      <c r="Q251" s="135">
        <v>0.44709125</v>
      </c>
      <c r="R251" s="135">
        <f>Q251*H251</f>
        <v>0.44709125</v>
      </c>
      <c r="S251" s="135">
        <v>0</v>
      </c>
      <c r="T251" s="136">
        <f>S251*H251</f>
        <v>0</v>
      </c>
      <c r="AR251" s="137" t="s">
        <v>140</v>
      </c>
      <c r="AT251" s="137" t="s">
        <v>123</v>
      </c>
      <c r="AU251" s="137" t="s">
        <v>81</v>
      </c>
      <c r="AY251" s="16" t="s">
        <v>120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6" t="s">
        <v>79</v>
      </c>
      <c r="BK251" s="138">
        <f>ROUND(I251*H251,2)</f>
        <v>0</v>
      </c>
      <c r="BL251" s="16" t="s">
        <v>140</v>
      </c>
      <c r="BM251" s="137" t="s">
        <v>541</v>
      </c>
    </row>
    <row r="252" spans="2:65" s="1" customFormat="1" ht="19.2">
      <c r="B252" s="31"/>
      <c r="D252" s="139" t="s">
        <v>129</v>
      </c>
      <c r="F252" s="140" t="s">
        <v>542</v>
      </c>
      <c r="I252" s="141"/>
      <c r="L252" s="31"/>
      <c r="M252" s="142"/>
      <c r="T252" s="52"/>
      <c r="AT252" s="16" t="s">
        <v>129</v>
      </c>
      <c r="AU252" s="16" t="s">
        <v>81</v>
      </c>
    </row>
    <row r="253" spans="2:65" s="12" customFormat="1">
      <c r="B253" s="151"/>
      <c r="D253" s="139" t="s">
        <v>272</v>
      </c>
      <c r="E253" s="152" t="s">
        <v>19</v>
      </c>
      <c r="F253" s="153" t="s">
        <v>968</v>
      </c>
      <c r="H253" s="154">
        <v>1</v>
      </c>
      <c r="I253" s="155"/>
      <c r="L253" s="151"/>
      <c r="M253" s="156"/>
      <c r="T253" s="157"/>
      <c r="AT253" s="152" t="s">
        <v>272</v>
      </c>
      <c r="AU253" s="152" t="s">
        <v>81</v>
      </c>
      <c r="AV253" s="12" t="s">
        <v>81</v>
      </c>
      <c r="AW253" s="12" t="s">
        <v>33</v>
      </c>
      <c r="AX253" s="12" t="s">
        <v>79</v>
      </c>
      <c r="AY253" s="152" t="s">
        <v>120</v>
      </c>
    </row>
    <row r="254" spans="2:65" s="11" customFormat="1" ht="22.8" customHeight="1">
      <c r="B254" s="114"/>
      <c r="D254" s="115" t="s">
        <v>70</v>
      </c>
      <c r="E254" s="124" t="s">
        <v>165</v>
      </c>
      <c r="F254" s="124" t="s">
        <v>608</v>
      </c>
      <c r="I254" s="117"/>
      <c r="J254" s="125">
        <f>BK254</f>
        <v>0</v>
      </c>
      <c r="L254" s="114"/>
      <c r="M254" s="119"/>
      <c r="P254" s="120">
        <f>SUM(P255:P259)</f>
        <v>0</v>
      </c>
      <c r="R254" s="120">
        <f>SUM(R255:R259)</f>
        <v>1.395E-4</v>
      </c>
      <c r="T254" s="121">
        <f>SUM(T255:T259)</f>
        <v>2.8000000000000004E-3</v>
      </c>
      <c r="AR254" s="115" t="s">
        <v>79</v>
      </c>
      <c r="AT254" s="122" t="s">
        <v>70</v>
      </c>
      <c r="AU254" s="122" t="s">
        <v>79</v>
      </c>
      <c r="AY254" s="115" t="s">
        <v>120</v>
      </c>
      <c r="BK254" s="123">
        <f>SUM(BK255:BK259)</f>
        <v>0</v>
      </c>
    </row>
    <row r="255" spans="2:65" s="1" customFormat="1" ht="24.15" customHeight="1">
      <c r="B255" s="31"/>
      <c r="C255" s="126" t="s">
        <v>517</v>
      </c>
      <c r="D255" s="126" t="s">
        <v>123</v>
      </c>
      <c r="E255" s="127" t="s">
        <v>757</v>
      </c>
      <c r="F255" s="128" t="s">
        <v>758</v>
      </c>
      <c r="G255" s="129" t="s">
        <v>303</v>
      </c>
      <c r="H255" s="130">
        <v>0.05</v>
      </c>
      <c r="I255" s="131"/>
      <c r="J255" s="132">
        <f>ROUND(I255*H255,2)</f>
        <v>0</v>
      </c>
      <c r="K255" s="128" t="s">
        <v>267</v>
      </c>
      <c r="L255" s="31"/>
      <c r="M255" s="133" t="s">
        <v>19</v>
      </c>
      <c r="N255" s="134" t="s">
        <v>42</v>
      </c>
      <c r="P255" s="135">
        <f>O255*H255</f>
        <v>0</v>
      </c>
      <c r="Q255" s="135">
        <v>2.7899999999999999E-3</v>
      </c>
      <c r="R255" s="135">
        <f>Q255*H255</f>
        <v>1.395E-4</v>
      </c>
      <c r="S255" s="135">
        <v>5.6000000000000001E-2</v>
      </c>
      <c r="T255" s="136">
        <f>S255*H255</f>
        <v>2.8000000000000004E-3</v>
      </c>
      <c r="AR255" s="137" t="s">
        <v>140</v>
      </c>
      <c r="AT255" s="137" t="s">
        <v>123</v>
      </c>
      <c r="AU255" s="137" t="s">
        <v>81</v>
      </c>
      <c r="AY255" s="16" t="s">
        <v>120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6" t="s">
        <v>79</v>
      </c>
      <c r="BK255" s="138">
        <f>ROUND(I255*H255,2)</f>
        <v>0</v>
      </c>
      <c r="BL255" s="16" t="s">
        <v>140</v>
      </c>
      <c r="BM255" s="137" t="s">
        <v>759</v>
      </c>
    </row>
    <row r="256" spans="2:65" s="1" customFormat="1" ht="28.8">
      <c r="B256" s="31"/>
      <c r="D256" s="139" t="s">
        <v>129</v>
      </c>
      <c r="F256" s="140" t="s">
        <v>760</v>
      </c>
      <c r="I256" s="141"/>
      <c r="L256" s="31"/>
      <c r="M256" s="142"/>
      <c r="T256" s="52"/>
      <c r="AT256" s="16" t="s">
        <v>129</v>
      </c>
      <c r="AU256" s="16" t="s">
        <v>81</v>
      </c>
    </row>
    <row r="257" spans="2:65" s="1" customFormat="1">
      <c r="B257" s="31"/>
      <c r="D257" s="149" t="s">
        <v>270</v>
      </c>
      <c r="F257" s="150" t="s">
        <v>761</v>
      </c>
      <c r="I257" s="141"/>
      <c r="L257" s="31"/>
      <c r="M257" s="142"/>
      <c r="T257" s="52"/>
      <c r="AT257" s="16" t="s">
        <v>270</v>
      </c>
      <c r="AU257" s="16" t="s">
        <v>81</v>
      </c>
    </row>
    <row r="258" spans="2:65" s="1" customFormat="1" ht="19.2">
      <c r="B258" s="31"/>
      <c r="D258" s="139" t="s">
        <v>130</v>
      </c>
      <c r="F258" s="143" t="s">
        <v>762</v>
      </c>
      <c r="I258" s="141"/>
      <c r="L258" s="31"/>
      <c r="M258" s="142"/>
      <c r="T258" s="52"/>
      <c r="AT258" s="16" t="s">
        <v>130</v>
      </c>
      <c r="AU258" s="16" t="s">
        <v>81</v>
      </c>
    </row>
    <row r="259" spans="2:65" s="12" customFormat="1">
      <c r="B259" s="151"/>
      <c r="D259" s="139" t="s">
        <v>272</v>
      </c>
      <c r="E259" s="152" t="s">
        <v>19</v>
      </c>
      <c r="F259" s="153" t="s">
        <v>969</v>
      </c>
      <c r="H259" s="154">
        <v>0.05</v>
      </c>
      <c r="I259" s="155"/>
      <c r="L259" s="151"/>
      <c r="M259" s="156"/>
      <c r="T259" s="157"/>
      <c r="AT259" s="152" t="s">
        <v>272</v>
      </c>
      <c r="AU259" s="152" t="s">
        <v>81</v>
      </c>
      <c r="AV259" s="12" t="s">
        <v>81</v>
      </c>
      <c r="AW259" s="12" t="s">
        <v>33</v>
      </c>
      <c r="AX259" s="12" t="s">
        <v>79</v>
      </c>
      <c r="AY259" s="152" t="s">
        <v>120</v>
      </c>
    </row>
    <row r="260" spans="2:65" s="11" customFormat="1" ht="22.8" customHeight="1">
      <c r="B260" s="114"/>
      <c r="D260" s="115" t="s">
        <v>70</v>
      </c>
      <c r="E260" s="124" t="s">
        <v>777</v>
      </c>
      <c r="F260" s="124" t="s">
        <v>778</v>
      </c>
      <c r="I260" s="117"/>
      <c r="J260" s="125">
        <f>BK260</f>
        <v>0</v>
      </c>
      <c r="L260" s="114"/>
      <c r="M260" s="119"/>
      <c r="P260" s="120">
        <f>SUM(P261:P263)</f>
        <v>0</v>
      </c>
      <c r="R260" s="120">
        <f>SUM(R261:R263)</f>
        <v>0</v>
      </c>
      <c r="T260" s="121">
        <f>SUM(T261:T263)</f>
        <v>0</v>
      </c>
      <c r="AR260" s="115" t="s">
        <v>79</v>
      </c>
      <c r="AT260" s="122" t="s">
        <v>70</v>
      </c>
      <c r="AU260" s="122" t="s">
        <v>79</v>
      </c>
      <c r="AY260" s="115" t="s">
        <v>120</v>
      </c>
      <c r="BK260" s="123">
        <f>SUM(BK261:BK263)</f>
        <v>0</v>
      </c>
    </row>
    <row r="261" spans="2:65" s="1" customFormat="1" ht="24.15" customHeight="1">
      <c r="B261" s="31"/>
      <c r="C261" s="126" t="s">
        <v>525</v>
      </c>
      <c r="D261" s="126" t="s">
        <v>123</v>
      </c>
      <c r="E261" s="127" t="s">
        <v>970</v>
      </c>
      <c r="F261" s="128" t="s">
        <v>971</v>
      </c>
      <c r="G261" s="129" t="s">
        <v>387</v>
      </c>
      <c r="H261" s="130">
        <v>139.995</v>
      </c>
      <c r="I261" s="131"/>
      <c r="J261" s="132">
        <f>ROUND(I261*H261,2)</f>
        <v>0</v>
      </c>
      <c r="K261" s="128" t="s">
        <v>267</v>
      </c>
      <c r="L261" s="31"/>
      <c r="M261" s="133" t="s">
        <v>19</v>
      </c>
      <c r="N261" s="134" t="s">
        <v>42</v>
      </c>
      <c r="P261" s="135">
        <f>O261*H261</f>
        <v>0</v>
      </c>
      <c r="Q261" s="135">
        <v>0</v>
      </c>
      <c r="R261" s="135">
        <f>Q261*H261</f>
        <v>0</v>
      </c>
      <c r="S261" s="135">
        <v>0</v>
      </c>
      <c r="T261" s="136">
        <f>S261*H261</f>
        <v>0</v>
      </c>
      <c r="AR261" s="137" t="s">
        <v>140</v>
      </c>
      <c r="AT261" s="137" t="s">
        <v>123</v>
      </c>
      <c r="AU261" s="137" t="s">
        <v>81</v>
      </c>
      <c r="AY261" s="16" t="s">
        <v>120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6" t="s">
        <v>79</v>
      </c>
      <c r="BK261" s="138">
        <f>ROUND(I261*H261,2)</f>
        <v>0</v>
      </c>
      <c r="BL261" s="16" t="s">
        <v>140</v>
      </c>
      <c r="BM261" s="137" t="s">
        <v>782</v>
      </c>
    </row>
    <row r="262" spans="2:65" s="1" customFormat="1" ht="19.2">
      <c r="B262" s="31"/>
      <c r="D262" s="139" t="s">
        <v>129</v>
      </c>
      <c r="F262" s="140" t="s">
        <v>972</v>
      </c>
      <c r="I262" s="141"/>
      <c r="L262" s="31"/>
      <c r="M262" s="142"/>
      <c r="T262" s="52"/>
      <c r="AT262" s="16" t="s">
        <v>129</v>
      </c>
      <c r="AU262" s="16" t="s">
        <v>81</v>
      </c>
    </row>
    <row r="263" spans="2:65" s="1" customFormat="1">
      <c r="B263" s="31"/>
      <c r="D263" s="149" t="s">
        <v>270</v>
      </c>
      <c r="F263" s="150" t="s">
        <v>973</v>
      </c>
      <c r="I263" s="141"/>
      <c r="L263" s="31"/>
      <c r="M263" s="142"/>
      <c r="T263" s="52"/>
      <c r="AT263" s="16" t="s">
        <v>270</v>
      </c>
      <c r="AU263" s="16" t="s">
        <v>81</v>
      </c>
    </row>
    <row r="264" spans="2:65" s="11" customFormat="1" ht="25.95" customHeight="1">
      <c r="B264" s="114"/>
      <c r="D264" s="115" t="s">
        <v>70</v>
      </c>
      <c r="E264" s="116" t="s">
        <v>785</v>
      </c>
      <c r="F264" s="116" t="s">
        <v>786</v>
      </c>
      <c r="I264" s="117"/>
      <c r="J264" s="118">
        <f>BK264</f>
        <v>0</v>
      </c>
      <c r="L264" s="114"/>
      <c r="M264" s="119"/>
      <c r="P264" s="120">
        <f>P265</f>
        <v>0</v>
      </c>
      <c r="R264" s="120">
        <f>R265</f>
        <v>0</v>
      </c>
      <c r="T264" s="121">
        <f>T265</f>
        <v>0</v>
      </c>
      <c r="AR264" s="115" t="s">
        <v>79</v>
      </c>
      <c r="AT264" s="122" t="s">
        <v>70</v>
      </c>
      <c r="AU264" s="122" t="s">
        <v>71</v>
      </c>
      <c r="AY264" s="115" t="s">
        <v>120</v>
      </c>
      <c r="BK264" s="123">
        <f>BK265</f>
        <v>0</v>
      </c>
    </row>
    <row r="265" spans="2:65" s="11" customFormat="1" ht="22.8" customHeight="1">
      <c r="B265" s="114"/>
      <c r="D265" s="115" t="s">
        <v>70</v>
      </c>
      <c r="E265" s="124" t="s">
        <v>787</v>
      </c>
      <c r="F265" s="124" t="s">
        <v>788</v>
      </c>
      <c r="I265" s="117"/>
      <c r="J265" s="125">
        <f>BK265</f>
        <v>0</v>
      </c>
      <c r="L265" s="114"/>
      <c r="M265" s="119"/>
      <c r="P265" s="120">
        <f>SUM(P266:P269)</f>
        <v>0</v>
      </c>
      <c r="R265" s="120">
        <f>SUM(R266:R269)</f>
        <v>0</v>
      </c>
      <c r="T265" s="121">
        <f>SUM(T266:T269)</f>
        <v>0</v>
      </c>
      <c r="AR265" s="115" t="s">
        <v>79</v>
      </c>
      <c r="AT265" s="122" t="s">
        <v>70</v>
      </c>
      <c r="AU265" s="122" t="s">
        <v>79</v>
      </c>
      <c r="AY265" s="115" t="s">
        <v>120</v>
      </c>
      <c r="BK265" s="123">
        <f>SUM(BK266:BK269)</f>
        <v>0</v>
      </c>
    </row>
    <row r="266" spans="2:65" s="1" customFormat="1" ht="33" customHeight="1">
      <c r="B266" s="31"/>
      <c r="C266" s="126" t="s">
        <v>533</v>
      </c>
      <c r="D266" s="126" t="s">
        <v>123</v>
      </c>
      <c r="E266" s="127" t="s">
        <v>790</v>
      </c>
      <c r="F266" s="128" t="s">
        <v>791</v>
      </c>
      <c r="G266" s="129" t="s">
        <v>387</v>
      </c>
      <c r="H266" s="130">
        <v>150.36500000000001</v>
      </c>
      <c r="I266" s="131"/>
      <c r="J266" s="132">
        <f>ROUND(I266*H266,2)</f>
        <v>0</v>
      </c>
      <c r="K266" s="128" t="s">
        <v>19</v>
      </c>
      <c r="L266" s="31"/>
      <c r="M266" s="133" t="s">
        <v>19</v>
      </c>
      <c r="N266" s="134" t="s">
        <v>42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140</v>
      </c>
      <c r="AT266" s="137" t="s">
        <v>123</v>
      </c>
      <c r="AU266" s="137" t="s">
        <v>81</v>
      </c>
      <c r="AY266" s="16" t="s">
        <v>120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6" t="s">
        <v>79</v>
      </c>
      <c r="BK266" s="138">
        <f>ROUND(I266*H266,2)</f>
        <v>0</v>
      </c>
      <c r="BL266" s="16" t="s">
        <v>140</v>
      </c>
      <c r="BM266" s="137" t="s">
        <v>974</v>
      </c>
    </row>
    <row r="267" spans="2:65" s="1" customFormat="1" ht="76.8">
      <c r="B267" s="31"/>
      <c r="D267" s="139" t="s">
        <v>129</v>
      </c>
      <c r="F267" s="140" t="s">
        <v>793</v>
      </c>
      <c r="I267" s="141"/>
      <c r="L267" s="31"/>
      <c r="M267" s="142"/>
      <c r="T267" s="52"/>
      <c r="AT267" s="16" t="s">
        <v>129</v>
      </c>
      <c r="AU267" s="16" t="s">
        <v>81</v>
      </c>
    </row>
    <row r="268" spans="2:65" s="1" customFormat="1" ht="288">
      <c r="B268" s="31"/>
      <c r="D268" s="139" t="s">
        <v>130</v>
      </c>
      <c r="F268" s="143" t="s">
        <v>794</v>
      </c>
      <c r="I268" s="141"/>
      <c r="L268" s="31"/>
      <c r="M268" s="142"/>
      <c r="T268" s="52"/>
      <c r="AT268" s="16" t="s">
        <v>130</v>
      </c>
      <c r="AU268" s="16" t="s">
        <v>81</v>
      </c>
    </row>
    <row r="269" spans="2:65" s="12" customFormat="1" ht="30.6">
      <c r="B269" s="151"/>
      <c r="D269" s="139" t="s">
        <v>272</v>
      </c>
      <c r="E269" s="152" t="s">
        <v>19</v>
      </c>
      <c r="F269" s="153" t="s">
        <v>975</v>
      </c>
      <c r="H269" s="154">
        <v>150.36500000000001</v>
      </c>
      <c r="I269" s="155"/>
      <c r="L269" s="151"/>
      <c r="M269" s="178"/>
      <c r="N269" s="179"/>
      <c r="O269" s="179"/>
      <c r="P269" s="179"/>
      <c r="Q269" s="179"/>
      <c r="R269" s="179"/>
      <c r="S269" s="179"/>
      <c r="T269" s="180"/>
      <c r="AT269" s="152" t="s">
        <v>272</v>
      </c>
      <c r="AU269" s="152" t="s">
        <v>81</v>
      </c>
      <c r="AV269" s="12" t="s">
        <v>81</v>
      </c>
      <c r="AW269" s="12" t="s">
        <v>33</v>
      </c>
      <c r="AX269" s="12" t="s">
        <v>79</v>
      </c>
      <c r="AY269" s="152" t="s">
        <v>120</v>
      </c>
    </row>
    <row r="270" spans="2:65" s="1" customFormat="1" ht="6.9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31"/>
    </row>
  </sheetData>
  <sheetProtection algorithmName="SHA-512" hashValue="1EcVurQn3HtAwQ6xzyCVtl+DMCWzoNRKY8ywQbvu5hVfsSQwuYhNcwBQnwzDRspMsEigltnxbVM7be7f78RRIg==" saltValue="W9NDktmwWXnduYwsbQsqxH0C6PAYEoVusxxQBxsJjNwqQJT73fPzjwlBTpnSkNFInWIhHTuXsaQnWGuGrzWipw==" spinCount="100000" sheet="1" objects="1" scenarios="1" formatColumns="0" formatRows="0" autoFilter="0"/>
  <autoFilter ref="C89:K269" xr:uid="{00000000-0009-0000-0000-000004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400-000000000000}"/>
    <hyperlink ref="F99" r:id="rId2" xr:uid="{00000000-0004-0000-0400-000001000000}"/>
    <hyperlink ref="F103" r:id="rId3" xr:uid="{00000000-0004-0000-0400-000002000000}"/>
    <hyperlink ref="F107" r:id="rId4" xr:uid="{00000000-0004-0000-0400-000003000000}"/>
    <hyperlink ref="F112" r:id="rId5" xr:uid="{00000000-0004-0000-0400-000004000000}"/>
    <hyperlink ref="F118" r:id="rId6" xr:uid="{00000000-0004-0000-0400-000005000000}"/>
    <hyperlink ref="F123" r:id="rId7" xr:uid="{00000000-0004-0000-0400-000006000000}"/>
    <hyperlink ref="F127" r:id="rId8" xr:uid="{00000000-0004-0000-0400-000007000000}"/>
    <hyperlink ref="F133" r:id="rId9" xr:uid="{00000000-0004-0000-0400-000008000000}"/>
    <hyperlink ref="F142" r:id="rId10" xr:uid="{00000000-0004-0000-0400-000009000000}"/>
    <hyperlink ref="F146" r:id="rId11" xr:uid="{00000000-0004-0000-0400-00000A000000}"/>
    <hyperlink ref="F154" r:id="rId12" xr:uid="{00000000-0004-0000-0400-00000B000000}"/>
    <hyperlink ref="F163" r:id="rId13" xr:uid="{00000000-0004-0000-0400-00000C000000}"/>
    <hyperlink ref="F168" r:id="rId14" xr:uid="{00000000-0004-0000-0400-00000D000000}"/>
    <hyperlink ref="F178" r:id="rId15" xr:uid="{00000000-0004-0000-0400-00000E000000}"/>
    <hyperlink ref="F183" r:id="rId16" xr:uid="{00000000-0004-0000-0400-00000F000000}"/>
    <hyperlink ref="F187" r:id="rId17" xr:uid="{00000000-0004-0000-0400-000010000000}"/>
    <hyperlink ref="F191" r:id="rId18" xr:uid="{00000000-0004-0000-0400-000011000000}"/>
    <hyperlink ref="F195" r:id="rId19" xr:uid="{00000000-0004-0000-0400-000012000000}"/>
    <hyperlink ref="F199" r:id="rId20" xr:uid="{00000000-0004-0000-0400-000013000000}"/>
    <hyperlink ref="F212" r:id="rId21" xr:uid="{00000000-0004-0000-0400-000014000000}"/>
    <hyperlink ref="F217" r:id="rId22" xr:uid="{00000000-0004-0000-0400-000015000000}"/>
    <hyperlink ref="F226" r:id="rId23" xr:uid="{00000000-0004-0000-0400-000016000000}"/>
    <hyperlink ref="F235" r:id="rId24" xr:uid="{00000000-0004-0000-0400-000017000000}"/>
    <hyperlink ref="F244" r:id="rId25" xr:uid="{00000000-0004-0000-0400-000018000000}"/>
    <hyperlink ref="F257" r:id="rId26" xr:uid="{00000000-0004-0000-0400-000019000000}"/>
    <hyperlink ref="F263" r:id="rId27" xr:uid="{00000000-0004-0000-04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4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976</v>
      </c>
      <c r="H4" s="19"/>
    </row>
    <row r="5" spans="2:8" ht="12" customHeight="1">
      <c r="B5" s="19"/>
      <c r="C5" s="23" t="s">
        <v>13</v>
      </c>
      <c r="D5" s="289" t="s">
        <v>14</v>
      </c>
      <c r="E5" s="274"/>
      <c r="F5" s="274"/>
      <c r="H5" s="19"/>
    </row>
    <row r="6" spans="2:8" ht="36.9" customHeight="1">
      <c r="B6" s="19"/>
      <c r="C6" s="25" t="s">
        <v>16</v>
      </c>
      <c r="D6" s="286" t="s">
        <v>17</v>
      </c>
      <c r="E6" s="274"/>
      <c r="F6" s="274"/>
      <c r="H6" s="19"/>
    </row>
    <row r="7" spans="2:8" ht="16.5" customHeight="1">
      <c r="B7" s="19"/>
      <c r="C7" s="26" t="s">
        <v>23</v>
      </c>
      <c r="D7" s="48" t="str">
        <f>'Rekapitulace stavby'!AN8</f>
        <v>2. 4. 2024</v>
      </c>
      <c r="H7" s="19"/>
    </row>
    <row r="8" spans="2:8" s="1" customFormat="1" ht="10.8" customHeight="1">
      <c r="B8" s="31"/>
      <c r="H8" s="31"/>
    </row>
    <row r="9" spans="2:8" s="10" customFormat="1" ht="29.25" customHeight="1">
      <c r="B9" s="106"/>
      <c r="C9" s="107" t="s">
        <v>52</v>
      </c>
      <c r="D9" s="108" t="s">
        <v>53</v>
      </c>
      <c r="E9" s="108" t="s">
        <v>106</v>
      </c>
      <c r="F9" s="109" t="s">
        <v>977</v>
      </c>
      <c r="H9" s="106"/>
    </row>
    <row r="10" spans="2:8" s="1" customFormat="1" ht="26.4" customHeight="1">
      <c r="B10" s="31"/>
      <c r="C10" s="181" t="s">
        <v>978</v>
      </c>
      <c r="D10" s="181" t="s">
        <v>86</v>
      </c>
      <c r="H10" s="31"/>
    </row>
    <row r="11" spans="2:8" s="1" customFormat="1" ht="16.8" customHeight="1">
      <c r="B11" s="31"/>
      <c r="C11" s="182" t="s">
        <v>199</v>
      </c>
      <c r="D11" s="183" t="s">
        <v>19</v>
      </c>
      <c r="E11" s="184" t="s">
        <v>19</v>
      </c>
      <c r="F11" s="185">
        <v>798</v>
      </c>
      <c r="H11" s="31"/>
    </row>
    <row r="12" spans="2:8" s="1" customFormat="1" ht="16.8" customHeight="1">
      <c r="B12" s="31"/>
      <c r="C12" s="186" t="s">
        <v>199</v>
      </c>
      <c r="D12" s="186" t="s">
        <v>502</v>
      </c>
      <c r="E12" s="16" t="s">
        <v>19</v>
      </c>
      <c r="F12" s="187">
        <v>798</v>
      </c>
      <c r="H12" s="31"/>
    </row>
    <row r="13" spans="2:8" s="1" customFormat="1" ht="16.8" customHeight="1">
      <c r="B13" s="31"/>
      <c r="C13" s="188" t="s">
        <v>979</v>
      </c>
      <c r="H13" s="31"/>
    </row>
    <row r="14" spans="2:8" s="1" customFormat="1" ht="16.8" customHeight="1">
      <c r="B14" s="31"/>
      <c r="C14" s="186" t="s">
        <v>497</v>
      </c>
      <c r="D14" s="186" t="s">
        <v>498</v>
      </c>
      <c r="E14" s="16" t="s">
        <v>266</v>
      </c>
      <c r="F14" s="187">
        <v>798</v>
      </c>
      <c r="H14" s="31"/>
    </row>
    <row r="15" spans="2:8" s="1" customFormat="1" ht="16.8" customHeight="1">
      <c r="B15" s="31"/>
      <c r="C15" s="186" t="s">
        <v>491</v>
      </c>
      <c r="D15" s="186" t="s">
        <v>492</v>
      </c>
      <c r="E15" s="16" t="s">
        <v>266</v>
      </c>
      <c r="F15" s="187">
        <v>798</v>
      </c>
      <c r="H15" s="31"/>
    </row>
    <row r="16" spans="2:8" s="1" customFormat="1" ht="16.8" customHeight="1">
      <c r="B16" s="31"/>
      <c r="C16" s="186" t="s">
        <v>504</v>
      </c>
      <c r="D16" s="186" t="s">
        <v>505</v>
      </c>
      <c r="E16" s="16" t="s">
        <v>266</v>
      </c>
      <c r="F16" s="187">
        <v>798</v>
      </c>
      <c r="H16" s="31"/>
    </row>
    <row r="17" spans="2:8" s="1" customFormat="1" ht="16.8" customHeight="1">
      <c r="B17" s="31"/>
      <c r="C17" s="186" t="s">
        <v>738</v>
      </c>
      <c r="D17" s="186" t="s">
        <v>739</v>
      </c>
      <c r="E17" s="16" t="s">
        <v>266</v>
      </c>
      <c r="F17" s="187">
        <v>1596</v>
      </c>
      <c r="H17" s="31"/>
    </row>
    <row r="18" spans="2:8" s="1" customFormat="1" ht="16.8" customHeight="1">
      <c r="B18" s="31"/>
      <c r="C18" s="182" t="s">
        <v>201</v>
      </c>
      <c r="D18" s="183" t="s">
        <v>19</v>
      </c>
      <c r="E18" s="184" t="s">
        <v>19</v>
      </c>
      <c r="F18" s="185">
        <v>143</v>
      </c>
      <c r="H18" s="31"/>
    </row>
    <row r="19" spans="2:8" s="1" customFormat="1" ht="16.8" customHeight="1">
      <c r="B19" s="31"/>
      <c r="C19" s="186" t="s">
        <v>201</v>
      </c>
      <c r="D19" s="186" t="s">
        <v>483</v>
      </c>
      <c r="E19" s="16" t="s">
        <v>19</v>
      </c>
      <c r="F19" s="187">
        <v>143</v>
      </c>
      <c r="H19" s="31"/>
    </row>
    <row r="20" spans="2:8" s="1" customFormat="1" ht="16.8" customHeight="1">
      <c r="B20" s="31"/>
      <c r="C20" s="188" t="s">
        <v>979</v>
      </c>
      <c r="H20" s="31"/>
    </row>
    <row r="21" spans="2:8" s="1" customFormat="1" ht="16.8" customHeight="1">
      <c r="B21" s="31"/>
      <c r="C21" s="186" t="s">
        <v>478</v>
      </c>
      <c r="D21" s="186" t="s">
        <v>479</v>
      </c>
      <c r="E21" s="16" t="s">
        <v>266</v>
      </c>
      <c r="F21" s="187">
        <v>143</v>
      </c>
      <c r="H21" s="31"/>
    </row>
    <row r="22" spans="2:8" s="1" customFormat="1" ht="16.8" customHeight="1">
      <c r="B22" s="31"/>
      <c r="C22" s="186" t="s">
        <v>485</v>
      </c>
      <c r="D22" s="186" t="s">
        <v>486</v>
      </c>
      <c r="E22" s="16" t="s">
        <v>266</v>
      </c>
      <c r="F22" s="187">
        <v>143</v>
      </c>
      <c r="H22" s="31"/>
    </row>
    <row r="23" spans="2:8" s="1" customFormat="1" ht="16.8" customHeight="1">
      <c r="B23" s="31"/>
      <c r="C23" s="182" t="s">
        <v>221</v>
      </c>
      <c r="D23" s="183" t="s">
        <v>19</v>
      </c>
      <c r="E23" s="184" t="s">
        <v>19</v>
      </c>
      <c r="F23" s="185">
        <v>4.7</v>
      </c>
      <c r="H23" s="31"/>
    </row>
    <row r="24" spans="2:8" s="1" customFormat="1" ht="16.8" customHeight="1">
      <c r="B24" s="31"/>
      <c r="C24" s="186" t="s">
        <v>221</v>
      </c>
      <c r="D24" s="186" t="s">
        <v>273</v>
      </c>
      <c r="E24" s="16" t="s">
        <v>19</v>
      </c>
      <c r="F24" s="187">
        <v>4.7</v>
      </c>
      <c r="H24" s="31"/>
    </row>
    <row r="25" spans="2:8" s="1" customFormat="1" ht="16.8" customHeight="1">
      <c r="B25" s="31"/>
      <c r="C25" s="188" t="s">
        <v>979</v>
      </c>
      <c r="H25" s="31"/>
    </row>
    <row r="26" spans="2:8" s="1" customFormat="1" ht="16.8" customHeight="1">
      <c r="B26" s="31"/>
      <c r="C26" s="186" t="s">
        <v>264</v>
      </c>
      <c r="D26" s="186" t="s">
        <v>265</v>
      </c>
      <c r="E26" s="16" t="s">
        <v>266</v>
      </c>
      <c r="F26" s="187">
        <v>4.7</v>
      </c>
      <c r="H26" s="31"/>
    </row>
    <row r="27" spans="2:8" s="1" customFormat="1" ht="20.399999999999999">
      <c r="B27" s="31"/>
      <c r="C27" s="186" t="s">
        <v>790</v>
      </c>
      <c r="D27" s="186" t="s">
        <v>791</v>
      </c>
      <c r="E27" s="16" t="s">
        <v>387</v>
      </c>
      <c r="F27" s="187">
        <v>81.88</v>
      </c>
      <c r="H27" s="31"/>
    </row>
    <row r="28" spans="2:8" s="1" customFormat="1" ht="16.8" customHeight="1">
      <c r="B28" s="31"/>
      <c r="C28" s="186" t="s">
        <v>280</v>
      </c>
      <c r="D28" s="186" t="s">
        <v>281</v>
      </c>
      <c r="E28" s="16" t="s">
        <v>266</v>
      </c>
      <c r="F28" s="187">
        <v>4.7</v>
      </c>
      <c r="H28" s="31"/>
    </row>
    <row r="29" spans="2:8" s="1" customFormat="1" ht="16.8" customHeight="1">
      <c r="B29" s="31"/>
      <c r="C29" s="186" t="s">
        <v>765</v>
      </c>
      <c r="D29" s="186" t="s">
        <v>766</v>
      </c>
      <c r="E29" s="16" t="s">
        <v>266</v>
      </c>
      <c r="F29" s="187">
        <v>4.7</v>
      </c>
      <c r="H29" s="31"/>
    </row>
    <row r="30" spans="2:8" s="1" customFormat="1" ht="16.8" customHeight="1">
      <c r="B30" s="31"/>
      <c r="C30" s="182" t="s">
        <v>231</v>
      </c>
      <c r="D30" s="183" t="s">
        <v>19</v>
      </c>
      <c r="E30" s="184" t="s">
        <v>19</v>
      </c>
      <c r="F30" s="185">
        <v>16.5</v>
      </c>
      <c r="H30" s="31"/>
    </row>
    <row r="31" spans="2:8" s="1" customFormat="1" ht="16.8" customHeight="1">
      <c r="B31" s="31"/>
      <c r="C31" s="186" t="s">
        <v>231</v>
      </c>
      <c r="D31" s="186" t="s">
        <v>279</v>
      </c>
      <c r="E31" s="16" t="s">
        <v>19</v>
      </c>
      <c r="F31" s="187">
        <v>16.5</v>
      </c>
      <c r="H31" s="31"/>
    </row>
    <row r="32" spans="2:8" s="1" customFormat="1" ht="16.8" customHeight="1">
      <c r="B32" s="31"/>
      <c r="C32" s="188" t="s">
        <v>979</v>
      </c>
      <c r="H32" s="31"/>
    </row>
    <row r="33" spans="2:8" s="1" customFormat="1" ht="16.8" customHeight="1">
      <c r="B33" s="31"/>
      <c r="C33" s="186" t="s">
        <v>274</v>
      </c>
      <c r="D33" s="186" t="s">
        <v>275</v>
      </c>
      <c r="E33" s="16" t="s">
        <v>266</v>
      </c>
      <c r="F33" s="187">
        <v>16.5</v>
      </c>
      <c r="H33" s="31"/>
    </row>
    <row r="34" spans="2:8" s="1" customFormat="1" ht="20.399999999999999">
      <c r="B34" s="31"/>
      <c r="C34" s="186" t="s">
        <v>798</v>
      </c>
      <c r="D34" s="186" t="s">
        <v>791</v>
      </c>
      <c r="E34" s="16" t="s">
        <v>387</v>
      </c>
      <c r="F34" s="187">
        <v>26.259</v>
      </c>
      <c r="H34" s="31"/>
    </row>
    <row r="35" spans="2:8" s="1" customFormat="1" ht="16.8" customHeight="1">
      <c r="B35" s="31"/>
      <c r="C35" s="182" t="s">
        <v>233</v>
      </c>
      <c r="D35" s="183" t="s">
        <v>19</v>
      </c>
      <c r="E35" s="184" t="s">
        <v>19</v>
      </c>
      <c r="F35" s="185">
        <v>91</v>
      </c>
      <c r="H35" s="31"/>
    </row>
    <row r="36" spans="2:8" s="1" customFormat="1" ht="16.8" customHeight="1">
      <c r="B36" s="31"/>
      <c r="C36" s="186" t="s">
        <v>233</v>
      </c>
      <c r="D36" s="186" t="s">
        <v>307</v>
      </c>
      <c r="E36" s="16" t="s">
        <v>19</v>
      </c>
      <c r="F36" s="187">
        <v>91</v>
      </c>
      <c r="H36" s="31"/>
    </row>
    <row r="37" spans="2:8" s="1" customFormat="1" ht="16.8" customHeight="1">
      <c r="B37" s="31"/>
      <c r="C37" s="188" t="s">
        <v>979</v>
      </c>
      <c r="H37" s="31"/>
    </row>
    <row r="38" spans="2:8" s="1" customFormat="1" ht="16.8" customHeight="1">
      <c r="B38" s="31"/>
      <c r="C38" s="186" t="s">
        <v>301</v>
      </c>
      <c r="D38" s="186" t="s">
        <v>302</v>
      </c>
      <c r="E38" s="16" t="s">
        <v>303</v>
      </c>
      <c r="F38" s="187">
        <v>91</v>
      </c>
      <c r="H38" s="31"/>
    </row>
    <row r="39" spans="2:8" s="1" customFormat="1" ht="20.399999999999999">
      <c r="B39" s="31"/>
      <c r="C39" s="186" t="s">
        <v>798</v>
      </c>
      <c r="D39" s="186" t="s">
        <v>791</v>
      </c>
      <c r="E39" s="16" t="s">
        <v>387</v>
      </c>
      <c r="F39" s="187">
        <v>26.259</v>
      </c>
      <c r="H39" s="31"/>
    </row>
    <row r="40" spans="2:8" s="1" customFormat="1" ht="16.8" customHeight="1">
      <c r="B40" s="31"/>
      <c r="C40" s="182" t="s">
        <v>235</v>
      </c>
      <c r="D40" s="183" t="s">
        <v>19</v>
      </c>
      <c r="E40" s="184" t="s">
        <v>19</v>
      </c>
      <c r="F40" s="185">
        <v>77.5</v>
      </c>
      <c r="H40" s="31"/>
    </row>
    <row r="41" spans="2:8" s="1" customFormat="1" ht="16.8" customHeight="1">
      <c r="B41" s="31"/>
      <c r="C41" s="186" t="s">
        <v>235</v>
      </c>
      <c r="D41" s="186" t="s">
        <v>313</v>
      </c>
      <c r="E41" s="16" t="s">
        <v>19</v>
      </c>
      <c r="F41" s="187">
        <v>77.5</v>
      </c>
      <c r="H41" s="31"/>
    </row>
    <row r="42" spans="2:8" s="1" customFormat="1" ht="16.8" customHeight="1">
      <c r="B42" s="31"/>
      <c r="C42" s="188" t="s">
        <v>979</v>
      </c>
      <c r="H42" s="31"/>
    </row>
    <row r="43" spans="2:8" s="1" customFormat="1" ht="16.8" customHeight="1">
      <c r="B43" s="31"/>
      <c r="C43" s="186" t="s">
        <v>308</v>
      </c>
      <c r="D43" s="186" t="s">
        <v>309</v>
      </c>
      <c r="E43" s="16" t="s">
        <v>303</v>
      </c>
      <c r="F43" s="187">
        <v>77.5</v>
      </c>
      <c r="H43" s="31"/>
    </row>
    <row r="44" spans="2:8" s="1" customFormat="1" ht="16.8" customHeight="1">
      <c r="B44" s="31"/>
      <c r="C44" s="186" t="s">
        <v>771</v>
      </c>
      <c r="D44" s="186" t="s">
        <v>772</v>
      </c>
      <c r="E44" s="16" t="s">
        <v>266</v>
      </c>
      <c r="F44" s="187">
        <v>7.75</v>
      </c>
      <c r="H44" s="31"/>
    </row>
    <row r="45" spans="2:8" s="1" customFormat="1" ht="16.8" customHeight="1">
      <c r="B45" s="31"/>
      <c r="C45" s="182" t="s">
        <v>826</v>
      </c>
      <c r="D45" s="183" t="s">
        <v>19</v>
      </c>
      <c r="E45" s="184" t="s">
        <v>19</v>
      </c>
      <c r="F45" s="185">
        <v>3.36</v>
      </c>
      <c r="H45" s="31"/>
    </row>
    <row r="46" spans="2:8" s="1" customFormat="1" ht="16.8" customHeight="1">
      <c r="B46" s="31"/>
      <c r="C46" s="186" t="s">
        <v>826</v>
      </c>
      <c r="D46" s="186" t="s">
        <v>843</v>
      </c>
      <c r="E46" s="16" t="s">
        <v>19</v>
      </c>
      <c r="F46" s="187">
        <v>3.36</v>
      </c>
      <c r="H46" s="31"/>
    </row>
    <row r="47" spans="2:8" s="1" customFormat="1" ht="16.8" customHeight="1">
      <c r="B47" s="31"/>
      <c r="C47" s="182" t="s">
        <v>248</v>
      </c>
      <c r="D47" s="183" t="s">
        <v>19</v>
      </c>
      <c r="E47" s="184" t="s">
        <v>19</v>
      </c>
      <c r="F47" s="185">
        <v>1.425</v>
      </c>
      <c r="H47" s="31"/>
    </row>
    <row r="48" spans="2:8" s="1" customFormat="1" ht="16.8" customHeight="1">
      <c r="B48" s="31"/>
      <c r="C48" s="186" t="s">
        <v>248</v>
      </c>
      <c r="D48" s="186" t="s">
        <v>561</v>
      </c>
      <c r="E48" s="16" t="s">
        <v>19</v>
      </c>
      <c r="F48" s="187">
        <v>1.425</v>
      </c>
      <c r="H48" s="31"/>
    </row>
    <row r="49" spans="2:8" s="1" customFormat="1" ht="16.8" customHeight="1">
      <c r="B49" s="31"/>
      <c r="C49" s="188" t="s">
        <v>979</v>
      </c>
      <c r="H49" s="31"/>
    </row>
    <row r="50" spans="2:8" s="1" customFormat="1" ht="16.8" customHeight="1">
      <c r="B50" s="31"/>
      <c r="C50" s="186" t="s">
        <v>555</v>
      </c>
      <c r="D50" s="186" t="s">
        <v>556</v>
      </c>
      <c r="E50" s="16" t="s">
        <v>316</v>
      </c>
      <c r="F50" s="187">
        <v>1.425</v>
      </c>
      <c r="H50" s="31"/>
    </row>
    <row r="51" spans="2:8" s="1" customFormat="1" ht="20.399999999999999">
      <c r="B51" s="31"/>
      <c r="C51" s="186" t="s">
        <v>798</v>
      </c>
      <c r="D51" s="186" t="s">
        <v>791</v>
      </c>
      <c r="E51" s="16" t="s">
        <v>387</v>
      </c>
      <c r="F51" s="187">
        <v>26.259</v>
      </c>
      <c r="H51" s="31"/>
    </row>
    <row r="52" spans="2:8" s="1" customFormat="1" ht="16.8" customHeight="1">
      <c r="B52" s="31"/>
      <c r="C52" s="182" t="s">
        <v>210</v>
      </c>
      <c r="D52" s="183" t="s">
        <v>19</v>
      </c>
      <c r="E52" s="184" t="s">
        <v>19</v>
      </c>
      <c r="F52" s="185">
        <v>12.25</v>
      </c>
      <c r="H52" s="31"/>
    </row>
    <row r="53" spans="2:8" s="1" customFormat="1" ht="16.8" customHeight="1">
      <c r="B53" s="31"/>
      <c r="C53" s="186" t="s">
        <v>210</v>
      </c>
      <c r="D53" s="186" t="s">
        <v>653</v>
      </c>
      <c r="E53" s="16" t="s">
        <v>19</v>
      </c>
      <c r="F53" s="187">
        <v>12.25</v>
      </c>
      <c r="H53" s="31"/>
    </row>
    <row r="54" spans="2:8" s="1" customFormat="1" ht="16.8" customHeight="1">
      <c r="B54" s="31"/>
      <c r="C54" s="188" t="s">
        <v>979</v>
      </c>
      <c r="H54" s="31"/>
    </row>
    <row r="55" spans="2:8" s="1" customFormat="1" ht="16.8" customHeight="1">
      <c r="B55" s="31"/>
      <c r="C55" s="186" t="s">
        <v>648</v>
      </c>
      <c r="D55" s="186" t="s">
        <v>649</v>
      </c>
      <c r="E55" s="16" t="s">
        <v>303</v>
      </c>
      <c r="F55" s="187">
        <v>12.25</v>
      </c>
      <c r="H55" s="31"/>
    </row>
    <row r="56" spans="2:8" s="1" customFormat="1" ht="16.8" customHeight="1">
      <c r="B56" s="31"/>
      <c r="C56" s="186" t="s">
        <v>662</v>
      </c>
      <c r="D56" s="186" t="s">
        <v>663</v>
      </c>
      <c r="E56" s="16" t="s">
        <v>303</v>
      </c>
      <c r="F56" s="187">
        <v>121.25</v>
      </c>
      <c r="H56" s="31"/>
    </row>
    <row r="57" spans="2:8" s="1" customFormat="1" ht="16.8" customHeight="1">
      <c r="B57" s="31"/>
      <c r="C57" s="182" t="s">
        <v>208</v>
      </c>
      <c r="D57" s="183" t="s">
        <v>19</v>
      </c>
      <c r="E57" s="184" t="s">
        <v>19</v>
      </c>
      <c r="F57" s="185">
        <v>86.5</v>
      </c>
      <c r="H57" s="31"/>
    </row>
    <row r="58" spans="2:8" s="1" customFormat="1" ht="16.8" customHeight="1">
      <c r="B58" s="31"/>
      <c r="C58" s="186" t="s">
        <v>208</v>
      </c>
      <c r="D58" s="186" t="s">
        <v>646</v>
      </c>
      <c r="E58" s="16" t="s">
        <v>19</v>
      </c>
      <c r="F58" s="187">
        <v>86.5</v>
      </c>
      <c r="H58" s="31"/>
    </row>
    <row r="59" spans="2:8" s="1" customFormat="1" ht="16.8" customHeight="1">
      <c r="B59" s="31"/>
      <c r="C59" s="188" t="s">
        <v>979</v>
      </c>
      <c r="H59" s="31"/>
    </row>
    <row r="60" spans="2:8" s="1" customFormat="1" ht="16.8" customHeight="1">
      <c r="B60" s="31"/>
      <c r="C60" s="186" t="s">
        <v>641</v>
      </c>
      <c r="D60" s="186" t="s">
        <v>642</v>
      </c>
      <c r="E60" s="16" t="s">
        <v>303</v>
      </c>
      <c r="F60" s="187">
        <v>86.5</v>
      </c>
      <c r="H60" s="31"/>
    </row>
    <row r="61" spans="2:8" s="1" customFormat="1" ht="16.8" customHeight="1">
      <c r="B61" s="31"/>
      <c r="C61" s="186" t="s">
        <v>662</v>
      </c>
      <c r="D61" s="186" t="s">
        <v>663</v>
      </c>
      <c r="E61" s="16" t="s">
        <v>303</v>
      </c>
      <c r="F61" s="187">
        <v>121.25</v>
      </c>
      <c r="H61" s="31"/>
    </row>
    <row r="62" spans="2:8" s="1" customFormat="1" ht="16.8" customHeight="1">
      <c r="B62" s="31"/>
      <c r="C62" s="182" t="s">
        <v>213</v>
      </c>
      <c r="D62" s="183" t="s">
        <v>19</v>
      </c>
      <c r="E62" s="184" t="s">
        <v>19</v>
      </c>
      <c r="F62" s="185">
        <v>22.5</v>
      </c>
      <c r="H62" s="31"/>
    </row>
    <row r="63" spans="2:8" s="1" customFormat="1" ht="16.8" customHeight="1">
      <c r="B63" s="31"/>
      <c r="C63" s="186" t="s">
        <v>213</v>
      </c>
      <c r="D63" s="186" t="s">
        <v>660</v>
      </c>
      <c r="E63" s="16" t="s">
        <v>19</v>
      </c>
      <c r="F63" s="187">
        <v>22.5</v>
      </c>
      <c r="H63" s="31"/>
    </row>
    <row r="64" spans="2:8" s="1" customFormat="1" ht="16.8" customHeight="1">
      <c r="B64" s="31"/>
      <c r="C64" s="188" t="s">
        <v>979</v>
      </c>
      <c r="H64" s="31"/>
    </row>
    <row r="65" spans="2:8" s="1" customFormat="1" ht="16.8" customHeight="1">
      <c r="B65" s="31"/>
      <c r="C65" s="186" t="s">
        <v>655</v>
      </c>
      <c r="D65" s="186" t="s">
        <v>656</v>
      </c>
      <c r="E65" s="16" t="s">
        <v>303</v>
      </c>
      <c r="F65" s="187">
        <v>22.5</v>
      </c>
      <c r="H65" s="31"/>
    </row>
    <row r="66" spans="2:8" s="1" customFormat="1" ht="16.8" customHeight="1">
      <c r="B66" s="31"/>
      <c r="C66" s="186" t="s">
        <v>662</v>
      </c>
      <c r="D66" s="186" t="s">
        <v>663</v>
      </c>
      <c r="E66" s="16" t="s">
        <v>303</v>
      </c>
      <c r="F66" s="187">
        <v>121.25</v>
      </c>
      <c r="H66" s="31"/>
    </row>
    <row r="67" spans="2:8" s="1" customFormat="1" ht="16.8" customHeight="1">
      <c r="B67" s="31"/>
      <c r="C67" s="182" t="s">
        <v>806</v>
      </c>
      <c r="D67" s="183" t="s">
        <v>19</v>
      </c>
      <c r="E67" s="184" t="s">
        <v>19</v>
      </c>
      <c r="F67" s="185">
        <v>12.6</v>
      </c>
      <c r="H67" s="31"/>
    </row>
    <row r="68" spans="2:8" s="1" customFormat="1" ht="16.8" customHeight="1">
      <c r="B68" s="31"/>
      <c r="C68" s="186" t="s">
        <v>806</v>
      </c>
      <c r="D68" s="186" t="s">
        <v>923</v>
      </c>
      <c r="E68" s="16" t="s">
        <v>19</v>
      </c>
      <c r="F68" s="187">
        <v>12.6</v>
      </c>
      <c r="H68" s="31"/>
    </row>
    <row r="69" spans="2:8" s="1" customFormat="1" ht="16.8" customHeight="1">
      <c r="B69" s="31"/>
      <c r="C69" s="182" t="s">
        <v>203</v>
      </c>
      <c r="D69" s="183" t="s">
        <v>19</v>
      </c>
      <c r="E69" s="184" t="s">
        <v>19</v>
      </c>
      <c r="F69" s="185">
        <v>49.5</v>
      </c>
      <c r="H69" s="31"/>
    </row>
    <row r="70" spans="2:8" s="1" customFormat="1" ht="16.8" customHeight="1">
      <c r="B70" s="31"/>
      <c r="C70" s="186" t="s">
        <v>203</v>
      </c>
      <c r="D70" s="186" t="s">
        <v>442</v>
      </c>
      <c r="E70" s="16" t="s">
        <v>19</v>
      </c>
      <c r="F70" s="187">
        <v>49.5</v>
      </c>
      <c r="H70" s="31"/>
    </row>
    <row r="71" spans="2:8" s="1" customFormat="1" ht="16.8" customHeight="1">
      <c r="B71" s="31"/>
      <c r="C71" s="188" t="s">
        <v>979</v>
      </c>
      <c r="H71" s="31"/>
    </row>
    <row r="72" spans="2:8" s="1" customFormat="1" ht="16.8" customHeight="1">
      <c r="B72" s="31"/>
      <c r="C72" s="186" t="s">
        <v>437</v>
      </c>
      <c r="D72" s="186" t="s">
        <v>438</v>
      </c>
      <c r="E72" s="16" t="s">
        <v>303</v>
      </c>
      <c r="F72" s="187">
        <v>49.5</v>
      </c>
      <c r="H72" s="31"/>
    </row>
    <row r="73" spans="2:8" s="1" customFormat="1" ht="20.399999999999999">
      <c r="B73" s="31"/>
      <c r="C73" s="186" t="s">
        <v>342</v>
      </c>
      <c r="D73" s="186" t="s">
        <v>343</v>
      </c>
      <c r="E73" s="16" t="s">
        <v>316</v>
      </c>
      <c r="F73" s="187">
        <v>19.8</v>
      </c>
      <c r="H73" s="31"/>
    </row>
    <row r="74" spans="2:8" s="1" customFormat="1" ht="16.8" customHeight="1">
      <c r="B74" s="31"/>
      <c r="C74" s="186" t="s">
        <v>376</v>
      </c>
      <c r="D74" s="186" t="s">
        <v>377</v>
      </c>
      <c r="E74" s="16" t="s">
        <v>316</v>
      </c>
      <c r="F74" s="187">
        <v>3.4649999999999999</v>
      </c>
      <c r="H74" s="31"/>
    </row>
    <row r="75" spans="2:8" s="1" customFormat="1" ht="16.8" customHeight="1">
      <c r="B75" s="31"/>
      <c r="C75" s="186" t="s">
        <v>431</v>
      </c>
      <c r="D75" s="186" t="s">
        <v>432</v>
      </c>
      <c r="E75" s="16" t="s">
        <v>316</v>
      </c>
      <c r="F75" s="187">
        <v>2.97</v>
      </c>
      <c r="H75" s="31"/>
    </row>
    <row r="76" spans="2:8" s="1" customFormat="1" ht="16.8" customHeight="1">
      <c r="B76" s="31"/>
      <c r="C76" s="182" t="s">
        <v>291</v>
      </c>
      <c r="D76" s="183" t="s">
        <v>19</v>
      </c>
      <c r="E76" s="184" t="s">
        <v>19</v>
      </c>
      <c r="F76" s="185">
        <v>55</v>
      </c>
      <c r="H76" s="31"/>
    </row>
    <row r="77" spans="2:8" s="1" customFormat="1" ht="16.8" customHeight="1">
      <c r="B77" s="31"/>
      <c r="C77" s="186" t="s">
        <v>291</v>
      </c>
      <c r="D77" s="186" t="s">
        <v>292</v>
      </c>
      <c r="E77" s="16" t="s">
        <v>19</v>
      </c>
      <c r="F77" s="187">
        <v>55</v>
      </c>
      <c r="H77" s="31"/>
    </row>
    <row r="78" spans="2:8" s="1" customFormat="1" ht="16.8" customHeight="1">
      <c r="B78" s="31"/>
      <c r="C78" s="182" t="s">
        <v>299</v>
      </c>
      <c r="D78" s="183" t="s">
        <v>19</v>
      </c>
      <c r="E78" s="184" t="s">
        <v>19</v>
      </c>
      <c r="F78" s="185">
        <v>707.5</v>
      </c>
      <c r="H78" s="31"/>
    </row>
    <row r="79" spans="2:8" s="1" customFormat="1" ht="16.8" customHeight="1">
      <c r="B79" s="31"/>
      <c r="C79" s="186" t="s">
        <v>299</v>
      </c>
      <c r="D79" s="186" t="s">
        <v>300</v>
      </c>
      <c r="E79" s="16" t="s">
        <v>19</v>
      </c>
      <c r="F79" s="187">
        <v>707.5</v>
      </c>
      <c r="H79" s="31"/>
    </row>
    <row r="80" spans="2:8" s="1" customFormat="1" ht="16.8" customHeight="1">
      <c r="B80" s="31"/>
      <c r="C80" s="182" t="s">
        <v>804</v>
      </c>
      <c r="D80" s="183" t="s">
        <v>19</v>
      </c>
      <c r="E80" s="184" t="s">
        <v>19</v>
      </c>
      <c r="F80" s="185">
        <v>149.184</v>
      </c>
      <c r="H80" s="31"/>
    </row>
    <row r="81" spans="2:8" s="1" customFormat="1" ht="16.8" customHeight="1">
      <c r="B81" s="31"/>
      <c r="C81" s="186" t="s">
        <v>804</v>
      </c>
      <c r="D81" s="186" t="s">
        <v>887</v>
      </c>
      <c r="E81" s="16" t="s">
        <v>19</v>
      </c>
      <c r="F81" s="187">
        <v>149.184</v>
      </c>
      <c r="H81" s="31"/>
    </row>
    <row r="82" spans="2:8" s="1" customFormat="1" ht="16.8" customHeight="1">
      <c r="B82" s="31"/>
      <c r="C82" s="182" t="s">
        <v>340</v>
      </c>
      <c r="D82" s="183" t="s">
        <v>19</v>
      </c>
      <c r="E82" s="184" t="s">
        <v>19</v>
      </c>
      <c r="F82" s="185">
        <v>1.8</v>
      </c>
      <c r="H82" s="31"/>
    </row>
    <row r="83" spans="2:8" s="1" customFormat="1" ht="16.8" customHeight="1">
      <c r="B83" s="31"/>
      <c r="C83" s="186" t="s">
        <v>340</v>
      </c>
      <c r="D83" s="186" t="s">
        <v>341</v>
      </c>
      <c r="E83" s="16" t="s">
        <v>19</v>
      </c>
      <c r="F83" s="187">
        <v>1.8</v>
      </c>
      <c r="H83" s="31"/>
    </row>
    <row r="84" spans="2:8" s="1" customFormat="1" ht="16.8" customHeight="1">
      <c r="B84" s="31"/>
      <c r="C84" s="182" t="s">
        <v>239</v>
      </c>
      <c r="D84" s="183" t="s">
        <v>19</v>
      </c>
      <c r="E84" s="184" t="s">
        <v>19</v>
      </c>
      <c r="F84" s="185">
        <v>7.2</v>
      </c>
      <c r="H84" s="31"/>
    </row>
    <row r="85" spans="2:8" s="1" customFormat="1" ht="16.8" customHeight="1">
      <c r="B85" s="31"/>
      <c r="C85" s="186" t="s">
        <v>239</v>
      </c>
      <c r="D85" s="186" t="s">
        <v>353</v>
      </c>
      <c r="E85" s="16" t="s">
        <v>19</v>
      </c>
      <c r="F85" s="187">
        <v>7.2</v>
      </c>
      <c r="H85" s="31"/>
    </row>
    <row r="86" spans="2:8" s="1" customFormat="1" ht="16.8" customHeight="1">
      <c r="B86" s="31"/>
      <c r="C86" s="188" t="s">
        <v>979</v>
      </c>
      <c r="H86" s="31"/>
    </row>
    <row r="87" spans="2:8" s="1" customFormat="1" ht="20.399999999999999">
      <c r="B87" s="31"/>
      <c r="C87" s="186" t="s">
        <v>348</v>
      </c>
      <c r="D87" s="186" t="s">
        <v>349</v>
      </c>
      <c r="E87" s="16" t="s">
        <v>316</v>
      </c>
      <c r="F87" s="187">
        <v>7.2</v>
      </c>
      <c r="H87" s="31"/>
    </row>
    <row r="88" spans="2:8" s="1" customFormat="1" ht="20.399999999999999">
      <c r="B88" s="31"/>
      <c r="C88" s="186" t="s">
        <v>790</v>
      </c>
      <c r="D88" s="186" t="s">
        <v>791</v>
      </c>
      <c r="E88" s="16" t="s">
        <v>387</v>
      </c>
      <c r="F88" s="187">
        <v>81.88</v>
      </c>
      <c r="H88" s="31"/>
    </row>
    <row r="89" spans="2:8" s="1" customFormat="1" ht="16.8" customHeight="1">
      <c r="B89" s="31"/>
      <c r="C89" s="186" t="s">
        <v>369</v>
      </c>
      <c r="D89" s="186" t="s">
        <v>370</v>
      </c>
      <c r="E89" s="16" t="s">
        <v>316</v>
      </c>
      <c r="F89" s="187">
        <v>7.2</v>
      </c>
      <c r="H89" s="31"/>
    </row>
    <row r="90" spans="2:8" s="1" customFormat="1" ht="16.8" customHeight="1">
      <c r="B90" s="31"/>
      <c r="C90" s="182" t="s">
        <v>227</v>
      </c>
      <c r="D90" s="183" t="s">
        <v>19</v>
      </c>
      <c r="E90" s="184" t="s">
        <v>19</v>
      </c>
      <c r="F90" s="185">
        <v>19.8</v>
      </c>
      <c r="H90" s="31"/>
    </row>
    <row r="91" spans="2:8" s="1" customFormat="1" ht="16.8" customHeight="1">
      <c r="B91" s="31"/>
      <c r="C91" s="186" t="s">
        <v>227</v>
      </c>
      <c r="D91" s="186" t="s">
        <v>347</v>
      </c>
      <c r="E91" s="16" t="s">
        <v>19</v>
      </c>
      <c r="F91" s="187">
        <v>19.8</v>
      </c>
      <c r="H91" s="31"/>
    </row>
    <row r="92" spans="2:8" s="1" customFormat="1" ht="16.8" customHeight="1">
      <c r="B92" s="31"/>
      <c r="C92" s="188" t="s">
        <v>979</v>
      </c>
      <c r="H92" s="31"/>
    </row>
    <row r="93" spans="2:8" s="1" customFormat="1" ht="20.399999999999999">
      <c r="B93" s="31"/>
      <c r="C93" s="186" t="s">
        <v>342</v>
      </c>
      <c r="D93" s="186" t="s">
        <v>343</v>
      </c>
      <c r="E93" s="16" t="s">
        <v>316</v>
      </c>
      <c r="F93" s="187">
        <v>19.8</v>
      </c>
      <c r="H93" s="31"/>
    </row>
    <row r="94" spans="2:8" s="1" customFormat="1" ht="20.399999999999999">
      <c r="B94" s="31"/>
      <c r="C94" s="186" t="s">
        <v>790</v>
      </c>
      <c r="D94" s="186" t="s">
        <v>791</v>
      </c>
      <c r="E94" s="16" t="s">
        <v>387</v>
      </c>
      <c r="F94" s="187">
        <v>81.88</v>
      </c>
      <c r="H94" s="31"/>
    </row>
    <row r="95" spans="2:8" s="1" customFormat="1" ht="16.8" customHeight="1">
      <c r="B95" s="31"/>
      <c r="C95" s="182" t="s">
        <v>815</v>
      </c>
      <c r="D95" s="183" t="s">
        <v>19</v>
      </c>
      <c r="E95" s="184" t="s">
        <v>19</v>
      </c>
      <c r="F95" s="185">
        <v>1</v>
      </c>
      <c r="H95" s="31"/>
    </row>
    <row r="96" spans="2:8" s="1" customFormat="1" ht="16.8" customHeight="1">
      <c r="B96" s="31"/>
      <c r="C96" s="186" t="s">
        <v>815</v>
      </c>
      <c r="D96" s="186" t="s">
        <v>79</v>
      </c>
      <c r="E96" s="16" t="s">
        <v>19</v>
      </c>
      <c r="F96" s="187">
        <v>1</v>
      </c>
      <c r="H96" s="31"/>
    </row>
    <row r="97" spans="2:8" s="1" customFormat="1" ht="16.8" customHeight="1">
      <c r="B97" s="31"/>
      <c r="C97" s="182" t="s">
        <v>215</v>
      </c>
      <c r="D97" s="183" t="s">
        <v>19</v>
      </c>
      <c r="E97" s="184" t="s">
        <v>19</v>
      </c>
      <c r="F97" s="185">
        <v>87</v>
      </c>
      <c r="H97" s="31"/>
    </row>
    <row r="98" spans="2:8" s="1" customFormat="1" ht="16.8" customHeight="1">
      <c r="B98" s="31"/>
      <c r="C98" s="186" t="s">
        <v>215</v>
      </c>
      <c r="D98" s="186" t="s">
        <v>686</v>
      </c>
      <c r="E98" s="16" t="s">
        <v>19</v>
      </c>
      <c r="F98" s="187">
        <v>87</v>
      </c>
      <c r="H98" s="31"/>
    </row>
    <row r="99" spans="2:8" s="1" customFormat="1" ht="16.8" customHeight="1">
      <c r="B99" s="31"/>
      <c r="C99" s="188" t="s">
        <v>979</v>
      </c>
      <c r="H99" s="31"/>
    </row>
    <row r="100" spans="2:8" s="1" customFormat="1" ht="16.8" customHeight="1">
      <c r="B100" s="31"/>
      <c r="C100" s="186" t="s">
        <v>681</v>
      </c>
      <c r="D100" s="186" t="s">
        <v>682</v>
      </c>
      <c r="E100" s="16" t="s">
        <v>303</v>
      </c>
      <c r="F100" s="187">
        <v>87</v>
      </c>
      <c r="H100" s="31"/>
    </row>
    <row r="101" spans="2:8" s="1" customFormat="1" ht="16.8" customHeight="1">
      <c r="B101" s="31"/>
      <c r="C101" s="186" t="s">
        <v>669</v>
      </c>
      <c r="D101" s="186" t="s">
        <v>670</v>
      </c>
      <c r="E101" s="16" t="s">
        <v>303</v>
      </c>
      <c r="F101" s="187">
        <v>87</v>
      </c>
      <c r="H101" s="31"/>
    </row>
    <row r="102" spans="2:8" s="1" customFormat="1" ht="16.8" customHeight="1">
      <c r="B102" s="31"/>
      <c r="C102" s="186" t="s">
        <v>675</v>
      </c>
      <c r="D102" s="186" t="s">
        <v>676</v>
      </c>
      <c r="E102" s="16" t="s">
        <v>266</v>
      </c>
      <c r="F102" s="187">
        <v>8.6999999999999993</v>
      </c>
      <c r="H102" s="31"/>
    </row>
    <row r="103" spans="2:8" s="1" customFormat="1" ht="16.8" customHeight="1">
      <c r="B103" s="31"/>
      <c r="C103" s="186" t="s">
        <v>688</v>
      </c>
      <c r="D103" s="186" t="s">
        <v>689</v>
      </c>
      <c r="E103" s="16" t="s">
        <v>303</v>
      </c>
      <c r="F103" s="187">
        <v>88.74</v>
      </c>
      <c r="H103" s="31"/>
    </row>
    <row r="104" spans="2:8" s="1" customFormat="1" ht="16.8" customHeight="1">
      <c r="B104" s="31"/>
      <c r="C104" s="182" t="s">
        <v>246</v>
      </c>
      <c r="D104" s="183" t="s">
        <v>19</v>
      </c>
      <c r="E104" s="184" t="s">
        <v>19</v>
      </c>
      <c r="F104" s="185">
        <v>0.75</v>
      </c>
      <c r="H104" s="31"/>
    </row>
    <row r="105" spans="2:8" s="1" customFormat="1" ht="16.8" customHeight="1">
      <c r="B105" s="31"/>
      <c r="C105" s="186" t="s">
        <v>246</v>
      </c>
      <c r="D105" s="186" t="s">
        <v>699</v>
      </c>
      <c r="E105" s="16" t="s">
        <v>19</v>
      </c>
      <c r="F105" s="187">
        <v>0.75</v>
      </c>
      <c r="H105" s="31"/>
    </row>
    <row r="106" spans="2:8" s="1" customFormat="1" ht="16.8" customHeight="1">
      <c r="B106" s="31"/>
      <c r="C106" s="188" t="s">
        <v>979</v>
      </c>
      <c r="H106" s="31"/>
    </row>
    <row r="107" spans="2:8" s="1" customFormat="1" ht="20.399999999999999">
      <c r="B107" s="31"/>
      <c r="C107" s="186" t="s">
        <v>693</v>
      </c>
      <c r="D107" s="186" t="s">
        <v>694</v>
      </c>
      <c r="E107" s="16" t="s">
        <v>303</v>
      </c>
      <c r="F107" s="187">
        <v>0.75</v>
      </c>
      <c r="H107" s="31"/>
    </row>
    <row r="108" spans="2:8" s="1" customFormat="1" ht="16.8" customHeight="1">
      <c r="B108" s="31"/>
      <c r="C108" s="186" t="s">
        <v>701</v>
      </c>
      <c r="D108" s="186" t="s">
        <v>702</v>
      </c>
      <c r="E108" s="16" t="s">
        <v>303</v>
      </c>
      <c r="F108" s="187">
        <v>0.76500000000000001</v>
      </c>
      <c r="H108" s="31"/>
    </row>
    <row r="109" spans="2:8" s="1" customFormat="1" ht="16.8" customHeight="1">
      <c r="B109" s="31"/>
      <c r="C109" s="182" t="s">
        <v>229</v>
      </c>
      <c r="D109" s="183" t="s">
        <v>19</v>
      </c>
      <c r="E109" s="184" t="s">
        <v>19</v>
      </c>
      <c r="F109" s="185">
        <v>3.4649999999999999</v>
      </c>
      <c r="H109" s="31"/>
    </row>
    <row r="110" spans="2:8" s="1" customFormat="1" ht="16.8" customHeight="1">
      <c r="B110" s="31"/>
      <c r="C110" s="186" t="s">
        <v>229</v>
      </c>
      <c r="D110" s="186" t="s">
        <v>382</v>
      </c>
      <c r="E110" s="16" t="s">
        <v>19</v>
      </c>
      <c r="F110" s="187">
        <v>3.4649999999999999</v>
      </c>
      <c r="H110" s="31"/>
    </row>
    <row r="111" spans="2:8" s="1" customFormat="1" ht="16.8" customHeight="1">
      <c r="B111" s="31"/>
      <c r="C111" s="188" t="s">
        <v>979</v>
      </c>
      <c r="H111" s="31"/>
    </row>
    <row r="112" spans="2:8" s="1" customFormat="1" ht="16.8" customHeight="1">
      <c r="B112" s="31"/>
      <c r="C112" s="186" t="s">
        <v>376</v>
      </c>
      <c r="D112" s="186" t="s">
        <v>377</v>
      </c>
      <c r="E112" s="16" t="s">
        <v>316</v>
      </c>
      <c r="F112" s="187">
        <v>3.4649999999999999</v>
      </c>
      <c r="H112" s="31"/>
    </row>
    <row r="113" spans="2:8" s="1" customFormat="1" ht="16.8" customHeight="1">
      <c r="B113" s="31"/>
      <c r="C113" s="186" t="s">
        <v>385</v>
      </c>
      <c r="D113" s="186" t="s">
        <v>386</v>
      </c>
      <c r="E113" s="16" t="s">
        <v>387</v>
      </c>
      <c r="F113" s="187">
        <v>6.93</v>
      </c>
      <c r="H113" s="31"/>
    </row>
    <row r="114" spans="2:8" s="1" customFormat="1" ht="16.8" customHeight="1">
      <c r="B114" s="31"/>
      <c r="C114" s="182" t="s">
        <v>823</v>
      </c>
      <c r="D114" s="183" t="s">
        <v>19</v>
      </c>
      <c r="E114" s="184" t="s">
        <v>19</v>
      </c>
      <c r="F114" s="185">
        <v>0.45</v>
      </c>
      <c r="H114" s="31"/>
    </row>
    <row r="115" spans="2:8" s="1" customFormat="1" ht="16.8" customHeight="1">
      <c r="B115" s="31"/>
      <c r="C115" s="182" t="s">
        <v>327</v>
      </c>
      <c r="D115" s="183" t="s">
        <v>19</v>
      </c>
      <c r="E115" s="184" t="s">
        <v>19</v>
      </c>
      <c r="F115" s="185">
        <v>118</v>
      </c>
      <c r="H115" s="31"/>
    </row>
    <row r="116" spans="2:8" s="1" customFormat="1" ht="16.8" customHeight="1">
      <c r="B116" s="31"/>
      <c r="C116" s="186" t="s">
        <v>327</v>
      </c>
      <c r="D116" s="186" t="s">
        <v>328</v>
      </c>
      <c r="E116" s="16" t="s">
        <v>19</v>
      </c>
      <c r="F116" s="187">
        <v>118</v>
      </c>
      <c r="H116" s="31"/>
    </row>
    <row r="117" spans="2:8" s="1" customFormat="1" ht="16.8" customHeight="1">
      <c r="B117" s="31"/>
      <c r="C117" s="182" t="s">
        <v>816</v>
      </c>
      <c r="D117" s="183" t="s">
        <v>19</v>
      </c>
      <c r="E117" s="184" t="s">
        <v>19</v>
      </c>
      <c r="F117" s="185">
        <v>4.5</v>
      </c>
      <c r="H117" s="31"/>
    </row>
    <row r="118" spans="2:8" s="1" customFormat="1" ht="16.8" customHeight="1">
      <c r="B118" s="31"/>
      <c r="C118" s="186" t="s">
        <v>816</v>
      </c>
      <c r="D118" s="186" t="s">
        <v>817</v>
      </c>
      <c r="E118" s="16" t="s">
        <v>19</v>
      </c>
      <c r="F118" s="187">
        <v>4.5</v>
      </c>
      <c r="H118" s="31"/>
    </row>
    <row r="119" spans="2:8" s="1" customFormat="1" ht="16.8" customHeight="1">
      <c r="B119" s="31"/>
      <c r="C119" s="182" t="s">
        <v>207</v>
      </c>
      <c r="D119" s="183" t="s">
        <v>19</v>
      </c>
      <c r="E119" s="184" t="s">
        <v>19</v>
      </c>
      <c r="F119" s="185">
        <v>70</v>
      </c>
      <c r="H119" s="31"/>
    </row>
    <row r="120" spans="2:8" s="1" customFormat="1" ht="16.8" customHeight="1">
      <c r="B120" s="31"/>
      <c r="C120" s="186" t="s">
        <v>207</v>
      </c>
      <c r="D120" s="186" t="s">
        <v>421</v>
      </c>
      <c r="E120" s="16" t="s">
        <v>19</v>
      </c>
      <c r="F120" s="187">
        <v>70</v>
      </c>
      <c r="H120" s="31"/>
    </row>
    <row r="121" spans="2:8" s="1" customFormat="1" ht="16.8" customHeight="1">
      <c r="B121" s="31"/>
      <c r="C121" s="188" t="s">
        <v>979</v>
      </c>
      <c r="H121" s="31"/>
    </row>
    <row r="122" spans="2:8" s="1" customFormat="1" ht="16.8" customHeight="1">
      <c r="B122" s="31"/>
      <c r="C122" s="186" t="s">
        <v>416</v>
      </c>
      <c r="D122" s="186" t="s">
        <v>417</v>
      </c>
      <c r="E122" s="16" t="s">
        <v>266</v>
      </c>
      <c r="F122" s="187">
        <v>70</v>
      </c>
      <c r="H122" s="31"/>
    </row>
    <row r="123" spans="2:8" s="1" customFormat="1" ht="16.8" customHeight="1">
      <c r="B123" s="31"/>
      <c r="C123" s="186" t="s">
        <v>397</v>
      </c>
      <c r="D123" s="186" t="s">
        <v>398</v>
      </c>
      <c r="E123" s="16" t="s">
        <v>266</v>
      </c>
      <c r="F123" s="187">
        <v>70</v>
      </c>
      <c r="H123" s="31"/>
    </row>
    <row r="124" spans="2:8" s="1" customFormat="1" ht="16.8" customHeight="1">
      <c r="B124" s="31"/>
      <c r="C124" s="186" t="s">
        <v>423</v>
      </c>
      <c r="D124" s="186" t="s">
        <v>424</v>
      </c>
      <c r="E124" s="16" t="s">
        <v>316</v>
      </c>
      <c r="F124" s="187">
        <v>7</v>
      </c>
      <c r="H124" s="31"/>
    </row>
    <row r="125" spans="2:8" s="1" customFormat="1" ht="16.8" customHeight="1">
      <c r="B125" s="31"/>
      <c r="C125" s="182" t="s">
        <v>237</v>
      </c>
      <c r="D125" s="183" t="s">
        <v>19</v>
      </c>
      <c r="E125" s="184" t="s">
        <v>19</v>
      </c>
      <c r="F125" s="185">
        <v>14.4</v>
      </c>
      <c r="H125" s="31"/>
    </row>
    <row r="126" spans="2:8" s="1" customFormat="1" ht="16.8" customHeight="1">
      <c r="B126" s="31"/>
      <c r="C126" s="186" t="s">
        <v>237</v>
      </c>
      <c r="D126" s="186" t="s">
        <v>361</v>
      </c>
      <c r="E126" s="16" t="s">
        <v>19</v>
      </c>
      <c r="F126" s="187">
        <v>14.4</v>
      </c>
      <c r="H126" s="31"/>
    </row>
    <row r="127" spans="2:8" s="1" customFormat="1" ht="16.8" customHeight="1">
      <c r="B127" s="31"/>
      <c r="C127" s="188" t="s">
        <v>979</v>
      </c>
      <c r="H127" s="31"/>
    </row>
    <row r="128" spans="2:8" s="1" customFormat="1" ht="16.8" customHeight="1">
      <c r="B128" s="31"/>
      <c r="C128" s="186" t="s">
        <v>355</v>
      </c>
      <c r="D128" s="186" t="s">
        <v>356</v>
      </c>
      <c r="E128" s="16" t="s">
        <v>266</v>
      </c>
      <c r="F128" s="187">
        <v>14.4</v>
      </c>
      <c r="H128" s="31"/>
    </row>
    <row r="129" spans="2:8" s="1" customFormat="1" ht="16.8" customHeight="1">
      <c r="B129" s="31"/>
      <c r="C129" s="186" t="s">
        <v>363</v>
      </c>
      <c r="D129" s="186" t="s">
        <v>364</v>
      </c>
      <c r="E129" s="16" t="s">
        <v>266</v>
      </c>
      <c r="F129" s="187">
        <v>14.4</v>
      </c>
      <c r="H129" s="31"/>
    </row>
    <row r="130" spans="2:8" s="1" customFormat="1" ht="16.8" customHeight="1">
      <c r="B130" s="31"/>
      <c r="C130" s="182" t="s">
        <v>225</v>
      </c>
      <c r="D130" s="183" t="s">
        <v>19</v>
      </c>
      <c r="E130" s="184" t="s">
        <v>19</v>
      </c>
      <c r="F130" s="185">
        <v>110.25</v>
      </c>
      <c r="H130" s="31"/>
    </row>
    <row r="131" spans="2:8" s="1" customFormat="1" ht="16.8" customHeight="1">
      <c r="B131" s="31"/>
      <c r="C131" s="186" t="s">
        <v>225</v>
      </c>
      <c r="D131" s="186" t="s">
        <v>470</v>
      </c>
      <c r="E131" s="16" t="s">
        <v>19</v>
      </c>
      <c r="F131" s="187">
        <v>110.25</v>
      </c>
      <c r="H131" s="31"/>
    </row>
    <row r="132" spans="2:8" s="1" customFormat="1" ht="16.8" customHeight="1">
      <c r="B132" s="31"/>
      <c r="C132" s="188" t="s">
        <v>979</v>
      </c>
      <c r="H132" s="31"/>
    </row>
    <row r="133" spans="2:8" s="1" customFormat="1" ht="16.8" customHeight="1">
      <c r="B133" s="31"/>
      <c r="C133" s="186" t="s">
        <v>465</v>
      </c>
      <c r="D133" s="186" t="s">
        <v>466</v>
      </c>
      <c r="E133" s="16" t="s">
        <v>266</v>
      </c>
      <c r="F133" s="187">
        <v>110.25</v>
      </c>
      <c r="H133" s="31"/>
    </row>
    <row r="134" spans="2:8" s="1" customFormat="1" ht="20.399999999999999">
      <c r="B134" s="31"/>
      <c r="C134" s="186" t="s">
        <v>314</v>
      </c>
      <c r="D134" s="186" t="s">
        <v>315</v>
      </c>
      <c r="E134" s="16" t="s">
        <v>316</v>
      </c>
      <c r="F134" s="187">
        <v>27.562999999999999</v>
      </c>
      <c r="H134" s="31"/>
    </row>
    <row r="135" spans="2:8" s="1" customFormat="1" ht="16.8" customHeight="1">
      <c r="B135" s="31"/>
      <c r="C135" s="186" t="s">
        <v>391</v>
      </c>
      <c r="D135" s="186" t="s">
        <v>392</v>
      </c>
      <c r="E135" s="16" t="s">
        <v>266</v>
      </c>
      <c r="F135" s="187">
        <v>110.25</v>
      </c>
      <c r="H135" s="31"/>
    </row>
    <row r="136" spans="2:8" s="1" customFormat="1" ht="16.8" customHeight="1">
      <c r="B136" s="31"/>
      <c r="C136" s="186" t="s">
        <v>472</v>
      </c>
      <c r="D136" s="186" t="s">
        <v>473</v>
      </c>
      <c r="E136" s="16" t="s">
        <v>266</v>
      </c>
      <c r="F136" s="187">
        <v>110.25</v>
      </c>
      <c r="H136" s="31"/>
    </row>
    <row r="137" spans="2:8" s="1" customFormat="1" ht="16.8" customHeight="1">
      <c r="B137" s="31"/>
      <c r="C137" s="182" t="s">
        <v>244</v>
      </c>
      <c r="D137" s="183" t="s">
        <v>19</v>
      </c>
      <c r="E137" s="184" t="s">
        <v>19</v>
      </c>
      <c r="F137" s="185">
        <v>6.9</v>
      </c>
      <c r="H137" s="31"/>
    </row>
    <row r="138" spans="2:8" s="1" customFormat="1" ht="16.8" customHeight="1">
      <c r="B138" s="31"/>
      <c r="C138" s="186" t="s">
        <v>244</v>
      </c>
      <c r="D138" s="186" t="s">
        <v>532</v>
      </c>
      <c r="E138" s="16" t="s">
        <v>19</v>
      </c>
      <c r="F138" s="187">
        <v>6.9</v>
      </c>
      <c r="H138" s="31"/>
    </row>
    <row r="139" spans="2:8" s="1" customFormat="1" ht="16.8" customHeight="1">
      <c r="B139" s="31"/>
      <c r="C139" s="188" t="s">
        <v>979</v>
      </c>
      <c r="H139" s="31"/>
    </row>
    <row r="140" spans="2:8" s="1" customFormat="1" ht="20.399999999999999">
      <c r="B140" s="31"/>
      <c r="C140" s="186" t="s">
        <v>526</v>
      </c>
      <c r="D140" s="186" t="s">
        <v>527</v>
      </c>
      <c r="E140" s="16" t="s">
        <v>303</v>
      </c>
      <c r="F140" s="187">
        <v>6.9</v>
      </c>
      <c r="H140" s="31"/>
    </row>
    <row r="141" spans="2:8" s="1" customFormat="1" ht="16.8" customHeight="1">
      <c r="B141" s="31"/>
      <c r="C141" s="186" t="s">
        <v>534</v>
      </c>
      <c r="D141" s="186" t="s">
        <v>535</v>
      </c>
      <c r="E141" s="16" t="s">
        <v>303</v>
      </c>
      <c r="F141" s="187">
        <v>6.9</v>
      </c>
      <c r="H141" s="31"/>
    </row>
    <row r="142" spans="2:8" s="1" customFormat="1" ht="16.8" customHeight="1">
      <c r="B142" s="31"/>
      <c r="C142" s="182" t="s">
        <v>223</v>
      </c>
      <c r="D142" s="183" t="s">
        <v>19</v>
      </c>
      <c r="E142" s="184" t="s">
        <v>19</v>
      </c>
      <c r="F142" s="185">
        <v>105</v>
      </c>
      <c r="H142" s="31"/>
    </row>
    <row r="143" spans="2:8" s="1" customFormat="1" ht="16.8" customHeight="1">
      <c r="B143" s="31"/>
      <c r="C143" s="186" t="s">
        <v>223</v>
      </c>
      <c r="D143" s="186" t="s">
        <v>463</v>
      </c>
      <c r="E143" s="16" t="s">
        <v>19</v>
      </c>
      <c r="F143" s="187">
        <v>105</v>
      </c>
      <c r="H143" s="31"/>
    </row>
    <row r="144" spans="2:8" s="1" customFormat="1" ht="16.8" customHeight="1">
      <c r="B144" s="31"/>
      <c r="C144" s="188" t="s">
        <v>979</v>
      </c>
      <c r="H144" s="31"/>
    </row>
    <row r="145" spans="2:8" s="1" customFormat="1" ht="16.8" customHeight="1">
      <c r="B145" s="31"/>
      <c r="C145" s="186" t="s">
        <v>458</v>
      </c>
      <c r="D145" s="186" t="s">
        <v>459</v>
      </c>
      <c r="E145" s="16" t="s">
        <v>266</v>
      </c>
      <c r="F145" s="187">
        <v>105</v>
      </c>
      <c r="H145" s="31"/>
    </row>
    <row r="146" spans="2:8" s="1" customFormat="1" ht="16.8" customHeight="1">
      <c r="B146" s="31"/>
      <c r="C146" s="186" t="s">
        <v>465</v>
      </c>
      <c r="D146" s="186" t="s">
        <v>466</v>
      </c>
      <c r="E146" s="16" t="s">
        <v>266</v>
      </c>
      <c r="F146" s="187">
        <v>110.25</v>
      </c>
      <c r="H146" s="31"/>
    </row>
    <row r="147" spans="2:8" s="1" customFormat="1" ht="16.8" customHeight="1">
      <c r="B147" s="31"/>
      <c r="C147" s="186" t="s">
        <v>731</v>
      </c>
      <c r="D147" s="186" t="s">
        <v>732</v>
      </c>
      <c r="E147" s="16" t="s">
        <v>266</v>
      </c>
      <c r="F147" s="187">
        <v>105</v>
      </c>
      <c r="H147" s="31"/>
    </row>
    <row r="148" spans="2:8" s="1" customFormat="1" ht="16.8" customHeight="1">
      <c r="B148" s="31"/>
      <c r="C148" s="182" t="s">
        <v>819</v>
      </c>
      <c r="D148" s="183" t="s">
        <v>19</v>
      </c>
      <c r="E148" s="184" t="s">
        <v>19</v>
      </c>
      <c r="F148" s="185">
        <v>1.6</v>
      </c>
      <c r="H148" s="31"/>
    </row>
    <row r="149" spans="2:8" s="1" customFormat="1" ht="16.8" customHeight="1">
      <c r="B149" s="31"/>
      <c r="C149" s="182" t="s">
        <v>821</v>
      </c>
      <c r="D149" s="183" t="s">
        <v>19</v>
      </c>
      <c r="E149" s="184" t="s">
        <v>19</v>
      </c>
      <c r="F149" s="185">
        <v>1.68</v>
      </c>
      <c r="H149" s="31"/>
    </row>
    <row r="150" spans="2:8" s="1" customFormat="1" ht="16.8" customHeight="1">
      <c r="B150" s="31"/>
      <c r="C150" s="182" t="s">
        <v>242</v>
      </c>
      <c r="D150" s="183" t="s">
        <v>19</v>
      </c>
      <c r="E150" s="184" t="s">
        <v>19</v>
      </c>
      <c r="F150" s="185">
        <v>27.562999999999999</v>
      </c>
      <c r="H150" s="31"/>
    </row>
    <row r="151" spans="2:8" s="1" customFormat="1" ht="16.8" customHeight="1">
      <c r="B151" s="31"/>
      <c r="C151" s="186" t="s">
        <v>242</v>
      </c>
      <c r="D151" s="186" t="s">
        <v>321</v>
      </c>
      <c r="E151" s="16" t="s">
        <v>19</v>
      </c>
      <c r="F151" s="187">
        <v>27.562999999999999</v>
      </c>
      <c r="H151" s="31"/>
    </row>
    <row r="152" spans="2:8" s="1" customFormat="1" ht="16.8" customHeight="1">
      <c r="B152" s="31"/>
      <c r="C152" s="188" t="s">
        <v>979</v>
      </c>
      <c r="H152" s="31"/>
    </row>
    <row r="153" spans="2:8" s="1" customFormat="1" ht="20.399999999999999">
      <c r="B153" s="31"/>
      <c r="C153" s="186" t="s">
        <v>314</v>
      </c>
      <c r="D153" s="186" t="s">
        <v>315</v>
      </c>
      <c r="E153" s="16" t="s">
        <v>316</v>
      </c>
      <c r="F153" s="187">
        <v>27.562999999999999</v>
      </c>
      <c r="H153" s="31"/>
    </row>
    <row r="154" spans="2:8" s="1" customFormat="1" ht="20.399999999999999">
      <c r="B154" s="31"/>
      <c r="C154" s="186" t="s">
        <v>790</v>
      </c>
      <c r="D154" s="186" t="s">
        <v>791</v>
      </c>
      <c r="E154" s="16" t="s">
        <v>387</v>
      </c>
      <c r="F154" s="187">
        <v>81.88</v>
      </c>
      <c r="H154" s="31"/>
    </row>
    <row r="155" spans="2:8" s="1" customFormat="1" ht="16.8" customHeight="1">
      <c r="B155" s="31"/>
      <c r="C155" s="182" t="s">
        <v>219</v>
      </c>
      <c r="D155" s="183" t="s">
        <v>19</v>
      </c>
      <c r="E155" s="184" t="s">
        <v>19</v>
      </c>
      <c r="F155" s="185">
        <v>3</v>
      </c>
      <c r="H155" s="31"/>
    </row>
    <row r="156" spans="2:8" s="1" customFormat="1" ht="16.8" customHeight="1">
      <c r="B156" s="31"/>
      <c r="C156" s="186" t="s">
        <v>219</v>
      </c>
      <c r="D156" s="186" t="s">
        <v>568</v>
      </c>
      <c r="E156" s="16" t="s">
        <v>19</v>
      </c>
      <c r="F156" s="187">
        <v>3</v>
      </c>
      <c r="H156" s="31"/>
    </row>
    <row r="157" spans="2:8" s="1" customFormat="1" ht="16.8" customHeight="1">
      <c r="B157" s="31"/>
      <c r="C157" s="188" t="s">
        <v>979</v>
      </c>
      <c r="H157" s="31"/>
    </row>
    <row r="158" spans="2:8" s="1" customFormat="1" ht="16.8" customHeight="1">
      <c r="B158" s="31"/>
      <c r="C158" s="186" t="s">
        <v>631</v>
      </c>
      <c r="D158" s="186" t="s">
        <v>632</v>
      </c>
      <c r="E158" s="16" t="s">
        <v>447</v>
      </c>
      <c r="F158" s="187">
        <v>3</v>
      </c>
      <c r="H158" s="31"/>
    </row>
    <row r="159" spans="2:8" s="1" customFormat="1" ht="16.8" customHeight="1">
      <c r="B159" s="31"/>
      <c r="C159" s="186" t="s">
        <v>637</v>
      </c>
      <c r="D159" s="186" t="s">
        <v>638</v>
      </c>
      <c r="E159" s="16" t="s">
        <v>447</v>
      </c>
      <c r="F159" s="187">
        <v>3</v>
      </c>
      <c r="H159" s="31"/>
    </row>
    <row r="160" spans="2:8" s="1" customFormat="1" ht="16.8" customHeight="1">
      <c r="B160" s="31"/>
      <c r="C160" s="182" t="s">
        <v>217</v>
      </c>
      <c r="D160" s="183" t="s">
        <v>19</v>
      </c>
      <c r="E160" s="184" t="s">
        <v>19</v>
      </c>
      <c r="F160" s="185">
        <v>5.47</v>
      </c>
      <c r="H160" s="31"/>
    </row>
    <row r="161" spans="2:8" s="1" customFormat="1" ht="16.8" customHeight="1">
      <c r="B161" s="31"/>
      <c r="C161" s="186" t="s">
        <v>217</v>
      </c>
      <c r="D161" s="186" t="s">
        <v>712</v>
      </c>
      <c r="E161" s="16" t="s">
        <v>19</v>
      </c>
      <c r="F161" s="187">
        <v>5.47</v>
      </c>
      <c r="H161" s="31"/>
    </row>
    <row r="162" spans="2:8" s="1" customFormat="1" ht="16.8" customHeight="1">
      <c r="B162" s="31"/>
      <c r="C162" s="188" t="s">
        <v>979</v>
      </c>
      <c r="H162" s="31"/>
    </row>
    <row r="163" spans="2:8" s="1" customFormat="1" ht="16.8" customHeight="1">
      <c r="B163" s="31"/>
      <c r="C163" s="186" t="s">
        <v>706</v>
      </c>
      <c r="D163" s="186" t="s">
        <v>707</v>
      </c>
      <c r="E163" s="16" t="s">
        <v>303</v>
      </c>
      <c r="F163" s="187">
        <v>5.47</v>
      </c>
      <c r="H163" s="31"/>
    </row>
    <row r="164" spans="2:8" s="1" customFormat="1" ht="16.8" customHeight="1">
      <c r="B164" s="31"/>
      <c r="C164" s="186" t="s">
        <v>713</v>
      </c>
      <c r="D164" s="186" t="s">
        <v>714</v>
      </c>
      <c r="E164" s="16" t="s">
        <v>303</v>
      </c>
      <c r="F164" s="187">
        <v>5.47</v>
      </c>
      <c r="H164" s="31"/>
    </row>
    <row r="165" spans="2:8" s="1" customFormat="1" ht="16.8" customHeight="1">
      <c r="B165" s="31"/>
      <c r="C165" s="182" t="s">
        <v>205</v>
      </c>
      <c r="D165" s="183" t="s">
        <v>19</v>
      </c>
      <c r="E165" s="184" t="s">
        <v>19</v>
      </c>
      <c r="F165" s="185">
        <v>70</v>
      </c>
      <c r="H165" s="31"/>
    </row>
    <row r="166" spans="2:8" s="1" customFormat="1" ht="16.8" customHeight="1">
      <c r="B166" s="31"/>
      <c r="C166" s="186" t="s">
        <v>205</v>
      </c>
      <c r="D166" s="186" t="s">
        <v>207</v>
      </c>
      <c r="E166" s="16" t="s">
        <v>19</v>
      </c>
      <c r="F166" s="187">
        <v>70</v>
      </c>
      <c r="H166" s="31"/>
    </row>
    <row r="167" spans="2:8" s="1" customFormat="1" ht="16.8" customHeight="1">
      <c r="B167" s="31"/>
      <c r="C167" s="188" t="s">
        <v>979</v>
      </c>
      <c r="H167" s="31"/>
    </row>
    <row r="168" spans="2:8" s="1" customFormat="1" ht="16.8" customHeight="1">
      <c r="B168" s="31"/>
      <c r="C168" s="186" t="s">
        <v>397</v>
      </c>
      <c r="D168" s="186" t="s">
        <v>398</v>
      </c>
      <c r="E168" s="16" t="s">
        <v>266</v>
      </c>
      <c r="F168" s="187">
        <v>70</v>
      </c>
      <c r="H168" s="31"/>
    </row>
    <row r="169" spans="2:8" s="1" customFormat="1" ht="16.8" customHeight="1">
      <c r="B169" s="31"/>
      <c r="C169" s="186" t="s">
        <v>402</v>
      </c>
      <c r="D169" s="186" t="s">
        <v>403</v>
      </c>
      <c r="E169" s="16" t="s">
        <v>404</v>
      </c>
      <c r="F169" s="187">
        <v>7.0000000000000007E-2</v>
      </c>
      <c r="H169" s="31"/>
    </row>
    <row r="170" spans="2:8" s="1" customFormat="1" ht="16.8" customHeight="1">
      <c r="B170" s="31"/>
      <c r="C170" s="182" t="s">
        <v>220</v>
      </c>
      <c r="D170" s="183" t="s">
        <v>19</v>
      </c>
      <c r="E170" s="184" t="s">
        <v>19</v>
      </c>
      <c r="F170" s="185">
        <v>3</v>
      </c>
      <c r="H170" s="31"/>
    </row>
    <row r="171" spans="2:8" s="1" customFormat="1" ht="16.8" customHeight="1">
      <c r="B171" s="31"/>
      <c r="C171" s="186" t="s">
        <v>220</v>
      </c>
      <c r="D171" s="186" t="s">
        <v>568</v>
      </c>
      <c r="E171" s="16" t="s">
        <v>19</v>
      </c>
      <c r="F171" s="187">
        <v>3</v>
      </c>
      <c r="H171" s="31"/>
    </row>
    <row r="172" spans="2:8" s="1" customFormat="1" ht="16.8" customHeight="1">
      <c r="B172" s="31"/>
      <c r="C172" s="188" t="s">
        <v>979</v>
      </c>
      <c r="H172" s="31"/>
    </row>
    <row r="173" spans="2:8" s="1" customFormat="1" ht="16.8" customHeight="1">
      <c r="B173" s="31"/>
      <c r="C173" s="186" t="s">
        <v>563</v>
      </c>
      <c r="D173" s="186" t="s">
        <v>564</v>
      </c>
      <c r="E173" s="16" t="s">
        <v>447</v>
      </c>
      <c r="F173" s="187">
        <v>3</v>
      </c>
      <c r="H173" s="31"/>
    </row>
    <row r="174" spans="2:8" s="1" customFormat="1" ht="16.8" customHeight="1">
      <c r="B174" s="31"/>
      <c r="C174" s="186" t="s">
        <v>445</v>
      </c>
      <c r="D174" s="186" t="s">
        <v>446</v>
      </c>
      <c r="E174" s="16" t="s">
        <v>447</v>
      </c>
      <c r="F174" s="187">
        <v>3</v>
      </c>
      <c r="H174" s="31"/>
    </row>
    <row r="175" spans="2:8" s="1" customFormat="1" ht="20.399999999999999">
      <c r="B175" s="31"/>
      <c r="C175" s="186" t="s">
        <v>545</v>
      </c>
      <c r="D175" s="186" t="s">
        <v>546</v>
      </c>
      <c r="E175" s="16" t="s">
        <v>447</v>
      </c>
      <c r="F175" s="187">
        <v>3</v>
      </c>
      <c r="H175" s="31"/>
    </row>
    <row r="176" spans="2:8" s="1" customFormat="1" ht="16.8" customHeight="1">
      <c r="B176" s="31"/>
      <c r="C176" s="186" t="s">
        <v>574</v>
      </c>
      <c r="D176" s="186" t="s">
        <v>575</v>
      </c>
      <c r="E176" s="16" t="s">
        <v>447</v>
      </c>
      <c r="F176" s="187">
        <v>3</v>
      </c>
      <c r="H176" s="31"/>
    </row>
    <row r="177" spans="2:8" s="1" customFormat="1" ht="16.8" customHeight="1">
      <c r="B177" s="31"/>
      <c r="C177" s="186" t="s">
        <v>584</v>
      </c>
      <c r="D177" s="186" t="s">
        <v>585</v>
      </c>
      <c r="E177" s="16" t="s">
        <v>447</v>
      </c>
      <c r="F177" s="187">
        <v>3</v>
      </c>
      <c r="H177" s="31"/>
    </row>
    <row r="178" spans="2:8" s="1" customFormat="1" ht="16.8" customHeight="1">
      <c r="B178" s="31"/>
      <c r="C178" s="186" t="s">
        <v>600</v>
      </c>
      <c r="D178" s="186" t="s">
        <v>601</v>
      </c>
      <c r="E178" s="16" t="s">
        <v>447</v>
      </c>
      <c r="F178" s="187">
        <v>3</v>
      </c>
      <c r="H178" s="31"/>
    </row>
    <row r="179" spans="2:8" s="1" customFormat="1" ht="16.8" customHeight="1">
      <c r="B179" s="31"/>
      <c r="C179" s="186" t="s">
        <v>551</v>
      </c>
      <c r="D179" s="186" t="s">
        <v>552</v>
      </c>
      <c r="E179" s="16" t="s">
        <v>447</v>
      </c>
      <c r="F179" s="187">
        <v>3</v>
      </c>
      <c r="H179" s="31"/>
    </row>
    <row r="180" spans="2:8" s="1" customFormat="1" ht="16.8" customHeight="1">
      <c r="B180" s="31"/>
      <c r="C180" s="186" t="s">
        <v>605</v>
      </c>
      <c r="D180" s="186" t="s">
        <v>606</v>
      </c>
      <c r="E180" s="16" t="s">
        <v>447</v>
      </c>
      <c r="F180" s="187">
        <v>3</v>
      </c>
      <c r="H180" s="31"/>
    </row>
    <row r="181" spans="2:8" s="1" customFormat="1" ht="16.8" customHeight="1">
      <c r="B181" s="31"/>
      <c r="C181" s="186" t="s">
        <v>580</v>
      </c>
      <c r="D181" s="186" t="s">
        <v>581</v>
      </c>
      <c r="E181" s="16" t="s">
        <v>447</v>
      </c>
      <c r="F181" s="187">
        <v>3</v>
      </c>
      <c r="H181" s="31"/>
    </row>
    <row r="182" spans="2:8" s="1" customFormat="1" ht="16.8" customHeight="1">
      <c r="B182" s="31"/>
      <c r="C182" s="186" t="s">
        <v>452</v>
      </c>
      <c r="D182" s="186" t="s">
        <v>453</v>
      </c>
      <c r="E182" s="16" t="s">
        <v>447</v>
      </c>
      <c r="F182" s="187">
        <v>3</v>
      </c>
      <c r="H182" s="31"/>
    </row>
    <row r="183" spans="2:8" s="1" customFormat="1" ht="20.399999999999999">
      <c r="B183" s="31"/>
      <c r="C183" s="186" t="s">
        <v>590</v>
      </c>
      <c r="D183" s="186" t="s">
        <v>591</v>
      </c>
      <c r="E183" s="16" t="s">
        <v>447</v>
      </c>
      <c r="F183" s="187">
        <v>3</v>
      </c>
      <c r="H183" s="31"/>
    </row>
    <row r="184" spans="2:8" s="1" customFormat="1" ht="16.8" customHeight="1">
      <c r="B184" s="31"/>
      <c r="C184" s="186" t="s">
        <v>570</v>
      </c>
      <c r="D184" s="186" t="s">
        <v>571</v>
      </c>
      <c r="E184" s="16" t="s">
        <v>447</v>
      </c>
      <c r="F184" s="187">
        <v>3</v>
      </c>
      <c r="H184" s="31"/>
    </row>
    <row r="185" spans="2:8" s="1" customFormat="1" ht="16.8" customHeight="1">
      <c r="B185" s="31"/>
      <c r="C185" s="182" t="s">
        <v>241</v>
      </c>
      <c r="D185" s="183" t="s">
        <v>19</v>
      </c>
      <c r="E185" s="184" t="s">
        <v>19</v>
      </c>
      <c r="F185" s="185">
        <v>7.2</v>
      </c>
      <c r="H185" s="31"/>
    </row>
    <row r="186" spans="2:8" s="1" customFormat="1" ht="16.8" customHeight="1">
      <c r="B186" s="31"/>
      <c r="C186" s="186" t="s">
        <v>19</v>
      </c>
      <c r="D186" s="186" t="s">
        <v>239</v>
      </c>
      <c r="E186" s="16" t="s">
        <v>19</v>
      </c>
      <c r="F186" s="187">
        <v>7.2</v>
      </c>
      <c r="H186" s="31"/>
    </row>
    <row r="187" spans="2:8" s="1" customFormat="1" ht="16.8" customHeight="1">
      <c r="B187" s="31"/>
      <c r="C187" s="186" t="s">
        <v>241</v>
      </c>
      <c r="D187" s="186" t="s">
        <v>374</v>
      </c>
      <c r="E187" s="16" t="s">
        <v>19</v>
      </c>
      <c r="F187" s="187">
        <v>7.2</v>
      </c>
      <c r="H187" s="31"/>
    </row>
    <row r="188" spans="2:8" s="1" customFormat="1" ht="16.8" customHeight="1">
      <c r="B188" s="31"/>
      <c r="C188" s="188" t="s">
        <v>979</v>
      </c>
      <c r="H188" s="31"/>
    </row>
    <row r="189" spans="2:8" s="1" customFormat="1" ht="16.8" customHeight="1">
      <c r="B189" s="31"/>
      <c r="C189" s="186" t="s">
        <v>369</v>
      </c>
      <c r="D189" s="186" t="s">
        <v>370</v>
      </c>
      <c r="E189" s="16" t="s">
        <v>316</v>
      </c>
      <c r="F189" s="187">
        <v>7.2</v>
      </c>
      <c r="H189" s="31"/>
    </row>
    <row r="190" spans="2:8" s="1" customFormat="1" ht="20.399999999999999">
      <c r="B190" s="31"/>
      <c r="C190" s="186" t="s">
        <v>790</v>
      </c>
      <c r="D190" s="186" t="s">
        <v>791</v>
      </c>
      <c r="E190" s="16" t="s">
        <v>387</v>
      </c>
      <c r="F190" s="187">
        <v>81.88</v>
      </c>
      <c r="H190" s="31"/>
    </row>
    <row r="191" spans="2:8" s="1" customFormat="1" ht="26.4" customHeight="1">
      <c r="B191" s="31"/>
      <c r="C191" s="181" t="s">
        <v>980</v>
      </c>
      <c r="D191" s="181" t="s">
        <v>89</v>
      </c>
      <c r="H191" s="31"/>
    </row>
    <row r="192" spans="2:8" s="1" customFormat="1" ht="16.8" customHeight="1">
      <c r="B192" s="31"/>
      <c r="C192" s="182" t="s">
        <v>826</v>
      </c>
      <c r="D192" s="183" t="s">
        <v>19</v>
      </c>
      <c r="E192" s="184" t="s">
        <v>19</v>
      </c>
      <c r="F192" s="185">
        <v>3.36</v>
      </c>
      <c r="H192" s="31"/>
    </row>
    <row r="193" spans="2:8" s="1" customFormat="1" ht="16.8" customHeight="1">
      <c r="B193" s="31"/>
      <c r="C193" s="186" t="s">
        <v>826</v>
      </c>
      <c r="D193" s="186" t="s">
        <v>843</v>
      </c>
      <c r="E193" s="16" t="s">
        <v>19</v>
      </c>
      <c r="F193" s="187">
        <v>3.36</v>
      </c>
      <c r="H193" s="31"/>
    </row>
    <row r="194" spans="2:8" s="1" customFormat="1" ht="16.8" customHeight="1">
      <c r="B194" s="31"/>
      <c r="C194" s="188" t="s">
        <v>979</v>
      </c>
      <c r="H194" s="31"/>
    </row>
    <row r="195" spans="2:8" s="1" customFormat="1" ht="16.8" customHeight="1">
      <c r="B195" s="31"/>
      <c r="C195" s="186" t="s">
        <v>838</v>
      </c>
      <c r="D195" s="186" t="s">
        <v>839</v>
      </c>
      <c r="E195" s="16" t="s">
        <v>266</v>
      </c>
      <c r="F195" s="187">
        <v>3.36</v>
      </c>
      <c r="H195" s="31"/>
    </row>
    <row r="196" spans="2:8" s="1" customFormat="1" ht="20.399999999999999">
      <c r="B196" s="31"/>
      <c r="C196" s="186" t="s">
        <v>828</v>
      </c>
      <c r="D196" s="186" t="s">
        <v>829</v>
      </c>
      <c r="E196" s="16" t="s">
        <v>266</v>
      </c>
      <c r="F196" s="187">
        <v>3.36</v>
      </c>
      <c r="H196" s="31"/>
    </row>
    <row r="197" spans="2:8" s="1" customFormat="1" ht="20.399999999999999">
      <c r="B197" s="31"/>
      <c r="C197" s="186" t="s">
        <v>833</v>
      </c>
      <c r="D197" s="186" t="s">
        <v>834</v>
      </c>
      <c r="E197" s="16" t="s">
        <v>266</v>
      </c>
      <c r="F197" s="187">
        <v>3.36</v>
      </c>
      <c r="H197" s="31"/>
    </row>
    <row r="198" spans="2:8" s="1" customFormat="1" ht="20.399999999999999">
      <c r="B198" s="31"/>
      <c r="C198" s="186" t="s">
        <v>342</v>
      </c>
      <c r="D198" s="186" t="s">
        <v>343</v>
      </c>
      <c r="E198" s="16" t="s">
        <v>316</v>
      </c>
      <c r="F198" s="187">
        <v>3.28</v>
      </c>
      <c r="H198" s="31"/>
    </row>
    <row r="199" spans="2:8" s="1" customFormat="1" ht="16.8" customHeight="1">
      <c r="B199" s="31"/>
      <c r="C199" s="186" t="s">
        <v>903</v>
      </c>
      <c r="D199" s="186" t="s">
        <v>904</v>
      </c>
      <c r="E199" s="16" t="s">
        <v>266</v>
      </c>
      <c r="F199" s="187">
        <v>3.36</v>
      </c>
      <c r="H199" s="31"/>
    </row>
    <row r="200" spans="2:8" s="1" customFormat="1" ht="20.399999999999999">
      <c r="B200" s="31"/>
      <c r="C200" s="186" t="s">
        <v>908</v>
      </c>
      <c r="D200" s="186" t="s">
        <v>909</v>
      </c>
      <c r="E200" s="16" t="s">
        <v>266</v>
      </c>
      <c r="F200" s="187">
        <v>3.36</v>
      </c>
      <c r="H200" s="31"/>
    </row>
    <row r="201" spans="2:8" s="1" customFormat="1" ht="20.399999999999999">
      <c r="B201" s="31"/>
      <c r="C201" s="186" t="s">
        <v>913</v>
      </c>
      <c r="D201" s="186" t="s">
        <v>914</v>
      </c>
      <c r="E201" s="16" t="s">
        <v>266</v>
      </c>
      <c r="F201" s="187">
        <v>3.36</v>
      </c>
      <c r="H201" s="31"/>
    </row>
    <row r="202" spans="2:8" s="1" customFormat="1" ht="16.8" customHeight="1">
      <c r="B202" s="31"/>
      <c r="C202" s="182" t="s">
        <v>806</v>
      </c>
      <c r="D202" s="183" t="s">
        <v>19</v>
      </c>
      <c r="E202" s="184" t="s">
        <v>19</v>
      </c>
      <c r="F202" s="185">
        <v>12.6</v>
      </c>
      <c r="H202" s="31"/>
    </row>
    <row r="203" spans="2:8" s="1" customFormat="1" ht="16.8" customHeight="1">
      <c r="B203" s="31"/>
      <c r="C203" s="186" t="s">
        <v>806</v>
      </c>
      <c r="D203" s="186" t="s">
        <v>923</v>
      </c>
      <c r="E203" s="16" t="s">
        <v>19</v>
      </c>
      <c r="F203" s="187">
        <v>12.6</v>
      </c>
      <c r="H203" s="31"/>
    </row>
    <row r="204" spans="2:8" s="1" customFormat="1" ht="16.8" customHeight="1">
      <c r="B204" s="31"/>
      <c r="C204" s="188" t="s">
        <v>979</v>
      </c>
      <c r="H204" s="31"/>
    </row>
    <row r="205" spans="2:8" s="1" customFormat="1" ht="16.8" customHeight="1">
      <c r="B205" s="31"/>
      <c r="C205" s="186" t="s">
        <v>918</v>
      </c>
      <c r="D205" s="186" t="s">
        <v>919</v>
      </c>
      <c r="E205" s="16" t="s">
        <v>266</v>
      </c>
      <c r="F205" s="187">
        <v>12.6</v>
      </c>
      <c r="H205" s="31"/>
    </row>
    <row r="206" spans="2:8" s="1" customFormat="1" ht="16.8" customHeight="1">
      <c r="B206" s="31"/>
      <c r="C206" s="186" t="s">
        <v>391</v>
      </c>
      <c r="D206" s="186" t="s">
        <v>392</v>
      </c>
      <c r="E206" s="16" t="s">
        <v>266</v>
      </c>
      <c r="F206" s="187">
        <v>12.6</v>
      </c>
      <c r="H206" s="31"/>
    </row>
    <row r="207" spans="2:8" s="1" customFormat="1" ht="16.8" customHeight="1">
      <c r="B207" s="31"/>
      <c r="C207" s="186" t="s">
        <v>898</v>
      </c>
      <c r="D207" s="186" t="s">
        <v>899</v>
      </c>
      <c r="E207" s="16" t="s">
        <v>266</v>
      </c>
      <c r="F207" s="187">
        <v>12.6</v>
      </c>
      <c r="H207" s="31"/>
    </row>
    <row r="208" spans="2:8" s="1" customFormat="1" ht="16.8" customHeight="1">
      <c r="B208" s="31"/>
      <c r="C208" s="186" t="s">
        <v>675</v>
      </c>
      <c r="D208" s="186" t="s">
        <v>676</v>
      </c>
      <c r="E208" s="16" t="s">
        <v>266</v>
      </c>
      <c r="F208" s="187">
        <v>12.6</v>
      </c>
      <c r="H208" s="31"/>
    </row>
    <row r="209" spans="2:8" s="1" customFormat="1" ht="16.8" customHeight="1">
      <c r="B209" s="31"/>
      <c r="C209" s="182" t="s">
        <v>804</v>
      </c>
      <c r="D209" s="183" t="s">
        <v>19</v>
      </c>
      <c r="E209" s="184" t="s">
        <v>19</v>
      </c>
      <c r="F209" s="185">
        <v>149.184</v>
      </c>
      <c r="H209" s="31"/>
    </row>
    <row r="210" spans="2:8" s="1" customFormat="1" ht="16.8" customHeight="1">
      <c r="B210" s="31"/>
      <c r="C210" s="186" t="s">
        <v>804</v>
      </c>
      <c r="D210" s="186" t="s">
        <v>887</v>
      </c>
      <c r="E210" s="16" t="s">
        <v>19</v>
      </c>
      <c r="F210" s="187">
        <v>149.184</v>
      </c>
      <c r="H210" s="31"/>
    </row>
    <row r="211" spans="2:8" s="1" customFormat="1" ht="16.8" customHeight="1">
      <c r="B211" s="31"/>
      <c r="C211" s="188" t="s">
        <v>979</v>
      </c>
      <c r="H211" s="31"/>
    </row>
    <row r="212" spans="2:8" s="1" customFormat="1" ht="16.8" customHeight="1">
      <c r="B212" s="31"/>
      <c r="C212" s="186" t="s">
        <v>882</v>
      </c>
      <c r="D212" s="186" t="s">
        <v>883</v>
      </c>
      <c r="E212" s="16" t="s">
        <v>266</v>
      </c>
      <c r="F212" s="187">
        <v>149.184</v>
      </c>
      <c r="H212" s="31"/>
    </row>
    <row r="213" spans="2:8" s="1" customFormat="1" ht="16.8" customHeight="1">
      <c r="B213" s="31"/>
      <c r="C213" s="186" t="s">
        <v>888</v>
      </c>
      <c r="D213" s="186" t="s">
        <v>889</v>
      </c>
      <c r="E213" s="16" t="s">
        <v>266</v>
      </c>
      <c r="F213" s="187">
        <v>176.708</v>
      </c>
      <c r="H213" s="31"/>
    </row>
    <row r="214" spans="2:8" s="1" customFormat="1" ht="16.8" customHeight="1">
      <c r="B214" s="31"/>
      <c r="C214" s="182" t="s">
        <v>340</v>
      </c>
      <c r="D214" s="183" t="s">
        <v>19</v>
      </c>
      <c r="E214" s="184" t="s">
        <v>19</v>
      </c>
      <c r="F214" s="185">
        <v>88</v>
      </c>
      <c r="H214" s="31"/>
    </row>
    <row r="215" spans="2:8" s="1" customFormat="1" ht="16.8" customHeight="1">
      <c r="B215" s="31"/>
      <c r="C215" s="186" t="s">
        <v>340</v>
      </c>
      <c r="D215" s="186" t="s">
        <v>849</v>
      </c>
      <c r="E215" s="16" t="s">
        <v>19</v>
      </c>
      <c r="F215" s="187">
        <v>88</v>
      </c>
      <c r="H215" s="31"/>
    </row>
    <row r="216" spans="2:8" s="1" customFormat="1" ht="16.8" customHeight="1">
      <c r="B216" s="31"/>
      <c r="C216" s="188" t="s">
        <v>979</v>
      </c>
      <c r="H216" s="31"/>
    </row>
    <row r="217" spans="2:8" s="1" customFormat="1" ht="16.8" customHeight="1">
      <c r="B217" s="31"/>
      <c r="C217" s="186" t="s">
        <v>844</v>
      </c>
      <c r="D217" s="186" t="s">
        <v>845</v>
      </c>
      <c r="E217" s="16" t="s">
        <v>316</v>
      </c>
      <c r="F217" s="187">
        <v>88</v>
      </c>
      <c r="H217" s="31"/>
    </row>
    <row r="218" spans="2:8" s="1" customFormat="1" ht="20.399999999999999">
      <c r="B218" s="31"/>
      <c r="C218" s="186" t="s">
        <v>790</v>
      </c>
      <c r="D218" s="186" t="s">
        <v>791</v>
      </c>
      <c r="E218" s="16" t="s">
        <v>387</v>
      </c>
      <c r="F218" s="187">
        <v>150.36500000000001</v>
      </c>
      <c r="H218" s="31"/>
    </row>
    <row r="219" spans="2:8" s="1" customFormat="1" ht="16.8" customHeight="1">
      <c r="B219" s="31"/>
      <c r="C219" s="182" t="s">
        <v>227</v>
      </c>
      <c r="D219" s="183" t="s">
        <v>19</v>
      </c>
      <c r="E219" s="184" t="s">
        <v>19</v>
      </c>
      <c r="F219" s="185">
        <v>3.28</v>
      </c>
      <c r="H219" s="31"/>
    </row>
    <row r="220" spans="2:8" s="1" customFormat="1" ht="16.8" customHeight="1">
      <c r="B220" s="31"/>
      <c r="C220" s="186" t="s">
        <v>819</v>
      </c>
      <c r="D220" s="186" t="s">
        <v>850</v>
      </c>
      <c r="E220" s="16" t="s">
        <v>19</v>
      </c>
      <c r="F220" s="187">
        <v>1.6</v>
      </c>
      <c r="H220" s="31"/>
    </row>
    <row r="221" spans="2:8" s="1" customFormat="1" ht="16.8" customHeight="1">
      <c r="B221" s="31"/>
      <c r="C221" s="186" t="s">
        <v>821</v>
      </c>
      <c r="D221" s="186" t="s">
        <v>851</v>
      </c>
      <c r="E221" s="16" t="s">
        <v>19</v>
      </c>
      <c r="F221" s="187">
        <v>1.68</v>
      </c>
      <c r="H221" s="31"/>
    </row>
    <row r="222" spans="2:8" s="1" customFormat="1" ht="16.8" customHeight="1">
      <c r="B222" s="31"/>
      <c r="C222" s="186" t="s">
        <v>227</v>
      </c>
      <c r="D222" s="186" t="s">
        <v>374</v>
      </c>
      <c r="E222" s="16" t="s">
        <v>19</v>
      </c>
      <c r="F222" s="187">
        <v>3.28</v>
      </c>
      <c r="H222" s="31"/>
    </row>
    <row r="223" spans="2:8" s="1" customFormat="1" ht="16.8" customHeight="1">
      <c r="B223" s="31"/>
      <c r="C223" s="188" t="s">
        <v>979</v>
      </c>
      <c r="H223" s="31"/>
    </row>
    <row r="224" spans="2:8" s="1" customFormat="1" ht="20.399999999999999">
      <c r="B224" s="31"/>
      <c r="C224" s="186" t="s">
        <v>342</v>
      </c>
      <c r="D224" s="186" t="s">
        <v>343</v>
      </c>
      <c r="E224" s="16" t="s">
        <v>316</v>
      </c>
      <c r="F224" s="187">
        <v>3.28</v>
      </c>
      <c r="H224" s="31"/>
    </row>
    <row r="225" spans="2:8" s="1" customFormat="1" ht="20.399999999999999">
      <c r="B225" s="31"/>
      <c r="C225" s="186" t="s">
        <v>790</v>
      </c>
      <c r="D225" s="186" t="s">
        <v>791</v>
      </c>
      <c r="E225" s="16" t="s">
        <v>387</v>
      </c>
      <c r="F225" s="187">
        <v>150.36500000000001</v>
      </c>
      <c r="H225" s="31"/>
    </row>
    <row r="226" spans="2:8" s="1" customFormat="1" ht="16.8" customHeight="1">
      <c r="B226" s="31"/>
      <c r="C226" s="182" t="s">
        <v>815</v>
      </c>
      <c r="D226" s="183" t="s">
        <v>19</v>
      </c>
      <c r="E226" s="184" t="s">
        <v>19</v>
      </c>
      <c r="F226" s="185">
        <v>1</v>
      </c>
      <c r="H226" s="31"/>
    </row>
    <row r="227" spans="2:8" s="1" customFormat="1" ht="16.8" customHeight="1">
      <c r="B227" s="31"/>
      <c r="C227" s="186" t="s">
        <v>815</v>
      </c>
      <c r="D227" s="186" t="s">
        <v>964</v>
      </c>
      <c r="E227" s="16" t="s">
        <v>19</v>
      </c>
      <c r="F227" s="187">
        <v>1</v>
      </c>
      <c r="H227" s="31"/>
    </row>
    <row r="228" spans="2:8" s="1" customFormat="1" ht="16.8" customHeight="1">
      <c r="B228" s="31"/>
      <c r="C228" s="188" t="s">
        <v>979</v>
      </c>
      <c r="H228" s="31"/>
    </row>
    <row r="229" spans="2:8" s="1" customFormat="1" ht="20.399999999999999">
      <c r="B229" s="31"/>
      <c r="C229" s="186" t="s">
        <v>959</v>
      </c>
      <c r="D229" s="186" t="s">
        <v>960</v>
      </c>
      <c r="E229" s="16" t="s">
        <v>447</v>
      </c>
      <c r="F229" s="187">
        <v>1</v>
      </c>
      <c r="H229" s="31"/>
    </row>
    <row r="230" spans="2:8" s="1" customFormat="1" ht="16.8" customHeight="1">
      <c r="B230" s="31"/>
      <c r="C230" s="186" t="s">
        <v>965</v>
      </c>
      <c r="D230" s="186" t="s">
        <v>966</v>
      </c>
      <c r="E230" s="16" t="s">
        <v>447</v>
      </c>
      <c r="F230" s="187">
        <v>1</v>
      </c>
      <c r="H230" s="31"/>
    </row>
    <row r="231" spans="2:8" s="1" customFormat="1" ht="16.8" customHeight="1">
      <c r="B231" s="31"/>
      <c r="C231" s="182" t="s">
        <v>812</v>
      </c>
      <c r="D231" s="183" t="s">
        <v>19</v>
      </c>
      <c r="E231" s="184" t="s">
        <v>19</v>
      </c>
      <c r="F231" s="185">
        <v>0.8</v>
      </c>
      <c r="H231" s="31"/>
    </row>
    <row r="232" spans="2:8" s="1" customFormat="1" ht="16.8" customHeight="1">
      <c r="B232" s="31"/>
      <c r="C232" s="186" t="s">
        <v>812</v>
      </c>
      <c r="D232" s="186" t="s">
        <v>936</v>
      </c>
      <c r="E232" s="16" t="s">
        <v>19</v>
      </c>
      <c r="F232" s="187">
        <v>0.8</v>
      </c>
      <c r="H232" s="31"/>
    </row>
    <row r="233" spans="2:8" s="1" customFormat="1" ht="16.8" customHeight="1">
      <c r="B233" s="31"/>
      <c r="C233" s="188" t="s">
        <v>979</v>
      </c>
      <c r="H233" s="31"/>
    </row>
    <row r="234" spans="2:8" s="1" customFormat="1" ht="16.8" customHeight="1">
      <c r="B234" s="31"/>
      <c r="C234" s="186" t="s">
        <v>931</v>
      </c>
      <c r="D234" s="186" t="s">
        <v>932</v>
      </c>
      <c r="E234" s="16" t="s">
        <v>303</v>
      </c>
      <c r="F234" s="187">
        <v>0.8</v>
      </c>
      <c r="H234" s="31"/>
    </row>
    <row r="235" spans="2:8" s="1" customFormat="1" ht="16.8" customHeight="1">
      <c r="B235" s="31"/>
      <c r="C235" s="186" t="s">
        <v>937</v>
      </c>
      <c r="D235" s="186" t="s">
        <v>938</v>
      </c>
      <c r="E235" s="16" t="s">
        <v>303</v>
      </c>
      <c r="F235" s="187">
        <v>0.8</v>
      </c>
      <c r="H235" s="31"/>
    </row>
    <row r="236" spans="2:8" s="1" customFormat="1" ht="16.8" customHeight="1">
      <c r="B236" s="31"/>
      <c r="C236" s="182" t="s">
        <v>229</v>
      </c>
      <c r="D236" s="183" t="s">
        <v>19</v>
      </c>
      <c r="E236" s="184" t="s">
        <v>19</v>
      </c>
      <c r="F236" s="185">
        <v>0.45</v>
      </c>
      <c r="H236" s="31"/>
    </row>
    <row r="237" spans="2:8" s="1" customFormat="1" ht="16.8" customHeight="1">
      <c r="B237" s="31"/>
      <c r="C237" s="182" t="s">
        <v>823</v>
      </c>
      <c r="D237" s="183" t="s">
        <v>19</v>
      </c>
      <c r="E237" s="184" t="s">
        <v>19</v>
      </c>
      <c r="F237" s="185">
        <v>0.45</v>
      </c>
      <c r="H237" s="31"/>
    </row>
    <row r="238" spans="2:8" s="1" customFormat="1" ht="16.8" customHeight="1">
      <c r="B238" s="31"/>
      <c r="C238" s="186" t="s">
        <v>823</v>
      </c>
      <c r="D238" s="186" t="s">
        <v>865</v>
      </c>
      <c r="E238" s="16" t="s">
        <v>19</v>
      </c>
      <c r="F238" s="187">
        <v>0.45</v>
      </c>
      <c r="H238" s="31"/>
    </row>
    <row r="239" spans="2:8" s="1" customFormat="1" ht="16.8" customHeight="1">
      <c r="B239" s="31"/>
      <c r="C239" s="188" t="s">
        <v>979</v>
      </c>
      <c r="H239" s="31"/>
    </row>
    <row r="240" spans="2:8" s="1" customFormat="1" ht="16.8" customHeight="1">
      <c r="B240" s="31"/>
      <c r="C240" s="186" t="s">
        <v>376</v>
      </c>
      <c r="D240" s="186" t="s">
        <v>377</v>
      </c>
      <c r="E240" s="16" t="s">
        <v>316</v>
      </c>
      <c r="F240" s="187">
        <v>0.45</v>
      </c>
      <c r="H240" s="31"/>
    </row>
    <row r="241" spans="2:8" s="1" customFormat="1" ht="16.8" customHeight="1">
      <c r="B241" s="31"/>
      <c r="C241" s="186" t="s">
        <v>369</v>
      </c>
      <c r="D241" s="186" t="s">
        <v>370</v>
      </c>
      <c r="E241" s="16" t="s">
        <v>316</v>
      </c>
      <c r="F241" s="187">
        <v>2.83</v>
      </c>
      <c r="H241" s="31"/>
    </row>
    <row r="242" spans="2:8" s="1" customFormat="1" ht="16.8" customHeight="1">
      <c r="B242" s="31"/>
      <c r="C242" s="186" t="s">
        <v>385</v>
      </c>
      <c r="D242" s="186" t="s">
        <v>386</v>
      </c>
      <c r="E242" s="16" t="s">
        <v>387</v>
      </c>
      <c r="F242" s="187">
        <v>0.9</v>
      </c>
      <c r="H242" s="31"/>
    </row>
    <row r="243" spans="2:8" s="1" customFormat="1" ht="16.8" customHeight="1">
      <c r="B243" s="31"/>
      <c r="C243" s="182" t="s">
        <v>816</v>
      </c>
      <c r="D243" s="183" t="s">
        <v>19</v>
      </c>
      <c r="E243" s="184" t="s">
        <v>19</v>
      </c>
      <c r="F243" s="185">
        <v>4.5</v>
      </c>
      <c r="H243" s="31"/>
    </row>
    <row r="244" spans="2:8" s="1" customFormat="1" ht="16.8" customHeight="1">
      <c r="B244" s="31"/>
      <c r="C244" s="186" t="s">
        <v>816</v>
      </c>
      <c r="D244" s="186" t="s">
        <v>955</v>
      </c>
      <c r="E244" s="16" t="s">
        <v>19</v>
      </c>
      <c r="F244" s="187">
        <v>4.5</v>
      </c>
      <c r="H244" s="31"/>
    </row>
    <row r="245" spans="2:8" s="1" customFormat="1" ht="16.8" customHeight="1">
      <c r="B245" s="31"/>
      <c r="C245" s="188" t="s">
        <v>979</v>
      </c>
      <c r="H245" s="31"/>
    </row>
    <row r="246" spans="2:8" s="1" customFormat="1" ht="16.8" customHeight="1">
      <c r="B246" s="31"/>
      <c r="C246" s="186" t="s">
        <v>949</v>
      </c>
      <c r="D246" s="186" t="s">
        <v>950</v>
      </c>
      <c r="E246" s="16" t="s">
        <v>303</v>
      </c>
      <c r="F246" s="187">
        <v>4.5</v>
      </c>
      <c r="H246" s="31"/>
    </row>
    <row r="247" spans="2:8" s="1" customFormat="1" ht="16.8" customHeight="1">
      <c r="B247" s="31"/>
      <c r="C247" s="186" t="s">
        <v>376</v>
      </c>
      <c r="D247" s="186" t="s">
        <v>377</v>
      </c>
      <c r="E247" s="16" t="s">
        <v>316</v>
      </c>
      <c r="F247" s="187">
        <v>0.45</v>
      </c>
      <c r="H247" s="31"/>
    </row>
    <row r="248" spans="2:8" s="1" customFormat="1" ht="16.8" customHeight="1">
      <c r="B248" s="31"/>
      <c r="C248" s="186" t="s">
        <v>892</v>
      </c>
      <c r="D248" s="186" t="s">
        <v>893</v>
      </c>
      <c r="E248" s="16" t="s">
        <v>316</v>
      </c>
      <c r="F248" s="187">
        <v>0.315</v>
      </c>
      <c r="H248" s="31"/>
    </row>
    <row r="249" spans="2:8" s="1" customFormat="1" ht="16.8" customHeight="1">
      <c r="B249" s="31"/>
      <c r="C249" s="186" t="s">
        <v>956</v>
      </c>
      <c r="D249" s="186" t="s">
        <v>957</v>
      </c>
      <c r="E249" s="16" t="s">
        <v>303</v>
      </c>
      <c r="F249" s="187">
        <v>4.5</v>
      </c>
      <c r="H249" s="31"/>
    </row>
    <row r="250" spans="2:8" s="1" customFormat="1" ht="16.8" customHeight="1">
      <c r="B250" s="31"/>
      <c r="C250" s="182" t="s">
        <v>808</v>
      </c>
      <c r="D250" s="183" t="s">
        <v>19</v>
      </c>
      <c r="E250" s="184" t="s">
        <v>19</v>
      </c>
      <c r="F250" s="185">
        <v>33</v>
      </c>
      <c r="H250" s="31"/>
    </row>
    <row r="251" spans="2:8" s="1" customFormat="1" ht="16.8" customHeight="1">
      <c r="B251" s="31"/>
      <c r="C251" s="186" t="s">
        <v>808</v>
      </c>
      <c r="D251" s="186" t="s">
        <v>874</v>
      </c>
      <c r="E251" s="16" t="s">
        <v>19</v>
      </c>
      <c r="F251" s="187">
        <v>33</v>
      </c>
      <c r="H251" s="31"/>
    </row>
    <row r="252" spans="2:8" s="1" customFormat="1" ht="16.8" customHeight="1">
      <c r="B252" s="31"/>
      <c r="C252" s="188" t="s">
        <v>979</v>
      </c>
      <c r="H252" s="31"/>
    </row>
    <row r="253" spans="2:8" s="1" customFormat="1" ht="16.8" customHeight="1">
      <c r="B253" s="31"/>
      <c r="C253" s="186" t="s">
        <v>869</v>
      </c>
      <c r="D253" s="186" t="s">
        <v>870</v>
      </c>
      <c r="E253" s="16" t="s">
        <v>266</v>
      </c>
      <c r="F253" s="187">
        <v>33</v>
      </c>
      <c r="H253" s="31"/>
    </row>
    <row r="254" spans="2:8" s="1" customFormat="1" ht="16.8" customHeight="1">
      <c r="B254" s="31"/>
      <c r="C254" s="186" t="s">
        <v>397</v>
      </c>
      <c r="D254" s="186" t="s">
        <v>398</v>
      </c>
      <c r="E254" s="16" t="s">
        <v>266</v>
      </c>
      <c r="F254" s="187">
        <v>33</v>
      </c>
      <c r="H254" s="31"/>
    </row>
    <row r="255" spans="2:8" s="1" customFormat="1" ht="16.8" customHeight="1">
      <c r="B255" s="31"/>
      <c r="C255" s="186" t="s">
        <v>423</v>
      </c>
      <c r="D255" s="186" t="s">
        <v>424</v>
      </c>
      <c r="E255" s="16" t="s">
        <v>316</v>
      </c>
      <c r="F255" s="187">
        <v>9.9</v>
      </c>
      <c r="H255" s="31"/>
    </row>
    <row r="256" spans="2:8" s="1" customFormat="1" ht="16.8" customHeight="1">
      <c r="B256" s="31"/>
      <c r="C256" s="182" t="s">
        <v>809</v>
      </c>
      <c r="D256" s="183" t="s">
        <v>19</v>
      </c>
      <c r="E256" s="184" t="s">
        <v>19</v>
      </c>
      <c r="F256" s="185">
        <v>84</v>
      </c>
      <c r="H256" s="31"/>
    </row>
    <row r="257" spans="2:8" s="1" customFormat="1" ht="16.8" customHeight="1">
      <c r="B257" s="31"/>
      <c r="C257" s="186" t="s">
        <v>809</v>
      </c>
      <c r="D257" s="186" t="s">
        <v>857</v>
      </c>
      <c r="E257" s="16" t="s">
        <v>19</v>
      </c>
      <c r="F257" s="187">
        <v>84</v>
      </c>
      <c r="H257" s="31"/>
    </row>
    <row r="258" spans="2:8" s="1" customFormat="1" ht="16.8" customHeight="1">
      <c r="B258" s="31"/>
      <c r="C258" s="188" t="s">
        <v>979</v>
      </c>
      <c r="H258" s="31"/>
    </row>
    <row r="259" spans="2:8" s="1" customFormat="1" ht="16.8" customHeight="1">
      <c r="B259" s="31"/>
      <c r="C259" s="186" t="s">
        <v>852</v>
      </c>
      <c r="D259" s="186" t="s">
        <v>853</v>
      </c>
      <c r="E259" s="16" t="s">
        <v>266</v>
      </c>
      <c r="F259" s="187">
        <v>84</v>
      </c>
      <c r="H259" s="31"/>
    </row>
    <row r="260" spans="2:8" s="1" customFormat="1" ht="16.8" customHeight="1">
      <c r="B260" s="31"/>
      <c r="C260" s="186" t="s">
        <v>858</v>
      </c>
      <c r="D260" s="186" t="s">
        <v>859</v>
      </c>
      <c r="E260" s="16" t="s">
        <v>266</v>
      </c>
      <c r="F260" s="187">
        <v>84</v>
      </c>
      <c r="H260" s="31"/>
    </row>
    <row r="261" spans="2:8" s="1" customFormat="1" ht="16.8" customHeight="1">
      <c r="B261" s="31"/>
      <c r="C261" s="182" t="s">
        <v>819</v>
      </c>
      <c r="D261" s="183" t="s">
        <v>19</v>
      </c>
      <c r="E261" s="184" t="s">
        <v>19</v>
      </c>
      <c r="F261" s="185">
        <v>1.6</v>
      </c>
      <c r="H261" s="31"/>
    </row>
    <row r="262" spans="2:8" s="1" customFormat="1" ht="16.8" customHeight="1">
      <c r="B262" s="31"/>
      <c r="C262" s="186" t="s">
        <v>819</v>
      </c>
      <c r="D262" s="186" t="s">
        <v>850</v>
      </c>
      <c r="E262" s="16" t="s">
        <v>19</v>
      </c>
      <c r="F262" s="187">
        <v>1.6</v>
      </c>
      <c r="H262" s="31"/>
    </row>
    <row r="263" spans="2:8" s="1" customFormat="1" ht="16.8" customHeight="1">
      <c r="B263" s="31"/>
      <c r="C263" s="188" t="s">
        <v>979</v>
      </c>
      <c r="H263" s="31"/>
    </row>
    <row r="264" spans="2:8" s="1" customFormat="1" ht="20.399999999999999">
      <c r="B264" s="31"/>
      <c r="C264" s="186" t="s">
        <v>342</v>
      </c>
      <c r="D264" s="186" t="s">
        <v>343</v>
      </c>
      <c r="E264" s="16" t="s">
        <v>316</v>
      </c>
      <c r="F264" s="187">
        <v>3.28</v>
      </c>
      <c r="H264" s="31"/>
    </row>
    <row r="265" spans="2:8" s="1" customFormat="1" ht="16.8" customHeight="1">
      <c r="B265" s="31"/>
      <c r="C265" s="186" t="s">
        <v>369</v>
      </c>
      <c r="D265" s="186" t="s">
        <v>370</v>
      </c>
      <c r="E265" s="16" t="s">
        <v>316</v>
      </c>
      <c r="F265" s="187">
        <v>2.83</v>
      </c>
      <c r="H265" s="31"/>
    </row>
    <row r="266" spans="2:8" s="1" customFormat="1" ht="16.8" customHeight="1">
      <c r="B266" s="31"/>
      <c r="C266" s="182" t="s">
        <v>821</v>
      </c>
      <c r="D266" s="183" t="s">
        <v>19</v>
      </c>
      <c r="E266" s="184" t="s">
        <v>19</v>
      </c>
      <c r="F266" s="185">
        <v>1.68</v>
      </c>
      <c r="H266" s="31"/>
    </row>
    <row r="267" spans="2:8" s="1" customFormat="1" ht="16.8" customHeight="1">
      <c r="B267" s="31"/>
      <c r="C267" s="186" t="s">
        <v>821</v>
      </c>
      <c r="D267" s="186" t="s">
        <v>851</v>
      </c>
      <c r="E267" s="16" t="s">
        <v>19</v>
      </c>
      <c r="F267" s="187">
        <v>1.68</v>
      </c>
      <c r="H267" s="31"/>
    </row>
    <row r="268" spans="2:8" s="1" customFormat="1" ht="16.8" customHeight="1">
      <c r="B268" s="31"/>
      <c r="C268" s="188" t="s">
        <v>979</v>
      </c>
      <c r="H268" s="31"/>
    </row>
    <row r="269" spans="2:8" s="1" customFormat="1" ht="20.399999999999999">
      <c r="B269" s="31"/>
      <c r="C269" s="186" t="s">
        <v>342</v>
      </c>
      <c r="D269" s="186" t="s">
        <v>343</v>
      </c>
      <c r="E269" s="16" t="s">
        <v>316</v>
      </c>
      <c r="F269" s="187">
        <v>3.28</v>
      </c>
      <c r="H269" s="31"/>
    </row>
    <row r="270" spans="2:8" s="1" customFormat="1" ht="16.8" customHeight="1">
      <c r="B270" s="31"/>
      <c r="C270" s="186" t="s">
        <v>369</v>
      </c>
      <c r="D270" s="186" t="s">
        <v>370</v>
      </c>
      <c r="E270" s="16" t="s">
        <v>316</v>
      </c>
      <c r="F270" s="187">
        <v>2.83</v>
      </c>
      <c r="H270" s="31"/>
    </row>
    <row r="271" spans="2:8" s="1" customFormat="1" ht="16.8" customHeight="1">
      <c r="B271" s="31"/>
      <c r="C271" s="182" t="s">
        <v>205</v>
      </c>
      <c r="D271" s="183" t="s">
        <v>19</v>
      </c>
      <c r="E271" s="184" t="s">
        <v>19</v>
      </c>
      <c r="F271" s="185">
        <v>33</v>
      </c>
      <c r="H271" s="31"/>
    </row>
    <row r="272" spans="2:8" s="1" customFormat="1" ht="16.8" customHeight="1">
      <c r="B272" s="31"/>
      <c r="C272" s="186" t="s">
        <v>205</v>
      </c>
      <c r="D272" s="186" t="s">
        <v>808</v>
      </c>
      <c r="E272" s="16" t="s">
        <v>19</v>
      </c>
      <c r="F272" s="187">
        <v>33</v>
      </c>
      <c r="H272" s="31"/>
    </row>
    <row r="273" spans="2:8" s="1" customFormat="1" ht="16.8" customHeight="1">
      <c r="B273" s="31"/>
      <c r="C273" s="188" t="s">
        <v>979</v>
      </c>
      <c r="H273" s="31"/>
    </row>
    <row r="274" spans="2:8" s="1" customFormat="1" ht="16.8" customHeight="1">
      <c r="B274" s="31"/>
      <c r="C274" s="186" t="s">
        <v>397</v>
      </c>
      <c r="D274" s="186" t="s">
        <v>398</v>
      </c>
      <c r="E274" s="16" t="s">
        <v>266</v>
      </c>
      <c r="F274" s="187">
        <v>33</v>
      </c>
      <c r="H274" s="31"/>
    </row>
    <row r="275" spans="2:8" s="1" customFormat="1" ht="16.8" customHeight="1">
      <c r="B275" s="31"/>
      <c r="C275" s="186" t="s">
        <v>402</v>
      </c>
      <c r="D275" s="186" t="s">
        <v>403</v>
      </c>
      <c r="E275" s="16" t="s">
        <v>404</v>
      </c>
      <c r="F275" s="187">
        <v>3.3000000000000002E-2</v>
      </c>
      <c r="H275" s="31"/>
    </row>
    <row r="276" spans="2:8" s="1" customFormat="1" ht="16.8" customHeight="1">
      <c r="B276" s="31"/>
      <c r="C276" s="182" t="s">
        <v>241</v>
      </c>
      <c r="D276" s="183" t="s">
        <v>19</v>
      </c>
      <c r="E276" s="184" t="s">
        <v>19</v>
      </c>
      <c r="F276" s="185">
        <v>2.83</v>
      </c>
      <c r="H276" s="31"/>
    </row>
    <row r="277" spans="2:8" s="1" customFormat="1" ht="16.8" customHeight="1">
      <c r="B277" s="31"/>
      <c r="C277" s="186" t="s">
        <v>19</v>
      </c>
      <c r="D277" s="186" t="s">
        <v>821</v>
      </c>
      <c r="E277" s="16" t="s">
        <v>19</v>
      </c>
      <c r="F277" s="187">
        <v>1.68</v>
      </c>
      <c r="H277" s="31"/>
    </row>
    <row r="278" spans="2:8" s="1" customFormat="1" ht="16.8" customHeight="1">
      <c r="B278" s="31"/>
      <c r="C278" s="186" t="s">
        <v>19</v>
      </c>
      <c r="D278" s="186" t="s">
        <v>863</v>
      </c>
      <c r="E278" s="16" t="s">
        <v>19</v>
      </c>
      <c r="F278" s="187">
        <v>1.1499999999999999</v>
      </c>
      <c r="H278" s="31"/>
    </row>
    <row r="279" spans="2:8" s="1" customFormat="1" ht="16.8" customHeight="1">
      <c r="B279" s="31"/>
      <c r="C279" s="186" t="s">
        <v>241</v>
      </c>
      <c r="D279" s="186" t="s">
        <v>374</v>
      </c>
      <c r="E279" s="16" t="s">
        <v>19</v>
      </c>
      <c r="F279" s="187">
        <v>2.83</v>
      </c>
      <c r="H279" s="31"/>
    </row>
    <row r="280" spans="2:8" s="1" customFormat="1" ht="16.8" customHeight="1">
      <c r="B280" s="31"/>
      <c r="C280" s="188" t="s">
        <v>979</v>
      </c>
      <c r="H280" s="31"/>
    </row>
    <row r="281" spans="2:8" s="1" customFormat="1" ht="16.8" customHeight="1">
      <c r="B281" s="31"/>
      <c r="C281" s="186" t="s">
        <v>369</v>
      </c>
      <c r="D281" s="186" t="s">
        <v>370</v>
      </c>
      <c r="E281" s="16" t="s">
        <v>316</v>
      </c>
      <c r="F281" s="187">
        <v>2.83</v>
      </c>
      <c r="H281" s="31"/>
    </row>
    <row r="282" spans="2:8" s="1" customFormat="1" ht="20.399999999999999">
      <c r="B282" s="31"/>
      <c r="C282" s="186" t="s">
        <v>790</v>
      </c>
      <c r="D282" s="186" t="s">
        <v>791</v>
      </c>
      <c r="E282" s="16" t="s">
        <v>387</v>
      </c>
      <c r="F282" s="187">
        <v>150.36500000000001</v>
      </c>
      <c r="H282" s="31"/>
    </row>
    <row r="283" spans="2:8" s="1" customFormat="1" ht="7.35" customHeight="1">
      <c r="B283" s="40"/>
      <c r="C283" s="41"/>
      <c r="D283" s="41"/>
      <c r="E283" s="41"/>
      <c r="F283" s="41"/>
      <c r="G283" s="41"/>
      <c r="H283" s="31"/>
    </row>
    <row r="284" spans="2:8" s="1" customFormat="1"/>
  </sheetData>
  <sheetProtection algorithmName="SHA-512" hashValue="ko7Stg2pdr14UeiomeScGQMB8Y7CnOZeV5pSuFpeptLpZ0WTfwqeZ5B7P+7A8rjaRHE+VtRozpgLHJSR8gS7Og==" saltValue="zZyTJRHGl6uhpV76mmbIiMgxHg8+LJI8/4dQ6f3yhoviUseGhKOik+rPQXLiF+r4ZkuTSUINVPMYOCwK6jggc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189" customWidth="1"/>
    <col min="2" max="2" width="1.7109375" style="189" customWidth="1"/>
    <col min="3" max="4" width="5" style="189" customWidth="1"/>
    <col min="5" max="5" width="11.7109375" style="189" customWidth="1"/>
    <col min="6" max="6" width="9.140625" style="189" customWidth="1"/>
    <col min="7" max="7" width="5" style="189" customWidth="1"/>
    <col min="8" max="8" width="77.85546875" style="189" customWidth="1"/>
    <col min="9" max="10" width="20" style="189" customWidth="1"/>
    <col min="11" max="11" width="1.710937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4" customFormat="1" ht="45" customHeight="1">
      <c r="B3" s="193"/>
      <c r="C3" s="317" t="s">
        <v>981</v>
      </c>
      <c r="D3" s="317"/>
      <c r="E3" s="317"/>
      <c r="F3" s="317"/>
      <c r="G3" s="317"/>
      <c r="H3" s="317"/>
      <c r="I3" s="317"/>
      <c r="J3" s="317"/>
      <c r="K3" s="194"/>
    </row>
    <row r="4" spans="2:11" customFormat="1" ht="25.5" customHeight="1">
      <c r="B4" s="195"/>
      <c r="C4" s="322" t="s">
        <v>982</v>
      </c>
      <c r="D4" s="322"/>
      <c r="E4" s="322"/>
      <c r="F4" s="322"/>
      <c r="G4" s="322"/>
      <c r="H4" s="322"/>
      <c r="I4" s="322"/>
      <c r="J4" s="322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21" t="s">
        <v>983</v>
      </c>
      <c r="D6" s="321"/>
      <c r="E6" s="321"/>
      <c r="F6" s="321"/>
      <c r="G6" s="321"/>
      <c r="H6" s="321"/>
      <c r="I6" s="321"/>
      <c r="J6" s="321"/>
      <c r="K6" s="196"/>
    </row>
    <row r="7" spans="2:11" customFormat="1" ht="15" customHeight="1">
      <c r="B7" s="199"/>
      <c r="C7" s="321" t="s">
        <v>984</v>
      </c>
      <c r="D7" s="321"/>
      <c r="E7" s="321"/>
      <c r="F7" s="321"/>
      <c r="G7" s="321"/>
      <c r="H7" s="321"/>
      <c r="I7" s="321"/>
      <c r="J7" s="321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21" t="s">
        <v>985</v>
      </c>
      <c r="D9" s="321"/>
      <c r="E9" s="321"/>
      <c r="F9" s="321"/>
      <c r="G9" s="321"/>
      <c r="H9" s="321"/>
      <c r="I9" s="321"/>
      <c r="J9" s="321"/>
      <c r="K9" s="196"/>
    </row>
    <row r="10" spans="2:11" customFormat="1" ht="15" customHeight="1">
      <c r="B10" s="199"/>
      <c r="C10" s="198"/>
      <c r="D10" s="321" t="s">
        <v>986</v>
      </c>
      <c r="E10" s="321"/>
      <c r="F10" s="321"/>
      <c r="G10" s="321"/>
      <c r="H10" s="321"/>
      <c r="I10" s="321"/>
      <c r="J10" s="321"/>
      <c r="K10" s="196"/>
    </row>
    <row r="11" spans="2:11" customFormat="1" ht="15" customHeight="1">
      <c r="B11" s="199"/>
      <c r="C11" s="200"/>
      <c r="D11" s="321" t="s">
        <v>987</v>
      </c>
      <c r="E11" s="321"/>
      <c r="F11" s="321"/>
      <c r="G11" s="321"/>
      <c r="H11" s="321"/>
      <c r="I11" s="321"/>
      <c r="J11" s="321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988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21" t="s">
        <v>989</v>
      </c>
      <c r="E15" s="321"/>
      <c r="F15" s="321"/>
      <c r="G15" s="321"/>
      <c r="H15" s="321"/>
      <c r="I15" s="321"/>
      <c r="J15" s="321"/>
      <c r="K15" s="196"/>
    </row>
    <row r="16" spans="2:11" customFormat="1" ht="15" customHeight="1">
      <c r="B16" s="199"/>
      <c r="C16" s="200"/>
      <c r="D16" s="321" t="s">
        <v>990</v>
      </c>
      <c r="E16" s="321"/>
      <c r="F16" s="321"/>
      <c r="G16" s="321"/>
      <c r="H16" s="321"/>
      <c r="I16" s="321"/>
      <c r="J16" s="321"/>
      <c r="K16" s="196"/>
    </row>
    <row r="17" spans="2:11" customFormat="1" ht="15" customHeight="1">
      <c r="B17" s="199"/>
      <c r="C17" s="200"/>
      <c r="D17" s="321" t="s">
        <v>991</v>
      </c>
      <c r="E17" s="321"/>
      <c r="F17" s="321"/>
      <c r="G17" s="321"/>
      <c r="H17" s="321"/>
      <c r="I17" s="321"/>
      <c r="J17" s="321"/>
      <c r="K17" s="196"/>
    </row>
    <row r="18" spans="2:11" customFormat="1" ht="15" customHeight="1">
      <c r="B18" s="199"/>
      <c r="C18" s="200"/>
      <c r="D18" s="200"/>
      <c r="E18" s="202" t="s">
        <v>78</v>
      </c>
      <c r="F18" s="321" t="s">
        <v>992</v>
      </c>
      <c r="G18" s="321"/>
      <c r="H18" s="321"/>
      <c r="I18" s="321"/>
      <c r="J18" s="321"/>
      <c r="K18" s="196"/>
    </row>
    <row r="19" spans="2:11" customFormat="1" ht="15" customHeight="1">
      <c r="B19" s="199"/>
      <c r="C19" s="200"/>
      <c r="D19" s="200"/>
      <c r="E19" s="202" t="s">
        <v>993</v>
      </c>
      <c r="F19" s="321" t="s">
        <v>994</v>
      </c>
      <c r="G19" s="321"/>
      <c r="H19" s="321"/>
      <c r="I19" s="321"/>
      <c r="J19" s="321"/>
      <c r="K19" s="196"/>
    </row>
    <row r="20" spans="2:11" customFormat="1" ht="15" customHeight="1">
      <c r="B20" s="199"/>
      <c r="C20" s="200"/>
      <c r="D20" s="200"/>
      <c r="E20" s="202" t="s">
        <v>995</v>
      </c>
      <c r="F20" s="321" t="s">
        <v>996</v>
      </c>
      <c r="G20" s="321"/>
      <c r="H20" s="321"/>
      <c r="I20" s="321"/>
      <c r="J20" s="321"/>
      <c r="K20" s="196"/>
    </row>
    <row r="21" spans="2:11" customFormat="1" ht="15" customHeight="1">
      <c r="B21" s="199"/>
      <c r="C21" s="200"/>
      <c r="D21" s="200"/>
      <c r="E21" s="202" t="s">
        <v>997</v>
      </c>
      <c r="F21" s="321" t="s">
        <v>998</v>
      </c>
      <c r="G21" s="321"/>
      <c r="H21" s="321"/>
      <c r="I21" s="321"/>
      <c r="J21" s="321"/>
      <c r="K21" s="196"/>
    </row>
    <row r="22" spans="2:11" customFormat="1" ht="15" customHeight="1">
      <c r="B22" s="199"/>
      <c r="C22" s="200"/>
      <c r="D22" s="200"/>
      <c r="E22" s="202" t="s">
        <v>999</v>
      </c>
      <c r="F22" s="321" t="s">
        <v>1000</v>
      </c>
      <c r="G22" s="321"/>
      <c r="H22" s="321"/>
      <c r="I22" s="321"/>
      <c r="J22" s="321"/>
      <c r="K22" s="196"/>
    </row>
    <row r="23" spans="2:11" customFormat="1" ht="15" customHeight="1">
      <c r="B23" s="199"/>
      <c r="C23" s="200"/>
      <c r="D23" s="200"/>
      <c r="E23" s="202" t="s">
        <v>1001</v>
      </c>
      <c r="F23" s="321" t="s">
        <v>1002</v>
      </c>
      <c r="G23" s="321"/>
      <c r="H23" s="321"/>
      <c r="I23" s="321"/>
      <c r="J23" s="321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21" t="s">
        <v>1003</v>
      </c>
      <c r="D25" s="321"/>
      <c r="E25" s="321"/>
      <c r="F25" s="321"/>
      <c r="G25" s="321"/>
      <c r="H25" s="321"/>
      <c r="I25" s="321"/>
      <c r="J25" s="321"/>
      <c r="K25" s="196"/>
    </row>
    <row r="26" spans="2:11" customFormat="1" ht="15" customHeight="1">
      <c r="B26" s="199"/>
      <c r="C26" s="321" t="s">
        <v>1004</v>
      </c>
      <c r="D26" s="321"/>
      <c r="E26" s="321"/>
      <c r="F26" s="321"/>
      <c r="G26" s="321"/>
      <c r="H26" s="321"/>
      <c r="I26" s="321"/>
      <c r="J26" s="321"/>
      <c r="K26" s="196"/>
    </row>
    <row r="27" spans="2:11" customFormat="1" ht="15" customHeight="1">
      <c r="B27" s="199"/>
      <c r="C27" s="198"/>
      <c r="D27" s="321" t="s">
        <v>1005</v>
      </c>
      <c r="E27" s="321"/>
      <c r="F27" s="321"/>
      <c r="G27" s="321"/>
      <c r="H27" s="321"/>
      <c r="I27" s="321"/>
      <c r="J27" s="321"/>
      <c r="K27" s="196"/>
    </row>
    <row r="28" spans="2:11" customFormat="1" ht="15" customHeight="1">
      <c r="B28" s="199"/>
      <c r="C28" s="200"/>
      <c r="D28" s="321" t="s">
        <v>1006</v>
      </c>
      <c r="E28" s="321"/>
      <c r="F28" s="321"/>
      <c r="G28" s="321"/>
      <c r="H28" s="321"/>
      <c r="I28" s="321"/>
      <c r="J28" s="321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21" t="s">
        <v>1007</v>
      </c>
      <c r="E30" s="321"/>
      <c r="F30" s="321"/>
      <c r="G30" s="321"/>
      <c r="H30" s="321"/>
      <c r="I30" s="321"/>
      <c r="J30" s="321"/>
      <c r="K30" s="196"/>
    </row>
    <row r="31" spans="2:11" customFormat="1" ht="15" customHeight="1">
      <c r="B31" s="199"/>
      <c r="C31" s="200"/>
      <c r="D31" s="321" t="s">
        <v>1008</v>
      </c>
      <c r="E31" s="321"/>
      <c r="F31" s="321"/>
      <c r="G31" s="321"/>
      <c r="H31" s="321"/>
      <c r="I31" s="321"/>
      <c r="J31" s="321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21" t="s">
        <v>1009</v>
      </c>
      <c r="E33" s="321"/>
      <c r="F33" s="321"/>
      <c r="G33" s="321"/>
      <c r="H33" s="321"/>
      <c r="I33" s="321"/>
      <c r="J33" s="321"/>
      <c r="K33" s="196"/>
    </row>
    <row r="34" spans="2:11" customFormat="1" ht="15" customHeight="1">
      <c r="B34" s="199"/>
      <c r="C34" s="200"/>
      <c r="D34" s="321" t="s">
        <v>1010</v>
      </c>
      <c r="E34" s="321"/>
      <c r="F34" s="321"/>
      <c r="G34" s="321"/>
      <c r="H34" s="321"/>
      <c r="I34" s="321"/>
      <c r="J34" s="321"/>
      <c r="K34" s="196"/>
    </row>
    <row r="35" spans="2:11" customFormat="1" ht="15" customHeight="1">
      <c r="B35" s="199"/>
      <c r="C35" s="200"/>
      <c r="D35" s="321" t="s">
        <v>1011</v>
      </c>
      <c r="E35" s="321"/>
      <c r="F35" s="321"/>
      <c r="G35" s="321"/>
      <c r="H35" s="321"/>
      <c r="I35" s="321"/>
      <c r="J35" s="321"/>
      <c r="K35" s="196"/>
    </row>
    <row r="36" spans="2:11" customFormat="1" ht="15" customHeight="1">
      <c r="B36" s="199"/>
      <c r="C36" s="200"/>
      <c r="D36" s="198"/>
      <c r="E36" s="201" t="s">
        <v>105</v>
      </c>
      <c r="F36" s="198"/>
      <c r="G36" s="321" t="s">
        <v>1012</v>
      </c>
      <c r="H36" s="321"/>
      <c r="I36" s="321"/>
      <c r="J36" s="321"/>
      <c r="K36" s="196"/>
    </row>
    <row r="37" spans="2:11" customFormat="1" ht="30.75" customHeight="1">
      <c r="B37" s="199"/>
      <c r="C37" s="200"/>
      <c r="D37" s="198"/>
      <c r="E37" s="201" t="s">
        <v>1013</v>
      </c>
      <c r="F37" s="198"/>
      <c r="G37" s="321" t="s">
        <v>1014</v>
      </c>
      <c r="H37" s="321"/>
      <c r="I37" s="321"/>
      <c r="J37" s="321"/>
      <c r="K37" s="196"/>
    </row>
    <row r="38" spans="2:11" customFormat="1" ht="15" customHeight="1">
      <c r="B38" s="199"/>
      <c r="C38" s="200"/>
      <c r="D38" s="198"/>
      <c r="E38" s="201" t="s">
        <v>52</v>
      </c>
      <c r="F38" s="198"/>
      <c r="G38" s="321" t="s">
        <v>1015</v>
      </c>
      <c r="H38" s="321"/>
      <c r="I38" s="321"/>
      <c r="J38" s="321"/>
      <c r="K38" s="196"/>
    </row>
    <row r="39" spans="2:11" customFormat="1" ht="15" customHeight="1">
      <c r="B39" s="199"/>
      <c r="C39" s="200"/>
      <c r="D39" s="198"/>
      <c r="E39" s="201" t="s">
        <v>53</v>
      </c>
      <c r="F39" s="198"/>
      <c r="G39" s="321" t="s">
        <v>1016</v>
      </c>
      <c r="H39" s="321"/>
      <c r="I39" s="321"/>
      <c r="J39" s="321"/>
      <c r="K39" s="196"/>
    </row>
    <row r="40" spans="2:11" customFormat="1" ht="15" customHeight="1">
      <c r="B40" s="199"/>
      <c r="C40" s="200"/>
      <c r="D40" s="198"/>
      <c r="E40" s="201" t="s">
        <v>106</v>
      </c>
      <c r="F40" s="198"/>
      <c r="G40" s="321" t="s">
        <v>1017</v>
      </c>
      <c r="H40" s="321"/>
      <c r="I40" s="321"/>
      <c r="J40" s="321"/>
      <c r="K40" s="196"/>
    </row>
    <row r="41" spans="2:11" customFormat="1" ht="15" customHeight="1">
      <c r="B41" s="199"/>
      <c r="C41" s="200"/>
      <c r="D41" s="198"/>
      <c r="E41" s="201" t="s">
        <v>107</v>
      </c>
      <c r="F41" s="198"/>
      <c r="G41" s="321" t="s">
        <v>1018</v>
      </c>
      <c r="H41" s="321"/>
      <c r="I41" s="321"/>
      <c r="J41" s="321"/>
      <c r="K41" s="196"/>
    </row>
    <row r="42" spans="2:11" customFormat="1" ht="15" customHeight="1">
      <c r="B42" s="199"/>
      <c r="C42" s="200"/>
      <c r="D42" s="198"/>
      <c r="E42" s="201" t="s">
        <v>1019</v>
      </c>
      <c r="F42" s="198"/>
      <c r="G42" s="321" t="s">
        <v>1020</v>
      </c>
      <c r="H42" s="321"/>
      <c r="I42" s="321"/>
      <c r="J42" s="321"/>
      <c r="K42" s="196"/>
    </row>
    <row r="43" spans="2:11" customFormat="1" ht="15" customHeight="1">
      <c r="B43" s="199"/>
      <c r="C43" s="200"/>
      <c r="D43" s="198"/>
      <c r="E43" s="201"/>
      <c r="F43" s="198"/>
      <c r="G43" s="321" t="s">
        <v>1021</v>
      </c>
      <c r="H43" s="321"/>
      <c r="I43" s="321"/>
      <c r="J43" s="321"/>
      <c r="K43" s="196"/>
    </row>
    <row r="44" spans="2:11" customFormat="1" ht="15" customHeight="1">
      <c r="B44" s="199"/>
      <c r="C44" s="200"/>
      <c r="D44" s="198"/>
      <c r="E44" s="201" t="s">
        <v>1022</v>
      </c>
      <c r="F44" s="198"/>
      <c r="G44" s="321" t="s">
        <v>1023</v>
      </c>
      <c r="H44" s="321"/>
      <c r="I44" s="321"/>
      <c r="J44" s="321"/>
      <c r="K44" s="196"/>
    </row>
    <row r="45" spans="2:11" customFormat="1" ht="15" customHeight="1">
      <c r="B45" s="199"/>
      <c r="C45" s="200"/>
      <c r="D45" s="198"/>
      <c r="E45" s="201" t="s">
        <v>109</v>
      </c>
      <c r="F45" s="198"/>
      <c r="G45" s="321" t="s">
        <v>1024</v>
      </c>
      <c r="H45" s="321"/>
      <c r="I45" s="321"/>
      <c r="J45" s="321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21" t="s">
        <v>1025</v>
      </c>
      <c r="E47" s="321"/>
      <c r="F47" s="321"/>
      <c r="G47" s="321"/>
      <c r="H47" s="321"/>
      <c r="I47" s="321"/>
      <c r="J47" s="321"/>
      <c r="K47" s="196"/>
    </row>
    <row r="48" spans="2:11" customFormat="1" ht="15" customHeight="1">
      <c r="B48" s="199"/>
      <c r="C48" s="200"/>
      <c r="D48" s="200"/>
      <c r="E48" s="321" t="s">
        <v>1026</v>
      </c>
      <c r="F48" s="321"/>
      <c r="G48" s="321"/>
      <c r="H48" s="321"/>
      <c r="I48" s="321"/>
      <c r="J48" s="321"/>
      <c r="K48" s="196"/>
    </row>
    <row r="49" spans="2:11" customFormat="1" ht="15" customHeight="1">
      <c r="B49" s="199"/>
      <c r="C49" s="200"/>
      <c r="D49" s="200"/>
      <c r="E49" s="321" t="s">
        <v>1027</v>
      </c>
      <c r="F49" s="321"/>
      <c r="G49" s="321"/>
      <c r="H49" s="321"/>
      <c r="I49" s="321"/>
      <c r="J49" s="321"/>
      <c r="K49" s="196"/>
    </row>
    <row r="50" spans="2:11" customFormat="1" ht="15" customHeight="1">
      <c r="B50" s="199"/>
      <c r="C50" s="200"/>
      <c r="D50" s="200"/>
      <c r="E50" s="321" t="s">
        <v>1028</v>
      </c>
      <c r="F50" s="321"/>
      <c r="G50" s="321"/>
      <c r="H50" s="321"/>
      <c r="I50" s="321"/>
      <c r="J50" s="321"/>
      <c r="K50" s="196"/>
    </row>
    <row r="51" spans="2:11" customFormat="1" ht="15" customHeight="1">
      <c r="B51" s="199"/>
      <c r="C51" s="200"/>
      <c r="D51" s="321" t="s">
        <v>1029</v>
      </c>
      <c r="E51" s="321"/>
      <c r="F51" s="321"/>
      <c r="G51" s="321"/>
      <c r="H51" s="321"/>
      <c r="I51" s="321"/>
      <c r="J51" s="321"/>
      <c r="K51" s="196"/>
    </row>
    <row r="52" spans="2:11" customFormat="1" ht="25.5" customHeight="1">
      <c r="B52" s="195"/>
      <c r="C52" s="322" t="s">
        <v>1030</v>
      </c>
      <c r="D52" s="322"/>
      <c r="E52" s="322"/>
      <c r="F52" s="322"/>
      <c r="G52" s="322"/>
      <c r="H52" s="322"/>
      <c r="I52" s="322"/>
      <c r="J52" s="322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21" t="s">
        <v>1031</v>
      </c>
      <c r="D54" s="321"/>
      <c r="E54" s="321"/>
      <c r="F54" s="321"/>
      <c r="G54" s="321"/>
      <c r="H54" s="321"/>
      <c r="I54" s="321"/>
      <c r="J54" s="321"/>
      <c r="K54" s="196"/>
    </row>
    <row r="55" spans="2:11" customFormat="1" ht="15" customHeight="1">
      <c r="B55" s="195"/>
      <c r="C55" s="321" t="s">
        <v>1032</v>
      </c>
      <c r="D55" s="321"/>
      <c r="E55" s="321"/>
      <c r="F55" s="321"/>
      <c r="G55" s="321"/>
      <c r="H55" s="321"/>
      <c r="I55" s="321"/>
      <c r="J55" s="321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21" t="s">
        <v>1033</v>
      </c>
      <c r="D57" s="321"/>
      <c r="E57" s="321"/>
      <c r="F57" s="321"/>
      <c r="G57" s="321"/>
      <c r="H57" s="321"/>
      <c r="I57" s="321"/>
      <c r="J57" s="321"/>
      <c r="K57" s="196"/>
    </row>
    <row r="58" spans="2:11" customFormat="1" ht="15" customHeight="1">
      <c r="B58" s="195"/>
      <c r="C58" s="200"/>
      <c r="D58" s="321" t="s">
        <v>1034</v>
      </c>
      <c r="E58" s="321"/>
      <c r="F58" s="321"/>
      <c r="G58" s="321"/>
      <c r="H58" s="321"/>
      <c r="I58" s="321"/>
      <c r="J58" s="321"/>
      <c r="K58" s="196"/>
    </row>
    <row r="59" spans="2:11" customFormat="1" ht="15" customHeight="1">
      <c r="B59" s="195"/>
      <c r="C59" s="200"/>
      <c r="D59" s="321" t="s">
        <v>1035</v>
      </c>
      <c r="E59" s="321"/>
      <c r="F59" s="321"/>
      <c r="G59" s="321"/>
      <c r="H59" s="321"/>
      <c r="I59" s="321"/>
      <c r="J59" s="321"/>
      <c r="K59" s="196"/>
    </row>
    <row r="60" spans="2:11" customFormat="1" ht="15" customHeight="1">
      <c r="B60" s="195"/>
      <c r="C60" s="200"/>
      <c r="D60" s="321" t="s">
        <v>1036</v>
      </c>
      <c r="E60" s="321"/>
      <c r="F60" s="321"/>
      <c r="G60" s="321"/>
      <c r="H60" s="321"/>
      <c r="I60" s="321"/>
      <c r="J60" s="321"/>
      <c r="K60" s="196"/>
    </row>
    <row r="61" spans="2:11" customFormat="1" ht="15" customHeight="1">
      <c r="B61" s="195"/>
      <c r="C61" s="200"/>
      <c r="D61" s="321" t="s">
        <v>1037</v>
      </c>
      <c r="E61" s="321"/>
      <c r="F61" s="321"/>
      <c r="G61" s="321"/>
      <c r="H61" s="321"/>
      <c r="I61" s="321"/>
      <c r="J61" s="321"/>
      <c r="K61" s="196"/>
    </row>
    <row r="62" spans="2:11" customFormat="1" ht="15" customHeight="1">
      <c r="B62" s="195"/>
      <c r="C62" s="200"/>
      <c r="D62" s="320" t="s">
        <v>1038</v>
      </c>
      <c r="E62" s="320"/>
      <c r="F62" s="320"/>
      <c r="G62" s="320"/>
      <c r="H62" s="320"/>
      <c r="I62" s="320"/>
      <c r="J62" s="320"/>
      <c r="K62" s="196"/>
    </row>
    <row r="63" spans="2:11" customFormat="1" ht="15" customHeight="1">
      <c r="B63" s="195"/>
      <c r="C63" s="200"/>
      <c r="D63" s="321" t="s">
        <v>1039</v>
      </c>
      <c r="E63" s="321"/>
      <c r="F63" s="321"/>
      <c r="G63" s="321"/>
      <c r="H63" s="321"/>
      <c r="I63" s="321"/>
      <c r="J63" s="321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21" t="s">
        <v>1040</v>
      </c>
      <c r="E65" s="321"/>
      <c r="F65" s="321"/>
      <c r="G65" s="321"/>
      <c r="H65" s="321"/>
      <c r="I65" s="321"/>
      <c r="J65" s="321"/>
      <c r="K65" s="196"/>
    </row>
    <row r="66" spans="2:11" customFormat="1" ht="15" customHeight="1">
      <c r="B66" s="195"/>
      <c r="C66" s="200"/>
      <c r="D66" s="320" t="s">
        <v>1041</v>
      </c>
      <c r="E66" s="320"/>
      <c r="F66" s="320"/>
      <c r="G66" s="320"/>
      <c r="H66" s="320"/>
      <c r="I66" s="320"/>
      <c r="J66" s="320"/>
      <c r="K66" s="196"/>
    </row>
    <row r="67" spans="2:11" customFormat="1" ht="15" customHeight="1">
      <c r="B67" s="195"/>
      <c r="C67" s="200"/>
      <c r="D67" s="321" t="s">
        <v>1042</v>
      </c>
      <c r="E67" s="321"/>
      <c r="F67" s="321"/>
      <c r="G67" s="321"/>
      <c r="H67" s="321"/>
      <c r="I67" s="321"/>
      <c r="J67" s="321"/>
      <c r="K67" s="196"/>
    </row>
    <row r="68" spans="2:11" customFormat="1" ht="15" customHeight="1">
      <c r="B68" s="195"/>
      <c r="C68" s="200"/>
      <c r="D68" s="321" t="s">
        <v>1043</v>
      </c>
      <c r="E68" s="321"/>
      <c r="F68" s="321"/>
      <c r="G68" s="321"/>
      <c r="H68" s="321"/>
      <c r="I68" s="321"/>
      <c r="J68" s="321"/>
      <c r="K68" s="196"/>
    </row>
    <row r="69" spans="2:11" customFormat="1" ht="15" customHeight="1">
      <c r="B69" s="195"/>
      <c r="C69" s="200"/>
      <c r="D69" s="321" t="s">
        <v>1044</v>
      </c>
      <c r="E69" s="321"/>
      <c r="F69" s="321"/>
      <c r="G69" s="321"/>
      <c r="H69" s="321"/>
      <c r="I69" s="321"/>
      <c r="J69" s="321"/>
      <c r="K69" s="196"/>
    </row>
    <row r="70" spans="2:11" customFormat="1" ht="15" customHeight="1">
      <c r="B70" s="195"/>
      <c r="C70" s="200"/>
      <c r="D70" s="321" t="s">
        <v>1045</v>
      </c>
      <c r="E70" s="321"/>
      <c r="F70" s="321"/>
      <c r="G70" s="321"/>
      <c r="H70" s="321"/>
      <c r="I70" s="321"/>
      <c r="J70" s="321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19" t="s">
        <v>1046</v>
      </c>
      <c r="D75" s="319"/>
      <c r="E75" s="319"/>
      <c r="F75" s="319"/>
      <c r="G75" s="319"/>
      <c r="H75" s="319"/>
      <c r="I75" s="319"/>
      <c r="J75" s="319"/>
      <c r="K75" s="213"/>
    </row>
    <row r="76" spans="2:11" customFormat="1" ht="17.25" customHeight="1">
      <c r="B76" s="212"/>
      <c r="C76" s="214" t="s">
        <v>1047</v>
      </c>
      <c r="D76" s="214"/>
      <c r="E76" s="214"/>
      <c r="F76" s="214" t="s">
        <v>1048</v>
      </c>
      <c r="G76" s="215"/>
      <c r="H76" s="214" t="s">
        <v>53</v>
      </c>
      <c r="I76" s="214" t="s">
        <v>56</v>
      </c>
      <c r="J76" s="214" t="s">
        <v>1049</v>
      </c>
      <c r="K76" s="213"/>
    </row>
    <row r="77" spans="2:11" customFormat="1" ht="17.25" customHeight="1">
      <c r="B77" s="212"/>
      <c r="C77" s="216" t="s">
        <v>1050</v>
      </c>
      <c r="D77" s="216"/>
      <c r="E77" s="216"/>
      <c r="F77" s="217" t="s">
        <v>1051</v>
      </c>
      <c r="G77" s="218"/>
      <c r="H77" s="216"/>
      <c r="I77" s="216"/>
      <c r="J77" s="216" t="s">
        <v>1052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52</v>
      </c>
      <c r="D79" s="221"/>
      <c r="E79" s="221"/>
      <c r="F79" s="222" t="s">
        <v>1053</v>
      </c>
      <c r="G79" s="223"/>
      <c r="H79" s="201" t="s">
        <v>1054</v>
      </c>
      <c r="I79" s="201" t="s">
        <v>1055</v>
      </c>
      <c r="J79" s="201">
        <v>20</v>
      </c>
      <c r="K79" s="213"/>
    </row>
    <row r="80" spans="2:11" customFormat="1" ht="15" customHeight="1">
      <c r="B80" s="212"/>
      <c r="C80" s="201" t="s">
        <v>1056</v>
      </c>
      <c r="D80" s="201"/>
      <c r="E80" s="201"/>
      <c r="F80" s="222" t="s">
        <v>1053</v>
      </c>
      <c r="G80" s="223"/>
      <c r="H80" s="201" t="s">
        <v>1057</v>
      </c>
      <c r="I80" s="201" t="s">
        <v>1055</v>
      </c>
      <c r="J80" s="201">
        <v>120</v>
      </c>
      <c r="K80" s="213"/>
    </row>
    <row r="81" spans="2:11" customFormat="1" ht="15" customHeight="1">
      <c r="B81" s="224"/>
      <c r="C81" s="201" t="s">
        <v>1058</v>
      </c>
      <c r="D81" s="201"/>
      <c r="E81" s="201"/>
      <c r="F81" s="222" t="s">
        <v>1059</v>
      </c>
      <c r="G81" s="223"/>
      <c r="H81" s="201" t="s">
        <v>1060</v>
      </c>
      <c r="I81" s="201" t="s">
        <v>1055</v>
      </c>
      <c r="J81" s="201">
        <v>50</v>
      </c>
      <c r="K81" s="213"/>
    </row>
    <row r="82" spans="2:11" customFormat="1" ht="15" customHeight="1">
      <c r="B82" s="224"/>
      <c r="C82" s="201" t="s">
        <v>1061</v>
      </c>
      <c r="D82" s="201"/>
      <c r="E82" s="201"/>
      <c r="F82" s="222" t="s">
        <v>1053</v>
      </c>
      <c r="G82" s="223"/>
      <c r="H82" s="201" t="s">
        <v>1062</v>
      </c>
      <c r="I82" s="201" t="s">
        <v>1063</v>
      </c>
      <c r="J82" s="201"/>
      <c r="K82" s="213"/>
    </row>
    <row r="83" spans="2:11" customFormat="1" ht="15" customHeight="1">
      <c r="B83" s="224"/>
      <c r="C83" s="201" t="s">
        <v>1064</v>
      </c>
      <c r="D83" s="201"/>
      <c r="E83" s="201"/>
      <c r="F83" s="222" t="s">
        <v>1059</v>
      </c>
      <c r="G83" s="201"/>
      <c r="H83" s="201" t="s">
        <v>1065</v>
      </c>
      <c r="I83" s="201" t="s">
        <v>1055</v>
      </c>
      <c r="J83" s="201">
        <v>15</v>
      </c>
      <c r="K83" s="213"/>
    </row>
    <row r="84" spans="2:11" customFormat="1" ht="15" customHeight="1">
      <c r="B84" s="224"/>
      <c r="C84" s="201" t="s">
        <v>1066</v>
      </c>
      <c r="D84" s="201"/>
      <c r="E84" s="201"/>
      <c r="F84" s="222" t="s">
        <v>1059</v>
      </c>
      <c r="G84" s="201"/>
      <c r="H84" s="201" t="s">
        <v>1067</v>
      </c>
      <c r="I84" s="201" t="s">
        <v>1055</v>
      </c>
      <c r="J84" s="201">
        <v>15</v>
      </c>
      <c r="K84" s="213"/>
    </row>
    <row r="85" spans="2:11" customFormat="1" ht="15" customHeight="1">
      <c r="B85" s="224"/>
      <c r="C85" s="201" t="s">
        <v>1068</v>
      </c>
      <c r="D85" s="201"/>
      <c r="E85" s="201"/>
      <c r="F85" s="222" t="s">
        <v>1059</v>
      </c>
      <c r="G85" s="201"/>
      <c r="H85" s="201" t="s">
        <v>1069</v>
      </c>
      <c r="I85" s="201" t="s">
        <v>1055</v>
      </c>
      <c r="J85" s="201">
        <v>20</v>
      </c>
      <c r="K85" s="213"/>
    </row>
    <row r="86" spans="2:11" customFormat="1" ht="15" customHeight="1">
      <c r="B86" s="224"/>
      <c r="C86" s="201" t="s">
        <v>1070</v>
      </c>
      <c r="D86" s="201"/>
      <c r="E86" s="201"/>
      <c r="F86" s="222" t="s">
        <v>1059</v>
      </c>
      <c r="G86" s="201"/>
      <c r="H86" s="201" t="s">
        <v>1071</v>
      </c>
      <c r="I86" s="201" t="s">
        <v>1055</v>
      </c>
      <c r="J86" s="201">
        <v>20</v>
      </c>
      <c r="K86" s="213"/>
    </row>
    <row r="87" spans="2:11" customFormat="1" ht="15" customHeight="1">
      <c r="B87" s="224"/>
      <c r="C87" s="201" t="s">
        <v>1072</v>
      </c>
      <c r="D87" s="201"/>
      <c r="E87" s="201"/>
      <c r="F87" s="222" t="s">
        <v>1059</v>
      </c>
      <c r="G87" s="223"/>
      <c r="H87" s="201" t="s">
        <v>1073</v>
      </c>
      <c r="I87" s="201" t="s">
        <v>1055</v>
      </c>
      <c r="J87" s="201">
        <v>50</v>
      </c>
      <c r="K87" s="213"/>
    </row>
    <row r="88" spans="2:11" customFormat="1" ht="15" customHeight="1">
      <c r="B88" s="224"/>
      <c r="C88" s="201" t="s">
        <v>1074</v>
      </c>
      <c r="D88" s="201"/>
      <c r="E88" s="201"/>
      <c r="F88" s="222" t="s">
        <v>1059</v>
      </c>
      <c r="G88" s="223"/>
      <c r="H88" s="201" t="s">
        <v>1075</v>
      </c>
      <c r="I88" s="201" t="s">
        <v>1055</v>
      </c>
      <c r="J88" s="201">
        <v>20</v>
      </c>
      <c r="K88" s="213"/>
    </row>
    <row r="89" spans="2:11" customFormat="1" ht="15" customHeight="1">
      <c r="B89" s="224"/>
      <c r="C89" s="201" t="s">
        <v>1076</v>
      </c>
      <c r="D89" s="201"/>
      <c r="E89" s="201"/>
      <c r="F89" s="222" t="s">
        <v>1059</v>
      </c>
      <c r="G89" s="223"/>
      <c r="H89" s="201" t="s">
        <v>1077</v>
      </c>
      <c r="I89" s="201" t="s">
        <v>1055</v>
      </c>
      <c r="J89" s="201">
        <v>20</v>
      </c>
      <c r="K89" s="213"/>
    </row>
    <row r="90" spans="2:11" customFormat="1" ht="15" customHeight="1">
      <c r="B90" s="224"/>
      <c r="C90" s="201" t="s">
        <v>1078</v>
      </c>
      <c r="D90" s="201"/>
      <c r="E90" s="201"/>
      <c r="F90" s="222" t="s">
        <v>1059</v>
      </c>
      <c r="G90" s="223"/>
      <c r="H90" s="201" t="s">
        <v>1079</v>
      </c>
      <c r="I90" s="201" t="s">
        <v>1055</v>
      </c>
      <c r="J90" s="201">
        <v>50</v>
      </c>
      <c r="K90" s="213"/>
    </row>
    <row r="91" spans="2:11" customFormat="1" ht="15" customHeight="1">
      <c r="B91" s="224"/>
      <c r="C91" s="201" t="s">
        <v>1080</v>
      </c>
      <c r="D91" s="201"/>
      <c r="E91" s="201"/>
      <c r="F91" s="222" t="s">
        <v>1059</v>
      </c>
      <c r="G91" s="223"/>
      <c r="H91" s="201" t="s">
        <v>1080</v>
      </c>
      <c r="I91" s="201" t="s">
        <v>1055</v>
      </c>
      <c r="J91" s="201">
        <v>50</v>
      </c>
      <c r="K91" s="213"/>
    </row>
    <row r="92" spans="2:11" customFormat="1" ht="15" customHeight="1">
      <c r="B92" s="224"/>
      <c r="C92" s="201" t="s">
        <v>1081</v>
      </c>
      <c r="D92" s="201"/>
      <c r="E92" s="201"/>
      <c r="F92" s="222" t="s">
        <v>1059</v>
      </c>
      <c r="G92" s="223"/>
      <c r="H92" s="201" t="s">
        <v>1082</v>
      </c>
      <c r="I92" s="201" t="s">
        <v>1055</v>
      </c>
      <c r="J92" s="201">
        <v>255</v>
      </c>
      <c r="K92" s="213"/>
    </row>
    <row r="93" spans="2:11" customFormat="1" ht="15" customHeight="1">
      <c r="B93" s="224"/>
      <c r="C93" s="201" t="s">
        <v>1083</v>
      </c>
      <c r="D93" s="201"/>
      <c r="E93" s="201"/>
      <c r="F93" s="222" t="s">
        <v>1053</v>
      </c>
      <c r="G93" s="223"/>
      <c r="H93" s="201" t="s">
        <v>1084</v>
      </c>
      <c r="I93" s="201" t="s">
        <v>1085</v>
      </c>
      <c r="J93" s="201"/>
      <c r="K93" s="213"/>
    </row>
    <row r="94" spans="2:11" customFormat="1" ht="15" customHeight="1">
      <c r="B94" s="224"/>
      <c r="C94" s="201" t="s">
        <v>1086</v>
      </c>
      <c r="D94" s="201"/>
      <c r="E94" s="201"/>
      <c r="F94" s="222" t="s">
        <v>1053</v>
      </c>
      <c r="G94" s="223"/>
      <c r="H94" s="201" t="s">
        <v>1087</v>
      </c>
      <c r="I94" s="201" t="s">
        <v>1088</v>
      </c>
      <c r="J94" s="201"/>
      <c r="K94" s="213"/>
    </row>
    <row r="95" spans="2:11" customFormat="1" ht="15" customHeight="1">
      <c r="B95" s="224"/>
      <c r="C95" s="201" t="s">
        <v>1089</v>
      </c>
      <c r="D95" s="201"/>
      <c r="E95" s="201"/>
      <c r="F95" s="222" t="s">
        <v>1053</v>
      </c>
      <c r="G95" s="223"/>
      <c r="H95" s="201" t="s">
        <v>1089</v>
      </c>
      <c r="I95" s="201" t="s">
        <v>1088</v>
      </c>
      <c r="J95" s="201"/>
      <c r="K95" s="213"/>
    </row>
    <row r="96" spans="2:11" customFormat="1" ht="15" customHeight="1">
      <c r="B96" s="224"/>
      <c r="C96" s="201" t="s">
        <v>37</v>
      </c>
      <c r="D96" s="201"/>
      <c r="E96" s="201"/>
      <c r="F96" s="222" t="s">
        <v>1053</v>
      </c>
      <c r="G96" s="223"/>
      <c r="H96" s="201" t="s">
        <v>1090</v>
      </c>
      <c r="I96" s="201" t="s">
        <v>1088</v>
      </c>
      <c r="J96" s="201"/>
      <c r="K96" s="213"/>
    </row>
    <row r="97" spans="2:11" customFormat="1" ht="15" customHeight="1">
      <c r="B97" s="224"/>
      <c r="C97" s="201" t="s">
        <v>47</v>
      </c>
      <c r="D97" s="201"/>
      <c r="E97" s="201"/>
      <c r="F97" s="222" t="s">
        <v>1053</v>
      </c>
      <c r="G97" s="223"/>
      <c r="H97" s="201" t="s">
        <v>1091</v>
      </c>
      <c r="I97" s="201" t="s">
        <v>1088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19" t="s">
        <v>1092</v>
      </c>
      <c r="D102" s="319"/>
      <c r="E102" s="319"/>
      <c r="F102" s="319"/>
      <c r="G102" s="319"/>
      <c r="H102" s="319"/>
      <c r="I102" s="319"/>
      <c r="J102" s="319"/>
      <c r="K102" s="213"/>
    </row>
    <row r="103" spans="2:11" customFormat="1" ht="17.25" customHeight="1">
      <c r="B103" s="212"/>
      <c r="C103" s="214" t="s">
        <v>1047</v>
      </c>
      <c r="D103" s="214"/>
      <c r="E103" s="214"/>
      <c r="F103" s="214" t="s">
        <v>1048</v>
      </c>
      <c r="G103" s="215"/>
      <c r="H103" s="214" t="s">
        <v>53</v>
      </c>
      <c r="I103" s="214" t="s">
        <v>56</v>
      </c>
      <c r="J103" s="214" t="s">
        <v>1049</v>
      </c>
      <c r="K103" s="213"/>
    </row>
    <row r="104" spans="2:11" customFormat="1" ht="17.25" customHeight="1">
      <c r="B104" s="212"/>
      <c r="C104" s="216" t="s">
        <v>1050</v>
      </c>
      <c r="D104" s="216"/>
      <c r="E104" s="216"/>
      <c r="F104" s="217" t="s">
        <v>1051</v>
      </c>
      <c r="G104" s="218"/>
      <c r="H104" s="216"/>
      <c r="I104" s="216"/>
      <c r="J104" s="216" t="s">
        <v>1052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52</v>
      </c>
      <c r="D106" s="221"/>
      <c r="E106" s="221"/>
      <c r="F106" s="222" t="s">
        <v>1053</v>
      </c>
      <c r="G106" s="201"/>
      <c r="H106" s="201" t="s">
        <v>1093</v>
      </c>
      <c r="I106" s="201" t="s">
        <v>1055</v>
      </c>
      <c r="J106" s="201">
        <v>20</v>
      </c>
      <c r="K106" s="213"/>
    </row>
    <row r="107" spans="2:11" customFormat="1" ht="15" customHeight="1">
      <c r="B107" s="212"/>
      <c r="C107" s="201" t="s">
        <v>1056</v>
      </c>
      <c r="D107" s="201"/>
      <c r="E107" s="201"/>
      <c r="F107" s="222" t="s">
        <v>1053</v>
      </c>
      <c r="G107" s="201"/>
      <c r="H107" s="201" t="s">
        <v>1093</v>
      </c>
      <c r="I107" s="201" t="s">
        <v>1055</v>
      </c>
      <c r="J107" s="201">
        <v>120</v>
      </c>
      <c r="K107" s="213"/>
    </row>
    <row r="108" spans="2:11" customFormat="1" ht="15" customHeight="1">
      <c r="B108" s="224"/>
      <c r="C108" s="201" t="s">
        <v>1058</v>
      </c>
      <c r="D108" s="201"/>
      <c r="E108" s="201"/>
      <c r="F108" s="222" t="s">
        <v>1059</v>
      </c>
      <c r="G108" s="201"/>
      <c r="H108" s="201" t="s">
        <v>1093</v>
      </c>
      <c r="I108" s="201" t="s">
        <v>1055</v>
      </c>
      <c r="J108" s="201">
        <v>50</v>
      </c>
      <c r="K108" s="213"/>
    </row>
    <row r="109" spans="2:11" customFormat="1" ht="15" customHeight="1">
      <c r="B109" s="224"/>
      <c r="C109" s="201" t="s">
        <v>1061</v>
      </c>
      <c r="D109" s="201"/>
      <c r="E109" s="201"/>
      <c r="F109" s="222" t="s">
        <v>1053</v>
      </c>
      <c r="G109" s="201"/>
      <c r="H109" s="201" t="s">
        <v>1093</v>
      </c>
      <c r="I109" s="201" t="s">
        <v>1063</v>
      </c>
      <c r="J109" s="201"/>
      <c r="K109" s="213"/>
    </row>
    <row r="110" spans="2:11" customFormat="1" ht="15" customHeight="1">
      <c r="B110" s="224"/>
      <c r="C110" s="201" t="s">
        <v>1072</v>
      </c>
      <c r="D110" s="201"/>
      <c r="E110" s="201"/>
      <c r="F110" s="222" t="s">
        <v>1059</v>
      </c>
      <c r="G110" s="201"/>
      <c r="H110" s="201" t="s">
        <v>1093</v>
      </c>
      <c r="I110" s="201" t="s">
        <v>1055</v>
      </c>
      <c r="J110" s="201">
        <v>50</v>
      </c>
      <c r="K110" s="213"/>
    </row>
    <row r="111" spans="2:11" customFormat="1" ht="15" customHeight="1">
      <c r="B111" s="224"/>
      <c r="C111" s="201" t="s">
        <v>1080</v>
      </c>
      <c r="D111" s="201"/>
      <c r="E111" s="201"/>
      <c r="F111" s="222" t="s">
        <v>1059</v>
      </c>
      <c r="G111" s="201"/>
      <c r="H111" s="201" t="s">
        <v>1093</v>
      </c>
      <c r="I111" s="201" t="s">
        <v>1055</v>
      </c>
      <c r="J111" s="201">
        <v>50</v>
      </c>
      <c r="K111" s="213"/>
    </row>
    <row r="112" spans="2:11" customFormat="1" ht="15" customHeight="1">
      <c r="B112" s="224"/>
      <c r="C112" s="201" t="s">
        <v>1078</v>
      </c>
      <c r="D112" s="201"/>
      <c r="E112" s="201"/>
      <c r="F112" s="222" t="s">
        <v>1059</v>
      </c>
      <c r="G112" s="201"/>
      <c r="H112" s="201" t="s">
        <v>1093</v>
      </c>
      <c r="I112" s="201" t="s">
        <v>1055</v>
      </c>
      <c r="J112" s="201">
        <v>50</v>
      </c>
      <c r="K112" s="213"/>
    </row>
    <row r="113" spans="2:11" customFormat="1" ht="15" customHeight="1">
      <c r="B113" s="224"/>
      <c r="C113" s="201" t="s">
        <v>52</v>
      </c>
      <c r="D113" s="201"/>
      <c r="E113" s="201"/>
      <c r="F113" s="222" t="s">
        <v>1053</v>
      </c>
      <c r="G113" s="201"/>
      <c r="H113" s="201" t="s">
        <v>1094</v>
      </c>
      <c r="I113" s="201" t="s">
        <v>1055</v>
      </c>
      <c r="J113" s="201">
        <v>20</v>
      </c>
      <c r="K113" s="213"/>
    </row>
    <row r="114" spans="2:11" customFormat="1" ht="15" customHeight="1">
      <c r="B114" s="224"/>
      <c r="C114" s="201" t="s">
        <v>1095</v>
      </c>
      <c r="D114" s="201"/>
      <c r="E114" s="201"/>
      <c r="F114" s="222" t="s">
        <v>1053</v>
      </c>
      <c r="G114" s="201"/>
      <c r="H114" s="201" t="s">
        <v>1096</v>
      </c>
      <c r="I114" s="201" t="s">
        <v>1055</v>
      </c>
      <c r="J114" s="201">
        <v>120</v>
      </c>
      <c r="K114" s="213"/>
    </row>
    <row r="115" spans="2:11" customFormat="1" ht="15" customHeight="1">
      <c r="B115" s="224"/>
      <c r="C115" s="201" t="s">
        <v>37</v>
      </c>
      <c r="D115" s="201"/>
      <c r="E115" s="201"/>
      <c r="F115" s="222" t="s">
        <v>1053</v>
      </c>
      <c r="G115" s="201"/>
      <c r="H115" s="201" t="s">
        <v>1097</v>
      </c>
      <c r="I115" s="201" t="s">
        <v>1088</v>
      </c>
      <c r="J115" s="201"/>
      <c r="K115" s="213"/>
    </row>
    <row r="116" spans="2:11" customFormat="1" ht="15" customHeight="1">
      <c r="B116" s="224"/>
      <c r="C116" s="201" t="s">
        <v>47</v>
      </c>
      <c r="D116" s="201"/>
      <c r="E116" s="201"/>
      <c r="F116" s="222" t="s">
        <v>1053</v>
      </c>
      <c r="G116" s="201"/>
      <c r="H116" s="201" t="s">
        <v>1098</v>
      </c>
      <c r="I116" s="201" t="s">
        <v>1088</v>
      </c>
      <c r="J116" s="201"/>
      <c r="K116" s="213"/>
    </row>
    <row r="117" spans="2:11" customFormat="1" ht="15" customHeight="1">
      <c r="B117" s="224"/>
      <c r="C117" s="201" t="s">
        <v>56</v>
      </c>
      <c r="D117" s="201"/>
      <c r="E117" s="201"/>
      <c r="F117" s="222" t="s">
        <v>1053</v>
      </c>
      <c r="G117" s="201"/>
      <c r="H117" s="201" t="s">
        <v>1099</v>
      </c>
      <c r="I117" s="201" t="s">
        <v>1100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17" t="s">
        <v>1101</v>
      </c>
      <c r="D122" s="317"/>
      <c r="E122" s="317"/>
      <c r="F122" s="317"/>
      <c r="G122" s="317"/>
      <c r="H122" s="317"/>
      <c r="I122" s="317"/>
      <c r="J122" s="317"/>
      <c r="K122" s="239"/>
    </row>
    <row r="123" spans="2:11" customFormat="1" ht="17.25" customHeight="1">
      <c r="B123" s="240"/>
      <c r="C123" s="214" t="s">
        <v>1047</v>
      </c>
      <c r="D123" s="214"/>
      <c r="E123" s="214"/>
      <c r="F123" s="214" t="s">
        <v>1048</v>
      </c>
      <c r="G123" s="215"/>
      <c r="H123" s="214" t="s">
        <v>53</v>
      </c>
      <c r="I123" s="214" t="s">
        <v>56</v>
      </c>
      <c r="J123" s="214" t="s">
        <v>1049</v>
      </c>
      <c r="K123" s="241"/>
    </row>
    <row r="124" spans="2:11" customFormat="1" ht="17.25" customHeight="1">
      <c r="B124" s="240"/>
      <c r="C124" s="216" t="s">
        <v>1050</v>
      </c>
      <c r="D124" s="216"/>
      <c r="E124" s="216"/>
      <c r="F124" s="217" t="s">
        <v>1051</v>
      </c>
      <c r="G124" s="218"/>
      <c r="H124" s="216"/>
      <c r="I124" s="216"/>
      <c r="J124" s="216" t="s">
        <v>1052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1056</v>
      </c>
      <c r="D126" s="221"/>
      <c r="E126" s="221"/>
      <c r="F126" s="222" t="s">
        <v>1053</v>
      </c>
      <c r="G126" s="201"/>
      <c r="H126" s="201" t="s">
        <v>1093</v>
      </c>
      <c r="I126" s="201" t="s">
        <v>1055</v>
      </c>
      <c r="J126" s="201">
        <v>120</v>
      </c>
      <c r="K126" s="245"/>
    </row>
    <row r="127" spans="2:11" customFormat="1" ht="15" customHeight="1">
      <c r="B127" s="242"/>
      <c r="C127" s="201" t="s">
        <v>1102</v>
      </c>
      <c r="D127" s="201"/>
      <c r="E127" s="201"/>
      <c r="F127" s="222" t="s">
        <v>1053</v>
      </c>
      <c r="G127" s="201"/>
      <c r="H127" s="201" t="s">
        <v>1103</v>
      </c>
      <c r="I127" s="201" t="s">
        <v>1055</v>
      </c>
      <c r="J127" s="201" t="s">
        <v>1104</v>
      </c>
      <c r="K127" s="245"/>
    </row>
    <row r="128" spans="2:11" customFormat="1" ht="15" customHeight="1">
      <c r="B128" s="242"/>
      <c r="C128" s="201" t="s">
        <v>1001</v>
      </c>
      <c r="D128" s="201"/>
      <c r="E128" s="201"/>
      <c r="F128" s="222" t="s">
        <v>1053</v>
      </c>
      <c r="G128" s="201"/>
      <c r="H128" s="201" t="s">
        <v>1105</v>
      </c>
      <c r="I128" s="201" t="s">
        <v>1055</v>
      </c>
      <c r="J128" s="201" t="s">
        <v>1104</v>
      </c>
      <c r="K128" s="245"/>
    </row>
    <row r="129" spans="2:11" customFormat="1" ht="15" customHeight="1">
      <c r="B129" s="242"/>
      <c r="C129" s="201" t="s">
        <v>1064</v>
      </c>
      <c r="D129" s="201"/>
      <c r="E129" s="201"/>
      <c r="F129" s="222" t="s">
        <v>1059</v>
      </c>
      <c r="G129" s="201"/>
      <c r="H129" s="201" t="s">
        <v>1065</v>
      </c>
      <c r="I129" s="201" t="s">
        <v>1055</v>
      </c>
      <c r="J129" s="201">
        <v>15</v>
      </c>
      <c r="K129" s="245"/>
    </row>
    <row r="130" spans="2:11" customFormat="1" ht="15" customHeight="1">
      <c r="B130" s="242"/>
      <c r="C130" s="201" t="s">
        <v>1066</v>
      </c>
      <c r="D130" s="201"/>
      <c r="E130" s="201"/>
      <c r="F130" s="222" t="s">
        <v>1059</v>
      </c>
      <c r="G130" s="201"/>
      <c r="H130" s="201" t="s">
        <v>1067</v>
      </c>
      <c r="I130" s="201" t="s">
        <v>1055</v>
      </c>
      <c r="J130" s="201">
        <v>15</v>
      </c>
      <c r="K130" s="245"/>
    </row>
    <row r="131" spans="2:11" customFormat="1" ht="15" customHeight="1">
      <c r="B131" s="242"/>
      <c r="C131" s="201" t="s">
        <v>1068</v>
      </c>
      <c r="D131" s="201"/>
      <c r="E131" s="201"/>
      <c r="F131" s="222" t="s">
        <v>1059</v>
      </c>
      <c r="G131" s="201"/>
      <c r="H131" s="201" t="s">
        <v>1069</v>
      </c>
      <c r="I131" s="201" t="s">
        <v>1055</v>
      </c>
      <c r="J131" s="201">
        <v>20</v>
      </c>
      <c r="K131" s="245"/>
    </row>
    <row r="132" spans="2:11" customFormat="1" ht="15" customHeight="1">
      <c r="B132" s="242"/>
      <c r="C132" s="201" t="s">
        <v>1070</v>
      </c>
      <c r="D132" s="201"/>
      <c r="E132" s="201"/>
      <c r="F132" s="222" t="s">
        <v>1059</v>
      </c>
      <c r="G132" s="201"/>
      <c r="H132" s="201" t="s">
        <v>1071</v>
      </c>
      <c r="I132" s="201" t="s">
        <v>1055</v>
      </c>
      <c r="J132" s="201">
        <v>20</v>
      </c>
      <c r="K132" s="245"/>
    </row>
    <row r="133" spans="2:11" customFormat="1" ht="15" customHeight="1">
      <c r="B133" s="242"/>
      <c r="C133" s="201" t="s">
        <v>1058</v>
      </c>
      <c r="D133" s="201"/>
      <c r="E133" s="201"/>
      <c r="F133" s="222" t="s">
        <v>1059</v>
      </c>
      <c r="G133" s="201"/>
      <c r="H133" s="201" t="s">
        <v>1093</v>
      </c>
      <c r="I133" s="201" t="s">
        <v>1055</v>
      </c>
      <c r="J133" s="201">
        <v>50</v>
      </c>
      <c r="K133" s="245"/>
    </row>
    <row r="134" spans="2:11" customFormat="1" ht="15" customHeight="1">
      <c r="B134" s="242"/>
      <c r="C134" s="201" t="s">
        <v>1072</v>
      </c>
      <c r="D134" s="201"/>
      <c r="E134" s="201"/>
      <c r="F134" s="222" t="s">
        <v>1059</v>
      </c>
      <c r="G134" s="201"/>
      <c r="H134" s="201" t="s">
        <v>1093</v>
      </c>
      <c r="I134" s="201" t="s">
        <v>1055</v>
      </c>
      <c r="J134" s="201">
        <v>50</v>
      </c>
      <c r="K134" s="245"/>
    </row>
    <row r="135" spans="2:11" customFormat="1" ht="15" customHeight="1">
      <c r="B135" s="242"/>
      <c r="C135" s="201" t="s">
        <v>1078</v>
      </c>
      <c r="D135" s="201"/>
      <c r="E135" s="201"/>
      <c r="F135" s="222" t="s">
        <v>1059</v>
      </c>
      <c r="G135" s="201"/>
      <c r="H135" s="201" t="s">
        <v>1093</v>
      </c>
      <c r="I135" s="201" t="s">
        <v>1055</v>
      </c>
      <c r="J135" s="201">
        <v>50</v>
      </c>
      <c r="K135" s="245"/>
    </row>
    <row r="136" spans="2:11" customFormat="1" ht="15" customHeight="1">
      <c r="B136" s="242"/>
      <c r="C136" s="201" t="s">
        <v>1080</v>
      </c>
      <c r="D136" s="201"/>
      <c r="E136" s="201"/>
      <c r="F136" s="222" t="s">
        <v>1059</v>
      </c>
      <c r="G136" s="201"/>
      <c r="H136" s="201" t="s">
        <v>1093</v>
      </c>
      <c r="I136" s="201" t="s">
        <v>1055</v>
      </c>
      <c r="J136" s="201">
        <v>50</v>
      </c>
      <c r="K136" s="245"/>
    </row>
    <row r="137" spans="2:11" customFormat="1" ht="15" customHeight="1">
      <c r="B137" s="242"/>
      <c r="C137" s="201" t="s">
        <v>1081</v>
      </c>
      <c r="D137" s="201"/>
      <c r="E137" s="201"/>
      <c r="F137" s="222" t="s">
        <v>1059</v>
      </c>
      <c r="G137" s="201"/>
      <c r="H137" s="201" t="s">
        <v>1106</v>
      </c>
      <c r="I137" s="201" t="s">
        <v>1055</v>
      </c>
      <c r="J137" s="201">
        <v>255</v>
      </c>
      <c r="K137" s="245"/>
    </row>
    <row r="138" spans="2:11" customFormat="1" ht="15" customHeight="1">
      <c r="B138" s="242"/>
      <c r="C138" s="201" t="s">
        <v>1083</v>
      </c>
      <c r="D138" s="201"/>
      <c r="E138" s="201"/>
      <c r="F138" s="222" t="s">
        <v>1053</v>
      </c>
      <c r="G138" s="201"/>
      <c r="H138" s="201" t="s">
        <v>1107</v>
      </c>
      <c r="I138" s="201" t="s">
        <v>1085</v>
      </c>
      <c r="J138" s="201"/>
      <c r="K138" s="245"/>
    </row>
    <row r="139" spans="2:11" customFormat="1" ht="15" customHeight="1">
      <c r="B139" s="242"/>
      <c r="C139" s="201" t="s">
        <v>1086</v>
      </c>
      <c r="D139" s="201"/>
      <c r="E139" s="201"/>
      <c r="F139" s="222" t="s">
        <v>1053</v>
      </c>
      <c r="G139" s="201"/>
      <c r="H139" s="201" t="s">
        <v>1108</v>
      </c>
      <c r="I139" s="201" t="s">
        <v>1088</v>
      </c>
      <c r="J139" s="201"/>
      <c r="K139" s="245"/>
    </row>
    <row r="140" spans="2:11" customFormat="1" ht="15" customHeight="1">
      <c r="B140" s="242"/>
      <c r="C140" s="201" t="s">
        <v>1089</v>
      </c>
      <c r="D140" s="201"/>
      <c r="E140" s="201"/>
      <c r="F140" s="222" t="s">
        <v>1053</v>
      </c>
      <c r="G140" s="201"/>
      <c r="H140" s="201" t="s">
        <v>1089</v>
      </c>
      <c r="I140" s="201" t="s">
        <v>1088</v>
      </c>
      <c r="J140" s="201"/>
      <c r="K140" s="245"/>
    </row>
    <row r="141" spans="2:11" customFormat="1" ht="15" customHeight="1">
      <c r="B141" s="242"/>
      <c r="C141" s="201" t="s">
        <v>37</v>
      </c>
      <c r="D141" s="201"/>
      <c r="E141" s="201"/>
      <c r="F141" s="222" t="s">
        <v>1053</v>
      </c>
      <c r="G141" s="201"/>
      <c r="H141" s="201" t="s">
        <v>1109</v>
      </c>
      <c r="I141" s="201" t="s">
        <v>1088</v>
      </c>
      <c r="J141" s="201"/>
      <c r="K141" s="245"/>
    </row>
    <row r="142" spans="2:11" customFormat="1" ht="15" customHeight="1">
      <c r="B142" s="242"/>
      <c r="C142" s="201" t="s">
        <v>1110</v>
      </c>
      <c r="D142" s="201"/>
      <c r="E142" s="201"/>
      <c r="F142" s="222" t="s">
        <v>1053</v>
      </c>
      <c r="G142" s="201"/>
      <c r="H142" s="201" t="s">
        <v>1111</v>
      </c>
      <c r="I142" s="201" t="s">
        <v>1088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19" t="s">
        <v>1112</v>
      </c>
      <c r="D147" s="319"/>
      <c r="E147" s="319"/>
      <c r="F147" s="319"/>
      <c r="G147" s="319"/>
      <c r="H147" s="319"/>
      <c r="I147" s="319"/>
      <c r="J147" s="319"/>
      <c r="K147" s="213"/>
    </row>
    <row r="148" spans="2:11" customFormat="1" ht="17.25" customHeight="1">
      <c r="B148" s="212"/>
      <c r="C148" s="214" t="s">
        <v>1047</v>
      </c>
      <c r="D148" s="214"/>
      <c r="E148" s="214"/>
      <c r="F148" s="214" t="s">
        <v>1048</v>
      </c>
      <c r="G148" s="215"/>
      <c r="H148" s="214" t="s">
        <v>53</v>
      </c>
      <c r="I148" s="214" t="s">
        <v>56</v>
      </c>
      <c r="J148" s="214" t="s">
        <v>1049</v>
      </c>
      <c r="K148" s="213"/>
    </row>
    <row r="149" spans="2:11" customFormat="1" ht="17.25" customHeight="1">
      <c r="B149" s="212"/>
      <c r="C149" s="216" t="s">
        <v>1050</v>
      </c>
      <c r="D149" s="216"/>
      <c r="E149" s="216"/>
      <c r="F149" s="217" t="s">
        <v>1051</v>
      </c>
      <c r="G149" s="218"/>
      <c r="H149" s="216"/>
      <c r="I149" s="216"/>
      <c r="J149" s="216" t="s">
        <v>1052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1056</v>
      </c>
      <c r="D151" s="201"/>
      <c r="E151" s="201"/>
      <c r="F151" s="250" t="s">
        <v>1053</v>
      </c>
      <c r="G151" s="201"/>
      <c r="H151" s="249" t="s">
        <v>1093</v>
      </c>
      <c r="I151" s="249" t="s">
        <v>1055</v>
      </c>
      <c r="J151" s="249">
        <v>120</v>
      </c>
      <c r="K151" s="245"/>
    </row>
    <row r="152" spans="2:11" customFormat="1" ht="15" customHeight="1">
      <c r="B152" s="224"/>
      <c r="C152" s="249" t="s">
        <v>1102</v>
      </c>
      <c r="D152" s="201"/>
      <c r="E152" s="201"/>
      <c r="F152" s="250" t="s">
        <v>1053</v>
      </c>
      <c r="G152" s="201"/>
      <c r="H152" s="249" t="s">
        <v>1113</v>
      </c>
      <c r="I152" s="249" t="s">
        <v>1055</v>
      </c>
      <c r="J152" s="249" t="s">
        <v>1104</v>
      </c>
      <c r="K152" s="245"/>
    </row>
    <row r="153" spans="2:11" customFormat="1" ht="15" customHeight="1">
      <c r="B153" s="224"/>
      <c r="C153" s="249" t="s">
        <v>1001</v>
      </c>
      <c r="D153" s="201"/>
      <c r="E153" s="201"/>
      <c r="F153" s="250" t="s">
        <v>1053</v>
      </c>
      <c r="G153" s="201"/>
      <c r="H153" s="249" t="s">
        <v>1114</v>
      </c>
      <c r="I153" s="249" t="s">
        <v>1055</v>
      </c>
      <c r="J153" s="249" t="s">
        <v>1104</v>
      </c>
      <c r="K153" s="245"/>
    </row>
    <row r="154" spans="2:11" customFormat="1" ht="15" customHeight="1">
      <c r="B154" s="224"/>
      <c r="C154" s="249" t="s">
        <v>1058</v>
      </c>
      <c r="D154" s="201"/>
      <c r="E154" s="201"/>
      <c r="F154" s="250" t="s">
        <v>1059</v>
      </c>
      <c r="G154" s="201"/>
      <c r="H154" s="249" t="s">
        <v>1093</v>
      </c>
      <c r="I154" s="249" t="s">
        <v>1055</v>
      </c>
      <c r="J154" s="249">
        <v>50</v>
      </c>
      <c r="K154" s="245"/>
    </row>
    <row r="155" spans="2:11" customFormat="1" ht="15" customHeight="1">
      <c r="B155" s="224"/>
      <c r="C155" s="249" t="s">
        <v>1061</v>
      </c>
      <c r="D155" s="201"/>
      <c r="E155" s="201"/>
      <c r="F155" s="250" t="s">
        <v>1053</v>
      </c>
      <c r="G155" s="201"/>
      <c r="H155" s="249" t="s">
        <v>1093</v>
      </c>
      <c r="I155" s="249" t="s">
        <v>1063</v>
      </c>
      <c r="J155" s="249"/>
      <c r="K155" s="245"/>
    </row>
    <row r="156" spans="2:11" customFormat="1" ht="15" customHeight="1">
      <c r="B156" s="224"/>
      <c r="C156" s="249" t="s">
        <v>1072</v>
      </c>
      <c r="D156" s="201"/>
      <c r="E156" s="201"/>
      <c r="F156" s="250" t="s">
        <v>1059</v>
      </c>
      <c r="G156" s="201"/>
      <c r="H156" s="249" t="s">
        <v>1093</v>
      </c>
      <c r="I156" s="249" t="s">
        <v>1055</v>
      </c>
      <c r="J156" s="249">
        <v>50</v>
      </c>
      <c r="K156" s="245"/>
    </row>
    <row r="157" spans="2:11" customFormat="1" ht="15" customHeight="1">
      <c r="B157" s="224"/>
      <c r="C157" s="249" t="s">
        <v>1080</v>
      </c>
      <c r="D157" s="201"/>
      <c r="E157" s="201"/>
      <c r="F157" s="250" t="s">
        <v>1059</v>
      </c>
      <c r="G157" s="201"/>
      <c r="H157" s="249" t="s">
        <v>1093</v>
      </c>
      <c r="I157" s="249" t="s">
        <v>1055</v>
      </c>
      <c r="J157" s="249">
        <v>50</v>
      </c>
      <c r="K157" s="245"/>
    </row>
    <row r="158" spans="2:11" customFormat="1" ht="15" customHeight="1">
      <c r="B158" s="224"/>
      <c r="C158" s="249" t="s">
        <v>1078</v>
      </c>
      <c r="D158" s="201"/>
      <c r="E158" s="201"/>
      <c r="F158" s="250" t="s">
        <v>1059</v>
      </c>
      <c r="G158" s="201"/>
      <c r="H158" s="249" t="s">
        <v>1093</v>
      </c>
      <c r="I158" s="249" t="s">
        <v>1055</v>
      </c>
      <c r="J158" s="249">
        <v>50</v>
      </c>
      <c r="K158" s="245"/>
    </row>
    <row r="159" spans="2:11" customFormat="1" ht="15" customHeight="1">
      <c r="B159" s="224"/>
      <c r="C159" s="249" t="s">
        <v>95</v>
      </c>
      <c r="D159" s="201"/>
      <c r="E159" s="201"/>
      <c r="F159" s="250" t="s">
        <v>1053</v>
      </c>
      <c r="G159" s="201"/>
      <c r="H159" s="249" t="s">
        <v>1115</v>
      </c>
      <c r="I159" s="249" t="s">
        <v>1055</v>
      </c>
      <c r="J159" s="249" t="s">
        <v>1116</v>
      </c>
      <c r="K159" s="245"/>
    </row>
    <row r="160" spans="2:11" customFormat="1" ht="15" customHeight="1">
      <c r="B160" s="224"/>
      <c r="C160" s="249" t="s">
        <v>1117</v>
      </c>
      <c r="D160" s="201"/>
      <c r="E160" s="201"/>
      <c r="F160" s="250" t="s">
        <v>1053</v>
      </c>
      <c r="G160" s="201"/>
      <c r="H160" s="249" t="s">
        <v>1118</v>
      </c>
      <c r="I160" s="249" t="s">
        <v>1088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17" t="s">
        <v>1119</v>
      </c>
      <c r="D165" s="317"/>
      <c r="E165" s="317"/>
      <c r="F165" s="317"/>
      <c r="G165" s="317"/>
      <c r="H165" s="317"/>
      <c r="I165" s="317"/>
      <c r="J165" s="317"/>
      <c r="K165" s="194"/>
    </row>
    <row r="166" spans="2:11" customFormat="1" ht="17.25" customHeight="1">
      <c r="B166" s="193"/>
      <c r="C166" s="214" t="s">
        <v>1047</v>
      </c>
      <c r="D166" s="214"/>
      <c r="E166" s="214"/>
      <c r="F166" s="214" t="s">
        <v>1048</v>
      </c>
      <c r="G166" s="254"/>
      <c r="H166" s="255" t="s">
        <v>53</v>
      </c>
      <c r="I166" s="255" t="s">
        <v>56</v>
      </c>
      <c r="J166" s="214" t="s">
        <v>1049</v>
      </c>
      <c r="K166" s="194"/>
    </row>
    <row r="167" spans="2:11" customFormat="1" ht="17.25" customHeight="1">
      <c r="B167" s="195"/>
      <c r="C167" s="216" t="s">
        <v>1050</v>
      </c>
      <c r="D167" s="216"/>
      <c r="E167" s="216"/>
      <c r="F167" s="217" t="s">
        <v>1051</v>
      </c>
      <c r="G167" s="256"/>
      <c r="H167" s="257"/>
      <c r="I167" s="257"/>
      <c r="J167" s="216" t="s">
        <v>1052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1056</v>
      </c>
      <c r="D169" s="201"/>
      <c r="E169" s="201"/>
      <c r="F169" s="222" t="s">
        <v>1053</v>
      </c>
      <c r="G169" s="201"/>
      <c r="H169" s="201" t="s">
        <v>1093</v>
      </c>
      <c r="I169" s="201" t="s">
        <v>1055</v>
      </c>
      <c r="J169" s="201">
        <v>120</v>
      </c>
      <c r="K169" s="245"/>
    </row>
    <row r="170" spans="2:11" customFormat="1" ht="15" customHeight="1">
      <c r="B170" s="224"/>
      <c r="C170" s="201" t="s">
        <v>1102</v>
      </c>
      <c r="D170" s="201"/>
      <c r="E170" s="201"/>
      <c r="F170" s="222" t="s">
        <v>1053</v>
      </c>
      <c r="G170" s="201"/>
      <c r="H170" s="201" t="s">
        <v>1103</v>
      </c>
      <c r="I170" s="201" t="s">
        <v>1055</v>
      </c>
      <c r="J170" s="201" t="s">
        <v>1104</v>
      </c>
      <c r="K170" s="245"/>
    </row>
    <row r="171" spans="2:11" customFormat="1" ht="15" customHeight="1">
      <c r="B171" s="224"/>
      <c r="C171" s="201" t="s">
        <v>1001</v>
      </c>
      <c r="D171" s="201"/>
      <c r="E171" s="201"/>
      <c r="F171" s="222" t="s">
        <v>1053</v>
      </c>
      <c r="G171" s="201"/>
      <c r="H171" s="201" t="s">
        <v>1120</v>
      </c>
      <c r="I171" s="201" t="s">
        <v>1055</v>
      </c>
      <c r="J171" s="201" t="s">
        <v>1104</v>
      </c>
      <c r="K171" s="245"/>
    </row>
    <row r="172" spans="2:11" customFormat="1" ht="15" customHeight="1">
      <c r="B172" s="224"/>
      <c r="C172" s="201" t="s">
        <v>1058</v>
      </c>
      <c r="D172" s="201"/>
      <c r="E172" s="201"/>
      <c r="F172" s="222" t="s">
        <v>1059</v>
      </c>
      <c r="G172" s="201"/>
      <c r="H172" s="201" t="s">
        <v>1120</v>
      </c>
      <c r="I172" s="201" t="s">
        <v>1055</v>
      </c>
      <c r="J172" s="201">
        <v>50</v>
      </c>
      <c r="K172" s="245"/>
    </row>
    <row r="173" spans="2:11" customFormat="1" ht="15" customHeight="1">
      <c r="B173" s="224"/>
      <c r="C173" s="201" t="s">
        <v>1061</v>
      </c>
      <c r="D173" s="201"/>
      <c r="E173" s="201"/>
      <c r="F173" s="222" t="s">
        <v>1053</v>
      </c>
      <c r="G173" s="201"/>
      <c r="H173" s="201" t="s">
        <v>1120</v>
      </c>
      <c r="I173" s="201" t="s">
        <v>1063</v>
      </c>
      <c r="J173" s="201"/>
      <c r="K173" s="245"/>
    </row>
    <row r="174" spans="2:11" customFormat="1" ht="15" customHeight="1">
      <c r="B174" s="224"/>
      <c r="C174" s="201" t="s">
        <v>1072</v>
      </c>
      <c r="D174" s="201"/>
      <c r="E174" s="201"/>
      <c r="F174" s="222" t="s">
        <v>1059</v>
      </c>
      <c r="G174" s="201"/>
      <c r="H174" s="201" t="s">
        <v>1120</v>
      </c>
      <c r="I174" s="201" t="s">
        <v>1055</v>
      </c>
      <c r="J174" s="201">
        <v>50</v>
      </c>
      <c r="K174" s="245"/>
    </row>
    <row r="175" spans="2:11" customFormat="1" ht="15" customHeight="1">
      <c r="B175" s="224"/>
      <c r="C175" s="201" t="s">
        <v>1080</v>
      </c>
      <c r="D175" s="201"/>
      <c r="E175" s="201"/>
      <c r="F175" s="222" t="s">
        <v>1059</v>
      </c>
      <c r="G175" s="201"/>
      <c r="H175" s="201" t="s">
        <v>1120</v>
      </c>
      <c r="I175" s="201" t="s">
        <v>1055</v>
      </c>
      <c r="J175" s="201">
        <v>50</v>
      </c>
      <c r="K175" s="245"/>
    </row>
    <row r="176" spans="2:11" customFormat="1" ht="15" customHeight="1">
      <c r="B176" s="224"/>
      <c r="C176" s="201" t="s">
        <v>1078</v>
      </c>
      <c r="D176" s="201"/>
      <c r="E176" s="201"/>
      <c r="F176" s="222" t="s">
        <v>1059</v>
      </c>
      <c r="G176" s="201"/>
      <c r="H176" s="201" t="s">
        <v>1120</v>
      </c>
      <c r="I176" s="201" t="s">
        <v>1055</v>
      </c>
      <c r="J176" s="201">
        <v>50</v>
      </c>
      <c r="K176" s="245"/>
    </row>
    <row r="177" spans="2:11" customFormat="1" ht="15" customHeight="1">
      <c r="B177" s="224"/>
      <c r="C177" s="201" t="s">
        <v>105</v>
      </c>
      <c r="D177" s="201"/>
      <c r="E177" s="201"/>
      <c r="F177" s="222" t="s">
        <v>1053</v>
      </c>
      <c r="G177" s="201"/>
      <c r="H177" s="201" t="s">
        <v>1121</v>
      </c>
      <c r="I177" s="201" t="s">
        <v>1122</v>
      </c>
      <c r="J177" s="201"/>
      <c r="K177" s="245"/>
    </row>
    <row r="178" spans="2:11" customFormat="1" ht="15" customHeight="1">
      <c r="B178" s="224"/>
      <c r="C178" s="201" t="s">
        <v>56</v>
      </c>
      <c r="D178" s="201"/>
      <c r="E178" s="201"/>
      <c r="F178" s="222" t="s">
        <v>1053</v>
      </c>
      <c r="G178" s="201"/>
      <c r="H178" s="201" t="s">
        <v>1123</v>
      </c>
      <c r="I178" s="201" t="s">
        <v>1124</v>
      </c>
      <c r="J178" s="201">
        <v>1</v>
      </c>
      <c r="K178" s="245"/>
    </row>
    <row r="179" spans="2:11" customFormat="1" ht="15" customHeight="1">
      <c r="B179" s="224"/>
      <c r="C179" s="201" t="s">
        <v>52</v>
      </c>
      <c r="D179" s="201"/>
      <c r="E179" s="201"/>
      <c r="F179" s="222" t="s">
        <v>1053</v>
      </c>
      <c r="G179" s="201"/>
      <c r="H179" s="201" t="s">
        <v>1125</v>
      </c>
      <c r="I179" s="201" t="s">
        <v>1055</v>
      </c>
      <c r="J179" s="201">
        <v>20</v>
      </c>
      <c r="K179" s="245"/>
    </row>
    <row r="180" spans="2:11" customFormat="1" ht="15" customHeight="1">
      <c r="B180" s="224"/>
      <c r="C180" s="201" t="s">
        <v>53</v>
      </c>
      <c r="D180" s="201"/>
      <c r="E180" s="201"/>
      <c r="F180" s="222" t="s">
        <v>1053</v>
      </c>
      <c r="G180" s="201"/>
      <c r="H180" s="201" t="s">
        <v>1126</v>
      </c>
      <c r="I180" s="201" t="s">
        <v>1055</v>
      </c>
      <c r="J180" s="201">
        <v>255</v>
      </c>
      <c r="K180" s="245"/>
    </row>
    <row r="181" spans="2:11" customFormat="1" ht="15" customHeight="1">
      <c r="B181" s="224"/>
      <c r="C181" s="201" t="s">
        <v>106</v>
      </c>
      <c r="D181" s="201"/>
      <c r="E181" s="201"/>
      <c r="F181" s="222" t="s">
        <v>1053</v>
      </c>
      <c r="G181" s="201"/>
      <c r="H181" s="201" t="s">
        <v>1017</v>
      </c>
      <c r="I181" s="201" t="s">
        <v>1055</v>
      </c>
      <c r="J181" s="201">
        <v>10</v>
      </c>
      <c r="K181" s="245"/>
    </row>
    <row r="182" spans="2:11" customFormat="1" ht="15" customHeight="1">
      <c r="B182" s="224"/>
      <c r="C182" s="201" t="s">
        <v>107</v>
      </c>
      <c r="D182" s="201"/>
      <c r="E182" s="201"/>
      <c r="F182" s="222" t="s">
        <v>1053</v>
      </c>
      <c r="G182" s="201"/>
      <c r="H182" s="201" t="s">
        <v>1127</v>
      </c>
      <c r="I182" s="201" t="s">
        <v>1088</v>
      </c>
      <c r="J182" s="201"/>
      <c r="K182" s="245"/>
    </row>
    <row r="183" spans="2:11" customFormat="1" ht="15" customHeight="1">
      <c r="B183" s="224"/>
      <c r="C183" s="201" t="s">
        <v>1128</v>
      </c>
      <c r="D183" s="201"/>
      <c r="E183" s="201"/>
      <c r="F183" s="222" t="s">
        <v>1053</v>
      </c>
      <c r="G183" s="201"/>
      <c r="H183" s="201" t="s">
        <v>1129</v>
      </c>
      <c r="I183" s="201" t="s">
        <v>1088</v>
      </c>
      <c r="J183" s="201"/>
      <c r="K183" s="245"/>
    </row>
    <row r="184" spans="2:11" customFormat="1" ht="15" customHeight="1">
      <c r="B184" s="224"/>
      <c r="C184" s="201" t="s">
        <v>1117</v>
      </c>
      <c r="D184" s="201"/>
      <c r="E184" s="201"/>
      <c r="F184" s="222" t="s">
        <v>1053</v>
      </c>
      <c r="G184" s="201"/>
      <c r="H184" s="201" t="s">
        <v>1130</v>
      </c>
      <c r="I184" s="201" t="s">
        <v>1088</v>
      </c>
      <c r="J184" s="201"/>
      <c r="K184" s="245"/>
    </row>
    <row r="185" spans="2:11" customFormat="1" ht="15" customHeight="1">
      <c r="B185" s="224"/>
      <c r="C185" s="201" t="s">
        <v>109</v>
      </c>
      <c r="D185" s="201"/>
      <c r="E185" s="201"/>
      <c r="F185" s="222" t="s">
        <v>1059</v>
      </c>
      <c r="G185" s="201"/>
      <c r="H185" s="201" t="s">
        <v>1131</v>
      </c>
      <c r="I185" s="201" t="s">
        <v>1055</v>
      </c>
      <c r="J185" s="201">
        <v>50</v>
      </c>
      <c r="K185" s="245"/>
    </row>
    <row r="186" spans="2:11" customFormat="1" ht="15" customHeight="1">
      <c r="B186" s="224"/>
      <c r="C186" s="201" t="s">
        <v>1132</v>
      </c>
      <c r="D186" s="201"/>
      <c r="E186" s="201"/>
      <c r="F186" s="222" t="s">
        <v>1059</v>
      </c>
      <c r="G186" s="201"/>
      <c r="H186" s="201" t="s">
        <v>1133</v>
      </c>
      <c r="I186" s="201" t="s">
        <v>1134</v>
      </c>
      <c r="J186" s="201"/>
      <c r="K186" s="245"/>
    </row>
    <row r="187" spans="2:11" customFormat="1" ht="15" customHeight="1">
      <c r="B187" s="224"/>
      <c r="C187" s="201" t="s">
        <v>1135</v>
      </c>
      <c r="D187" s="201"/>
      <c r="E187" s="201"/>
      <c r="F187" s="222" t="s">
        <v>1059</v>
      </c>
      <c r="G187" s="201"/>
      <c r="H187" s="201" t="s">
        <v>1136</v>
      </c>
      <c r="I187" s="201" t="s">
        <v>1134</v>
      </c>
      <c r="J187" s="201"/>
      <c r="K187" s="245"/>
    </row>
    <row r="188" spans="2:11" customFormat="1" ht="15" customHeight="1">
      <c r="B188" s="224"/>
      <c r="C188" s="201" t="s">
        <v>1137</v>
      </c>
      <c r="D188" s="201"/>
      <c r="E188" s="201"/>
      <c r="F188" s="222" t="s">
        <v>1059</v>
      </c>
      <c r="G188" s="201"/>
      <c r="H188" s="201" t="s">
        <v>1138</v>
      </c>
      <c r="I188" s="201" t="s">
        <v>1134</v>
      </c>
      <c r="J188" s="201"/>
      <c r="K188" s="245"/>
    </row>
    <row r="189" spans="2:11" customFormat="1" ht="15" customHeight="1">
      <c r="B189" s="224"/>
      <c r="C189" s="258" t="s">
        <v>1139</v>
      </c>
      <c r="D189" s="201"/>
      <c r="E189" s="201"/>
      <c r="F189" s="222" t="s">
        <v>1059</v>
      </c>
      <c r="G189" s="201"/>
      <c r="H189" s="201" t="s">
        <v>1140</v>
      </c>
      <c r="I189" s="201" t="s">
        <v>1141</v>
      </c>
      <c r="J189" s="259" t="s">
        <v>1142</v>
      </c>
      <c r="K189" s="245"/>
    </row>
    <row r="190" spans="2:11" customFormat="1" ht="15" customHeight="1">
      <c r="B190" s="260"/>
      <c r="C190" s="261" t="s">
        <v>1143</v>
      </c>
      <c r="D190" s="262"/>
      <c r="E190" s="262"/>
      <c r="F190" s="263" t="s">
        <v>1059</v>
      </c>
      <c r="G190" s="262"/>
      <c r="H190" s="262" t="s">
        <v>1144</v>
      </c>
      <c r="I190" s="262" t="s">
        <v>1141</v>
      </c>
      <c r="J190" s="264" t="s">
        <v>1142</v>
      </c>
      <c r="K190" s="265"/>
    </row>
    <row r="191" spans="2:11" customFormat="1" ht="15" customHeight="1">
      <c r="B191" s="224"/>
      <c r="C191" s="258" t="s">
        <v>41</v>
      </c>
      <c r="D191" s="201"/>
      <c r="E191" s="201"/>
      <c r="F191" s="222" t="s">
        <v>1053</v>
      </c>
      <c r="G191" s="201"/>
      <c r="H191" s="198" t="s">
        <v>1145</v>
      </c>
      <c r="I191" s="201" t="s">
        <v>1146</v>
      </c>
      <c r="J191" s="201"/>
      <c r="K191" s="245"/>
    </row>
    <row r="192" spans="2:11" customFormat="1" ht="15" customHeight="1">
      <c r="B192" s="224"/>
      <c r="C192" s="258" t="s">
        <v>1147</v>
      </c>
      <c r="D192" s="201"/>
      <c r="E192" s="201"/>
      <c r="F192" s="222" t="s">
        <v>1053</v>
      </c>
      <c r="G192" s="201"/>
      <c r="H192" s="201" t="s">
        <v>1148</v>
      </c>
      <c r="I192" s="201" t="s">
        <v>1088</v>
      </c>
      <c r="J192" s="201"/>
      <c r="K192" s="245"/>
    </row>
    <row r="193" spans="2:11" customFormat="1" ht="15" customHeight="1">
      <c r="B193" s="224"/>
      <c r="C193" s="258" t="s">
        <v>1149</v>
      </c>
      <c r="D193" s="201"/>
      <c r="E193" s="201"/>
      <c r="F193" s="222" t="s">
        <v>1053</v>
      </c>
      <c r="G193" s="201"/>
      <c r="H193" s="201" t="s">
        <v>1150</v>
      </c>
      <c r="I193" s="201" t="s">
        <v>1088</v>
      </c>
      <c r="J193" s="201"/>
      <c r="K193" s="245"/>
    </row>
    <row r="194" spans="2:11" customFormat="1" ht="15" customHeight="1">
      <c r="B194" s="224"/>
      <c r="C194" s="258" t="s">
        <v>1151</v>
      </c>
      <c r="D194" s="201"/>
      <c r="E194" s="201"/>
      <c r="F194" s="222" t="s">
        <v>1059</v>
      </c>
      <c r="G194" s="201"/>
      <c r="H194" s="201" t="s">
        <v>1152</v>
      </c>
      <c r="I194" s="201" t="s">
        <v>1088</v>
      </c>
      <c r="J194" s="201"/>
      <c r="K194" s="245"/>
    </row>
    <row r="195" spans="2:11" customFormat="1" ht="15" customHeight="1">
      <c r="B195" s="251"/>
      <c r="C195" s="266"/>
      <c r="D195" s="231"/>
      <c r="E195" s="231"/>
      <c r="F195" s="231"/>
      <c r="G195" s="231"/>
      <c r="H195" s="231"/>
      <c r="I195" s="231"/>
      <c r="J195" s="231"/>
      <c r="K195" s="252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33"/>
      <c r="C197" s="243"/>
      <c r="D197" s="243"/>
      <c r="E197" s="243"/>
      <c r="F197" s="253"/>
      <c r="G197" s="243"/>
      <c r="H197" s="243"/>
      <c r="I197" s="243"/>
      <c r="J197" s="243"/>
      <c r="K197" s="233"/>
    </row>
    <row r="198" spans="2:11" customFormat="1" ht="18.75" customHeight="1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2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2.2">
      <c r="B200" s="193"/>
      <c r="C200" s="317" t="s">
        <v>1153</v>
      </c>
      <c r="D200" s="317"/>
      <c r="E200" s="317"/>
      <c r="F200" s="317"/>
      <c r="G200" s="317"/>
      <c r="H200" s="317"/>
      <c r="I200" s="317"/>
      <c r="J200" s="317"/>
      <c r="K200" s="194"/>
    </row>
    <row r="201" spans="2:11" customFormat="1" ht="25.5" customHeight="1">
      <c r="B201" s="193"/>
      <c r="C201" s="267" t="s">
        <v>1154</v>
      </c>
      <c r="D201" s="267"/>
      <c r="E201" s="267"/>
      <c r="F201" s="267" t="s">
        <v>1155</v>
      </c>
      <c r="G201" s="268"/>
      <c r="H201" s="318" t="s">
        <v>1156</v>
      </c>
      <c r="I201" s="318"/>
      <c r="J201" s="318"/>
      <c r="K201" s="194"/>
    </row>
    <row r="202" spans="2:11" customFormat="1" ht="5.25" customHeight="1">
      <c r="B202" s="224"/>
      <c r="C202" s="219"/>
      <c r="D202" s="219"/>
      <c r="E202" s="219"/>
      <c r="F202" s="219"/>
      <c r="G202" s="243"/>
      <c r="H202" s="219"/>
      <c r="I202" s="219"/>
      <c r="J202" s="219"/>
      <c r="K202" s="245"/>
    </row>
    <row r="203" spans="2:11" customFormat="1" ht="15" customHeight="1">
      <c r="B203" s="224"/>
      <c r="C203" s="201" t="s">
        <v>1146</v>
      </c>
      <c r="D203" s="201"/>
      <c r="E203" s="201"/>
      <c r="F203" s="222" t="s">
        <v>42</v>
      </c>
      <c r="G203" s="201"/>
      <c r="H203" s="316" t="s">
        <v>1157</v>
      </c>
      <c r="I203" s="316"/>
      <c r="J203" s="316"/>
      <c r="K203" s="245"/>
    </row>
    <row r="204" spans="2:11" customFormat="1" ht="15" customHeight="1">
      <c r="B204" s="224"/>
      <c r="C204" s="201"/>
      <c r="D204" s="201"/>
      <c r="E204" s="201"/>
      <c r="F204" s="222" t="s">
        <v>43</v>
      </c>
      <c r="G204" s="201"/>
      <c r="H204" s="316" t="s">
        <v>1158</v>
      </c>
      <c r="I204" s="316"/>
      <c r="J204" s="316"/>
      <c r="K204" s="245"/>
    </row>
    <row r="205" spans="2:11" customFormat="1" ht="15" customHeight="1">
      <c r="B205" s="224"/>
      <c r="C205" s="201"/>
      <c r="D205" s="201"/>
      <c r="E205" s="201"/>
      <c r="F205" s="222" t="s">
        <v>46</v>
      </c>
      <c r="G205" s="201"/>
      <c r="H205" s="316" t="s">
        <v>1159</v>
      </c>
      <c r="I205" s="316"/>
      <c r="J205" s="316"/>
      <c r="K205" s="245"/>
    </row>
    <row r="206" spans="2:11" customFormat="1" ht="15" customHeight="1">
      <c r="B206" s="224"/>
      <c r="C206" s="201"/>
      <c r="D206" s="201"/>
      <c r="E206" s="201"/>
      <c r="F206" s="222" t="s">
        <v>44</v>
      </c>
      <c r="G206" s="201"/>
      <c r="H206" s="316" t="s">
        <v>1160</v>
      </c>
      <c r="I206" s="316"/>
      <c r="J206" s="316"/>
      <c r="K206" s="245"/>
    </row>
    <row r="207" spans="2:11" customFormat="1" ht="15" customHeight="1">
      <c r="B207" s="224"/>
      <c r="C207" s="201"/>
      <c r="D207" s="201"/>
      <c r="E207" s="201"/>
      <c r="F207" s="222" t="s">
        <v>45</v>
      </c>
      <c r="G207" s="201"/>
      <c r="H207" s="316" t="s">
        <v>1161</v>
      </c>
      <c r="I207" s="316"/>
      <c r="J207" s="316"/>
      <c r="K207" s="245"/>
    </row>
    <row r="208" spans="2:11" customFormat="1" ht="15" customHeight="1">
      <c r="B208" s="224"/>
      <c r="C208" s="201"/>
      <c r="D208" s="201"/>
      <c r="E208" s="201"/>
      <c r="F208" s="222"/>
      <c r="G208" s="201"/>
      <c r="H208" s="201"/>
      <c r="I208" s="201"/>
      <c r="J208" s="201"/>
      <c r="K208" s="245"/>
    </row>
    <row r="209" spans="2:11" customFormat="1" ht="15" customHeight="1">
      <c r="B209" s="224"/>
      <c r="C209" s="201" t="s">
        <v>1100</v>
      </c>
      <c r="D209" s="201"/>
      <c r="E209" s="201"/>
      <c r="F209" s="222" t="s">
        <v>78</v>
      </c>
      <c r="G209" s="201"/>
      <c r="H209" s="316" t="s">
        <v>1162</v>
      </c>
      <c r="I209" s="316"/>
      <c r="J209" s="316"/>
      <c r="K209" s="245"/>
    </row>
    <row r="210" spans="2:11" customFormat="1" ht="15" customHeight="1">
      <c r="B210" s="224"/>
      <c r="C210" s="201"/>
      <c r="D210" s="201"/>
      <c r="E210" s="201"/>
      <c r="F210" s="222" t="s">
        <v>995</v>
      </c>
      <c r="G210" s="201"/>
      <c r="H210" s="316" t="s">
        <v>996</v>
      </c>
      <c r="I210" s="316"/>
      <c r="J210" s="316"/>
      <c r="K210" s="245"/>
    </row>
    <row r="211" spans="2:11" customFormat="1" ht="15" customHeight="1">
      <c r="B211" s="224"/>
      <c r="C211" s="201"/>
      <c r="D211" s="201"/>
      <c r="E211" s="201"/>
      <c r="F211" s="222" t="s">
        <v>993</v>
      </c>
      <c r="G211" s="201"/>
      <c r="H211" s="316" t="s">
        <v>1163</v>
      </c>
      <c r="I211" s="316"/>
      <c r="J211" s="316"/>
      <c r="K211" s="245"/>
    </row>
    <row r="212" spans="2:11" customFormat="1" ht="15" customHeight="1">
      <c r="B212" s="269"/>
      <c r="C212" s="201"/>
      <c r="D212" s="201"/>
      <c r="E212" s="201"/>
      <c r="F212" s="222" t="s">
        <v>997</v>
      </c>
      <c r="G212" s="258"/>
      <c r="H212" s="315" t="s">
        <v>998</v>
      </c>
      <c r="I212" s="315"/>
      <c r="J212" s="315"/>
      <c r="K212" s="270"/>
    </row>
    <row r="213" spans="2:11" customFormat="1" ht="15" customHeight="1">
      <c r="B213" s="269"/>
      <c r="C213" s="201"/>
      <c r="D213" s="201"/>
      <c r="E213" s="201"/>
      <c r="F213" s="222" t="s">
        <v>999</v>
      </c>
      <c r="G213" s="258"/>
      <c r="H213" s="315" t="s">
        <v>184</v>
      </c>
      <c r="I213" s="315"/>
      <c r="J213" s="315"/>
      <c r="K213" s="270"/>
    </row>
    <row r="214" spans="2:11" customFormat="1" ht="15" customHeight="1">
      <c r="B214" s="269"/>
      <c r="C214" s="201"/>
      <c r="D214" s="201"/>
      <c r="E214" s="201"/>
      <c r="F214" s="222"/>
      <c r="G214" s="258"/>
      <c r="H214" s="249"/>
      <c r="I214" s="249"/>
      <c r="J214" s="249"/>
      <c r="K214" s="270"/>
    </row>
    <row r="215" spans="2:11" customFormat="1" ht="15" customHeight="1">
      <c r="B215" s="269"/>
      <c r="C215" s="201" t="s">
        <v>1124</v>
      </c>
      <c r="D215" s="201"/>
      <c r="E215" s="201"/>
      <c r="F215" s="222">
        <v>1</v>
      </c>
      <c r="G215" s="258"/>
      <c r="H215" s="315" t="s">
        <v>1164</v>
      </c>
      <c r="I215" s="315"/>
      <c r="J215" s="315"/>
      <c r="K215" s="270"/>
    </row>
    <row r="216" spans="2:11" customFormat="1" ht="15" customHeight="1">
      <c r="B216" s="269"/>
      <c r="C216" s="201"/>
      <c r="D216" s="201"/>
      <c r="E216" s="201"/>
      <c r="F216" s="222">
        <v>2</v>
      </c>
      <c r="G216" s="258"/>
      <c r="H216" s="315" t="s">
        <v>1165</v>
      </c>
      <c r="I216" s="315"/>
      <c r="J216" s="315"/>
      <c r="K216" s="270"/>
    </row>
    <row r="217" spans="2:11" customFormat="1" ht="15" customHeight="1">
      <c r="B217" s="269"/>
      <c r="C217" s="201"/>
      <c r="D217" s="201"/>
      <c r="E217" s="201"/>
      <c r="F217" s="222">
        <v>3</v>
      </c>
      <c r="G217" s="258"/>
      <c r="H217" s="315" t="s">
        <v>1166</v>
      </c>
      <c r="I217" s="315"/>
      <c r="J217" s="315"/>
      <c r="K217" s="270"/>
    </row>
    <row r="218" spans="2:11" customFormat="1" ht="15" customHeight="1">
      <c r="B218" s="269"/>
      <c r="C218" s="201"/>
      <c r="D218" s="201"/>
      <c r="E218" s="201"/>
      <c r="F218" s="222">
        <v>4</v>
      </c>
      <c r="G218" s="258"/>
      <c r="H218" s="315" t="s">
        <v>1167</v>
      </c>
      <c r="I218" s="315"/>
      <c r="J218" s="315"/>
      <c r="K218" s="270"/>
    </row>
    <row r="219" spans="2:11" customFormat="1" ht="12.75" customHeight="1">
      <c r="B219" s="271"/>
      <c r="C219" s="272"/>
      <c r="D219" s="272"/>
      <c r="E219" s="272"/>
      <c r="F219" s="272"/>
      <c r="G219" s="272"/>
      <c r="H219" s="272"/>
      <c r="I219" s="272"/>
      <c r="J219" s="272"/>
      <c r="K219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906-23-0-1 - Vedlejší a o...</vt:lpstr>
      <vt:lpstr>906-23-0-2 - Vedlejší a o...</vt:lpstr>
      <vt:lpstr>906-23-1 - SO 101 Komunik...</vt:lpstr>
      <vt:lpstr>906-23-2 - SO 101 Komunik...</vt:lpstr>
      <vt:lpstr>Seznam figur</vt:lpstr>
      <vt:lpstr>Pokyny pro vyplnění</vt:lpstr>
      <vt:lpstr>'906-23-0-1 - Vedlejší a o...'!Názvy_tisku</vt:lpstr>
      <vt:lpstr>'906-23-0-2 - Vedlejší a o...'!Názvy_tisku</vt:lpstr>
      <vt:lpstr>'906-23-1 - SO 101 Komunik...'!Názvy_tisku</vt:lpstr>
      <vt:lpstr>'906-23-2 - SO 101 Komunik...'!Názvy_tisku</vt:lpstr>
      <vt:lpstr>'Rekapitulace stavby'!Názvy_tisku</vt:lpstr>
      <vt:lpstr>'Seznam figur'!Názvy_tisku</vt:lpstr>
      <vt:lpstr>'906-23-0-1 - Vedlejší a o...'!Oblast_tisku</vt:lpstr>
      <vt:lpstr>'906-23-0-2 - Vedlejší a o...'!Oblast_tisku</vt:lpstr>
      <vt:lpstr>'906-23-1 - SO 101 Komunik...'!Oblast_tisku</vt:lpstr>
      <vt:lpstr>'906-23-2 - SO 101 Komunik...'!Oblast_tisku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Gallia</dc:creator>
  <cp:lastModifiedBy>Martin Voříšek</cp:lastModifiedBy>
  <dcterms:created xsi:type="dcterms:W3CDTF">2024-05-27T12:13:48Z</dcterms:created>
  <dcterms:modified xsi:type="dcterms:W3CDTF">2024-07-08T10:14:12Z</dcterms:modified>
</cp:coreProperties>
</file>