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20" sheetId="2" r:id="rId2"/>
    <sheet name="SO 121.1" sheetId="3" r:id="rId3"/>
    <sheet name="SO 121.2" sheetId="4" r:id="rId4"/>
    <sheet name="SO 134" sheetId="5" r:id="rId5"/>
    <sheet name="SO 181" sheetId="6" r:id="rId6"/>
    <sheet name="SO 182" sheetId="7" r:id="rId7"/>
    <sheet name="SO 300" sheetId="8" r:id="rId8"/>
    <sheet name="SO 330" sheetId="9" r:id="rId9"/>
    <sheet name="SO 430" sheetId="10" r:id="rId10"/>
    <sheet name="VON" sheetId="11" r:id="rId11"/>
  </sheets>
  <definedNames/>
  <calcPr/>
  <webPublishing/>
</workbook>
</file>

<file path=xl/sharedStrings.xml><?xml version="1.0" encoding="utf-8"?>
<sst xmlns="http://schemas.openxmlformats.org/spreadsheetml/2006/main" count="2783" uniqueCount="591">
  <si>
    <t>Firma: Atelier PROMIKA s.r.o.</t>
  </si>
  <si>
    <t>Rekapitulace ceny</t>
  </si>
  <si>
    <t>Stavba: 230628 - Květnice, oprava komunikací - souhrnný soupis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</si>
  <si>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</si>
  <si>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</si>
  <si>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</si>
  <si>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</si>
  <si>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</si>
  <si>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</si>
  <si>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</si>
  <si>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</si>
  <si>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</si>
  <si>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</si>
  <si>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</si>
  <si>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</si>
  <si>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230628</t>
  </si>
  <si>
    <t>Květnice, oprava komunikací - souhrnný soupis</t>
  </si>
  <si>
    <t>O</t>
  </si>
  <si>
    <t>Rozpočet:</t>
  </si>
  <si>
    <t>0,00</t>
  </si>
  <si>
    <t>15,00</t>
  </si>
  <si>
    <t>21,00</t>
  </si>
  <si>
    <t>3</t>
  </si>
  <si>
    <t>2</t>
  </si>
  <si>
    <t>SO 120</t>
  </si>
  <si>
    <t>Úpravy silnic III/01211, III/01212, III/01215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</si>
  <si>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</si>
  <si>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</si>
  <si>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</si>
  <si>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</si>
  <si>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</si>
  <si>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</si>
  <si>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</si>
  <si>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</si>
  <si>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</si>
  <si>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</si>
  <si>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</si>
  <si>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</si>
  <si>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</si>
  <si>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</si>
  <si>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</si>
  <si>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</si>
  <si>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</si>
  <si>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</si>
  <si>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</si>
  <si>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</si>
  <si>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</si>
  <si>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</si>
  <si>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</si>
  <si>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</si>
  <si>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</si>
  <si>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beton, příp. železobeton</t>
  </si>
  <si>
    <t>VV</t>
  </si>
  <si>
    <t>dle pol. 113158: 158,1*2,4=379,440 [A] 
dle pol. 11352: 575*0,205=117,875 [B] 
dle pol. 96687: 2*0,6=1,200 [C] 
Celkem: A+B+C=498,515 [D]</t>
  </si>
  <si>
    <t>b</t>
  </si>
  <si>
    <t>zemina, kamenivo</t>
  </si>
  <si>
    <t>dle pol. 113328: 156,275*2,1=328,178 [A] 
dle pol. 122738: 315,0*1,8=567,000 [B] 
dle pol. 12924: 11,0*0,2*2,0=4,400 [C] 
dle pol. 21262: 75,0*0,2*1,8=27,000 [D] 
Celkem: A+B+C+D=926,578 [E]</t>
  </si>
  <si>
    <t>Zemní práce</t>
  </si>
  <si>
    <t>113158</t>
  </si>
  <si>
    <t/>
  </si>
  <si>
    <t>ODSTRANĚNÍ KRYTU ZPEVNĚNÝCH PLOCH Z BETONU, ODVOZ DO 20KM</t>
  </si>
  <si>
    <t>M3</t>
  </si>
  <si>
    <t>vč. odvozu a uložení na recyklační středisko / trvalou skládku dle dispozic zhotovitele, vzdálenost uvedena orientačně</t>
  </si>
  <si>
    <t>Bourací, přípravné a zemní práce 
Odstranění stávajících konstrukčních vrstev vozovky SC - prům. tl. 170 mm - 
- v plné tloušťce vozovky (AV+SC+ŠD):  680*0,17=115,600 [A] 
- v tloušťce vozovky 300mm (AV+SC): 250*0,17=42,500 [B] 
Celkem: A+B=158,100 [C]</t>
  </si>
  <si>
    <t>113328</t>
  </si>
  <si>
    <t>ODSTRAN PODKL ZPEVNĚNÝCH PLOCH Z KAMENIVA NESTMEL, ODVOZ DO 20KM</t>
  </si>
  <si>
    <t>Bourací, přípravné a zemní práce 
Odstranění stávajících konstrukčních vrstev vozovky ŠD, stupňovitě po vrstvách - 
- prům. tl. 560 mm v plné tloušťce vozovky (AV+SC+ŠD): 250*0,56=140,000 [A] 
- prům. tl. 50 mm (lokální opravy odstranění dalších vrstev, ŠD 30%): 1085*0,05*0,3=16,275 [B] 
Celkem: A+B=156,275 [C]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</si>
  <si>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</si>
  <si>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</si>
  <si>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</si>
  <si>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</si>
  <si>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Bourací, přípravné a zemní práce 
rozebrání silničních betonových obrub, včetně odstranění lože: 575=575,000 [A]</t>
  </si>
  <si>
    <t>113728</t>
  </si>
  <si>
    <t>FRÉZOVÁNÍ ZPEVNĚNÝCH PLOCH ASFALTOVÝCH, ODVOZ DO 20KM</t>
  </si>
  <si>
    <t>ZAS T1 
vč. odvozu a uskladnění dle dispozic zhotovitele 
POZN.: Povinný odkup frézované zhotovitelem! 
Materiál není odpadem!</t>
  </si>
  <si>
    <t>Bourací, přípravné a zemní práce 
frézování stávajícího asfaltového krytu vozovky AV - 
- prům. tl. 110 mm: 2170*0,11=238,700 [A] 
- prům. tl. 130 mm - 
 - v plné tloušťce vozovky (AV+SC+ŠD):  680*0,13=88,400 [B] 
 - v tloušťce vozovky 300mm (AV+SC): 250*0,13=32,500 [C] 
- prům. tl. 50 mm (lokální opravy odstranění dalších vrstev, fréza 70%): 1085*0,05*0,7=37,975 [D] 
Celkem: A+B+C+D=397,575 [E]</t>
  </si>
  <si>
    <t>7</t>
  </si>
  <si>
    <t>113764</t>
  </si>
  <si>
    <t>FRÉZOVÁNÍ DRÁŽKY PRŮŘEZU DO 400MM2 V ASFALTOVÉ VOZOVCE</t>
  </si>
  <si>
    <t>drážka min. 12/25mm</t>
  </si>
  <si>
    <t>Dokončující práce 
Příprava pro zálivku na styku nové a stávající vozovky a v místě podélné spáry: 820=820,000 [A]</t>
  </si>
  <si>
    <t>8</t>
  </si>
  <si>
    <t>122738</t>
  </si>
  <si>
    <t>ODKOPÁVKY A PROKOPÁVKY OBECNÉ TŘ. I, ODVOZ DO 20KM</t>
  </si>
  <si>
    <t>vč. odvozu na recyklační středisko / trvalou skládku dle dispozic zhotovitele, vzdálenost uvedena orientačně 
POZN.: Položka bude částečně čerpána po odsouhlasení objednatelem, na základě výsledků zatěžovacích zkoušek, v rozsahu dle pokynů geotechnického dozoru a za souhlasu TDI !</t>
  </si>
  <si>
    <t>Bourací, přípravné a zemní práce 
výkop, i pro sanaci silniční pláně: 315,0=315,000 [A]</t>
  </si>
  <si>
    <t>12924</t>
  </si>
  <si>
    <t>ČIŠTĚNÍ KRAJNIC OD NÁNOSU TL. DO 200MM</t>
  </si>
  <si>
    <t>M2</t>
  </si>
  <si>
    <t>Bourací, přípravné a zemní práce 
stržení krajnice, včetně odstranění nánosu, celk. prům. tl. do 0,2m: 11,0=11,000 [A]</t>
  </si>
  <si>
    <t>17120</t>
  </si>
  <si>
    <t>ULOŽENÍ SYPANINY DO NÁSYPŮ A NA SKLÁDKY BEZ ZHUTNĚNÍ</t>
  </si>
  <si>
    <t>dle pol. 122738: 315,0=315,000 [A]</t>
  </si>
  <si>
    <t>11</t>
  </si>
  <si>
    <t>17180</t>
  </si>
  <si>
    <t>ULOŽENÍ SYPANINY DO NÁSYPŮ Z NAKUPOVANÝCH MATERIÁLŮ</t>
  </si>
  <si>
    <t>nový materiál, vhodný do aktivní zóny</t>
  </si>
  <si>
    <t>Nové konstrukce 
Násyp: 81,0=81,000 [A]</t>
  </si>
  <si>
    <t>12</t>
  </si>
  <si>
    <t>Pořízení, dovoz a násyp z vhodného materiálu (ŠDB 0/63), vč. zhutnění 
POZN.: Položka bude čerpána po odsouhlasení objednatelem, na základě výsledků zatěžovacích zkoušek, v rozsahu dle pokynů geotechnického dozoru a za souhlasu TDI !</t>
  </si>
  <si>
    <t>Nové konstrukce 
Sanace aktivní zóny v tlouštce 0,4 m: 874*0,4=349,600 [A]</t>
  </si>
  <si>
    <t>13</t>
  </si>
  <si>
    <t>18110</t>
  </si>
  <si>
    <t>ÚPRAVA PLÁNĚ SE ZHUTNĚNÍM V HORNINĚ TŘ. I</t>
  </si>
  <si>
    <t>Úprava a hutnění pláně / parapláně vozovky, Edef, 2 (min.) = 45 MPa</t>
  </si>
  <si>
    <t>Nové konstrukce 
plocha vozovky  - 
- pláň v místě vybouirání celkové konstrukce vozovky: 250=250,000 [A] 
- parapláň (čerpání pol. viz pol. 122738): 874=874,000 [B] 
Celkem: A+B=1 124,000 [C]</t>
  </si>
  <si>
    <t>Základy</t>
  </si>
  <si>
    <t>14</t>
  </si>
  <si>
    <t>21197</t>
  </si>
  <si>
    <t>OPLÁŠTĚNÍ ODVODŇOVACÍCH ŽEBER Z GEOTEXTILIE</t>
  </si>
  <si>
    <t>Odvodnění 
podélná štěrková drenáž - geotextilie: 75*2,5=187,500 [A]</t>
  </si>
  <si>
    <t>15</t>
  </si>
  <si>
    <t>21262</t>
  </si>
  <si>
    <t>TRATIVODY KOMPLET Z TRUB Z PLAST HMOT DN DO 100MM</t>
  </si>
  <si>
    <t>vč. odvozu a uložení výkopku rýhy na recyklační středisko / trvalou skládku dle dispozic zhotovitele</t>
  </si>
  <si>
    <t>Odvodnění 
podélná štěrková drenáž včetně trubky PVC D100 vč. výkopu rýhy: 75=75,000 [A]</t>
  </si>
  <si>
    <t>16</t>
  </si>
  <si>
    <t>21461</t>
  </si>
  <si>
    <t>SEPARAČNÍ GEOTEXTILIE</t>
  </si>
  <si>
    <t>POZN.: Položka bude čerpána po odsouhlasení objednatelem, na základě výsledků zatěžovacích zkoušek, v rozsahu dle pokynů geotechnického dozoru a za souhlasu TDI !</t>
  </si>
  <si>
    <t>Nové konstrukce 
Sanace aktivní zóny: 874*1,15=1 005,100 [A]</t>
  </si>
  <si>
    <t>Komunikace</t>
  </si>
  <si>
    <t>17</t>
  </si>
  <si>
    <t>562131</t>
  </si>
  <si>
    <t>VOZOVKOVÉ VRSTVY Z MATERIÁLŮ STABIL CEMENTEM TŘ I TL DO 150MM</t>
  </si>
  <si>
    <t>směs stmelená cementem SC C3/4 (SC I), tl. 150mm</t>
  </si>
  <si>
    <t>Nové konstrukce 
Vozovka s krytem asfaltovým: 760=760,000 [A]</t>
  </si>
  <si>
    <t>18</t>
  </si>
  <si>
    <t>56335</t>
  </si>
  <si>
    <t>VOZOVKOVÉ VRSTVY ZE ŠTĚRKODRTI TL. DO 250MM</t>
  </si>
  <si>
    <t>ŠDA tl. (min.) 200mm</t>
  </si>
  <si>
    <t>Nové konstrukce 
Vozovka s krytem asfaltovým vč. rozšíření pod obruby celk. 15%: 760*1,15=874,000 [A]</t>
  </si>
  <si>
    <t>19</t>
  </si>
  <si>
    <t>56930</t>
  </si>
  <si>
    <t>ZPEVNĚNÍ KRAJNIC ZE ŠTĚRKODRTI</t>
  </si>
  <si>
    <t>POZN.: Při frézování stávající obrusné vrstvy na optimální frakci možno použít výzisk ze stavby. Materiál musí být odsouhlasen TDI!</t>
  </si>
  <si>
    <t>Nové konstrukce 
zpevnění zemní krajnice a dosypávka krajnice štěrkodrtí (recyklát) tl. 0,1m: 11,0*0,1=1,100 [A]</t>
  </si>
  <si>
    <t>20</t>
  </si>
  <si>
    <t>572113</t>
  </si>
  <si>
    <t>INFILTRAČNÍ POSTŘIK Z EMULZE DO 0,5KG/M2</t>
  </si>
  <si>
    <t>PI-C ; 0,4 kg/m2</t>
  </si>
  <si>
    <t>Nové konstrukce 
Vozovka s krytem asfaltovým: 760=760,000 [A] 
Vrchní část vozovky (2 asf.vrstvy vč. potřiků): 2170=2 170,000 [B] 
Celkem: A+B=2 930,000 [C]</t>
  </si>
  <si>
    <t>21</t>
  </si>
  <si>
    <t>572213</t>
  </si>
  <si>
    <t>SPOJOVACÍ POSTŘIK Z EMULZE DO 0,5KG/M2</t>
  </si>
  <si>
    <t>PS-C ; 0,3 kg/m2</t>
  </si>
  <si>
    <t>22</t>
  </si>
  <si>
    <t>574A34.R</t>
  </si>
  <si>
    <t>ASFALTOVÝ BETON PRO OBRUSNÉ VRSTVY FR ACO 11+, 11S TL. 40MM</t>
  </si>
  <si>
    <t>FR ACO 11+ s rozptýlenou 3D výztuží s aramidovými vlákny ; tl. 40mm</t>
  </si>
  <si>
    <t>23</t>
  </si>
  <si>
    <t>574E66.R</t>
  </si>
  <si>
    <t>ASFALTOVÝ BETON PRO PODKLADNÍ VRSTVY FR ACP 16+, 16S TL. 70MM</t>
  </si>
  <si>
    <t>FR ACP 16+ s rozptýlenou 3D výztuží s aramidovými vlákny ; tl. 70mm</t>
  </si>
  <si>
    <t>24</t>
  </si>
  <si>
    <t>5774EG</t>
  </si>
  <si>
    <t>VRSTVY PRO OBNOVU A OPRAVY Z ASF BETONU ACP 16+, 16S</t>
  </si>
  <si>
    <t>ACP 16+ ; prům. tl. 50mm</t>
  </si>
  <si>
    <t>Nové konstrukce 
lokální opravy, položení ACP 16+ tl. 50mm, včetně očistění a připravení povrchu: 1085*0,05=54,250 [A]</t>
  </si>
  <si>
    <t>Přidružená stavební výroba</t>
  </si>
  <si>
    <t>25</t>
  </si>
  <si>
    <t>701003.R</t>
  </si>
  <si>
    <t>PŘESUN OZNAČNÍKU VODOVODU</t>
  </si>
  <si>
    <t>KUS</t>
  </si>
  <si>
    <t>vč. zemních prací</t>
  </si>
  <si>
    <t>Potrubí</t>
  </si>
  <si>
    <t>26</t>
  </si>
  <si>
    <t>89911O</t>
  </si>
  <si>
    <t>BETONOVÝ POKLOP D400</t>
  </si>
  <si>
    <t>vč. likvidace původního vstupu 
POZN.: Položka bude čerpána v rozsahu dle skutečnosti!</t>
  </si>
  <si>
    <t>Ostatní 
Případná výměna povrchových znaků - kanalizace: 8=8,000 [A]</t>
  </si>
  <si>
    <t>27</t>
  </si>
  <si>
    <t>899122</t>
  </si>
  <si>
    <t>MŘÍŽE LITINOVÉ SAMOSTATNÉ</t>
  </si>
  <si>
    <t>Ostatní 
Případná výměna povrchových znaků - mříž UV: 2=2,000 [A]</t>
  </si>
  <si>
    <t>28</t>
  </si>
  <si>
    <t>89913</t>
  </si>
  <si>
    <t>KRYCÍ HRNCE SAMOSTATNÉ</t>
  </si>
  <si>
    <t>Ostatní 
Případná výměna povrchových znaků - šoupě, hydrant: 17=17,000 [A]</t>
  </si>
  <si>
    <t>29</t>
  </si>
  <si>
    <t>89921</t>
  </si>
  <si>
    <t>VÝŠKOVÁ ÚPRAVA POKLOPŮ</t>
  </si>
  <si>
    <t>Ostatní 
Výšková rektifikace povrchových znaků - kanalizace: 8=8,000 [A]</t>
  </si>
  <si>
    <t>30</t>
  </si>
  <si>
    <t>89922</t>
  </si>
  <si>
    <t>VÝŠKOVÁ ÚPRAVA MŘÍŽÍ</t>
  </si>
  <si>
    <t>Ostatní 
Výšková rektifikace povrchových znaků - odvodnění: 2=2,000 [A]</t>
  </si>
  <si>
    <t>31</t>
  </si>
  <si>
    <t>89923</t>
  </si>
  <si>
    <t>VÝŠKOVÁ ÚPRAVA KRYCÍCH HRNCŮ</t>
  </si>
  <si>
    <t>Ostatní 
Výšková rektifikace povrchových znaků - šoupě, hydrant: 17=17,000 [A]</t>
  </si>
  <si>
    <t>Ostatní konstrukce a práce</t>
  </si>
  <si>
    <t>32</t>
  </si>
  <si>
    <t>914131</t>
  </si>
  <si>
    <t>DOPRAVNÍ ZNAČKY ZÁKLADNÍ VELIKOSTI OCELOVÉ FÓLIE TŘ 2 - DODÁVKA A MONTÁŽ</t>
  </si>
  <si>
    <t>Dopravní značení 
nové SDZ - 
- B20a (30) na sloup VO: 1=1,000 [A] 
- E2b na stáv. sloupek: 1+1=2,000 [B] 
Celkem: A+B=3,000 [C]</t>
  </si>
  <si>
    <t>33</t>
  </si>
  <si>
    <t>914132</t>
  </si>
  <si>
    <t>DOPRAVNÍ ZNAČKY ZÁKLADNÍ VELIKOSTI OCELOVÉ FÓLIE TŘ 2 - MONTÁŽ S PŘEMÍSTĚNÍM</t>
  </si>
  <si>
    <t>vč. vyzvednutí ze skladu a nových spoj. prvků</t>
  </si>
  <si>
    <t>Dopravní značení 
posun stávajícího SDZ - 
- P4: 1=1,000 [A] 
- P2+E2b: 1+1=2,000 [B] 
- IS3b/c: 3+2=5,000 [C] 
Celkem: A+B+C=8,000 [D]</t>
  </si>
  <si>
    <t>34</t>
  </si>
  <si>
    <t>914133</t>
  </si>
  <si>
    <t>DOPRAVNÍ ZNAČKY ZÁKLADNÍ VELIKOSTI OCELOVÉ FÓLIE TŘ 2 - DEMONTÁŽ</t>
  </si>
  <si>
    <t>vč. uskladnění, příp. likvidace (malé množství)</t>
  </si>
  <si>
    <t>Dopravní značení 
posun stávajícího SDZ - 
- P4: 1=1,000 [A] 
- P2+E2b: 1+1=2,000 [B] 
- IS3b/c: 3+2=5,000 [C] 
odstranění stávajícího SDZ - 
- E2b: 2=2,000 [D] 
- IP6: 1=1,000 [E] 
Celkem: A+B+C+D+E=11,000 [F]</t>
  </si>
  <si>
    <t>35</t>
  </si>
  <si>
    <t>914231</t>
  </si>
  <si>
    <t>DOPRAVNÍ ZNAČKY ZVĚTŠENÉ VELIKOSTI OCELOVÉ FÓLIE TŘ 2 - DODÁVKA A MONTÁŽ</t>
  </si>
  <si>
    <t>Dopravní značení 
nové SDZ reflexní - 
- IP6 na stáv. sloupek: 1=1,000 [A] 
- IP6 na sloup VO: 1=1,000 [B] 
Celkem: A+B=2,000 [C]</t>
  </si>
  <si>
    <t>36</t>
  </si>
  <si>
    <t>914913</t>
  </si>
  <si>
    <t>SLOUPKY A STOJKY DZ Z OCEL TRUBEK ZABETON DEMONTÁŽ</t>
  </si>
  <si>
    <t>Dopravní značení 
posun stávajícího SDZ - likvidace sloupků (výměna, resp. osazení na sloupy VO) - 
- P4: 1=1,000 [A] 
- P2+E2b: 1=1,000 [B] 
- IS3b/c: 1+1=2,000 [C] 
Celkem: A+B+C=4,000 [D]</t>
  </si>
  <si>
    <t>37</t>
  </si>
  <si>
    <t>914921</t>
  </si>
  <si>
    <t>SLOUPKY A STOJKY DOPRAVNÍCH ZNAČEK Z OCEL TRUBEK DO PATKY - DODÁVKA A MONTÁŽ</t>
  </si>
  <si>
    <t>Dopravní značení 
posun stávajícího SDZ - nové sloupky (výměna) - 
- P2+E2b: 1=1,000 [A] 
- IS3b/c: 1+1=2,000 [B] 
Celkem: A+B=3,000 [C]</t>
  </si>
  <si>
    <t>38</t>
  </si>
  <si>
    <t>914954.R</t>
  </si>
  <si>
    <t>OZNAČNÍKY ZASTÁVKY DVOUPATKOVÉ - VÝMĚNA</t>
  </si>
  <si>
    <t>Označníky autobusových zastávek dle standardů DPHMP</t>
  </si>
  <si>
    <t>Dopravní značení ostatní 
demontáž původního (vč. likvidace) a následné osazení nového svislého dopravního značení IJ4a (označník zastávky) do nové polohy, včetně zemních prací, základu, kotev.manžety/ prvku: 2=2,000 [A]</t>
  </si>
  <si>
    <t>39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</si>
  <si>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</si>
  <si>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</si>
  <si>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</si>
  <si>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Dopravní značení 
VDZ bílé (liniové + plošné): 76,0+38,0=114,000 [A]</t>
  </si>
  <si>
    <t>40</t>
  </si>
  <si>
    <t>Dopravní značení 
VDZ žluté (liniové): 9,0=9,000 [A]</t>
  </si>
  <si>
    <t>41</t>
  </si>
  <si>
    <t>915221</t>
  </si>
  <si>
    <t>VODOR DOPRAV ZNAČ PLASTEM STRUKTURÁLNÍ NEHLUČNÉ - DOD A POKLÁDKA</t>
  </si>
  <si>
    <t>příp. hladké 
2. fáze VDZ (vč. vyznačení operativního místa pro realizaci VDZ za provozu, dle TP66)</t>
  </si>
  <si>
    <t>42</t>
  </si>
  <si>
    <t>43</t>
  </si>
  <si>
    <t>91552.R</t>
  </si>
  <si>
    <t>VODOR DOPRAV ZNAČ - VODÍCÍ PÁS PŘECHODU</t>
  </si>
  <si>
    <t>vč. předznačení</t>
  </si>
  <si>
    <t>Dopravní značení 
zřízení vodícího pásu přechodu: 13,0=13,000 [A]</t>
  </si>
  <si>
    <t>44</t>
  </si>
  <si>
    <t>917224</t>
  </si>
  <si>
    <t>SILNIČNÍ A CHODNÍKOVÉ OBRUBY Z BETONOVÝCH OBRUBNÍKŮ ŠÍŘ 150MM</t>
  </si>
  <si>
    <t>Nové konstrukce 
betonový silniční obrubník zkosený 150x250 mm  (přímý i obloukový, rovněž nájezdový a přechodový) kladený do betonového lože s opěrou: 475=475,000 [A]</t>
  </si>
  <si>
    <t>45</t>
  </si>
  <si>
    <t>91725</t>
  </si>
  <si>
    <t>NÁSTUPIŠTNÍ OBRUBNÍKY BETONOVÉ</t>
  </si>
  <si>
    <t>Nové konstrukce 
bezbariérový obrubník pro autobusové zastávky kladený do betonového lože s opěrou: 56=56,000 [A]</t>
  </si>
  <si>
    <t>46</t>
  </si>
  <si>
    <t>919113</t>
  </si>
  <si>
    <t>ŘEZÁNÍ ASFALTOVÉHO KRYTU VOZOVEK TL DO 150MM</t>
  </si>
  <si>
    <t>Bourací, přípravné a zemní práce 
Zaříznutí živice hl. - 
- do 110 mm po vrstvách: 25,0=25,000 [A] 
- do 130 mm po vrstvách: 465,0=465,000 [B] 
Celkem: A+B=490,000 [C]</t>
  </si>
  <si>
    <t>47</t>
  </si>
  <si>
    <t>931314</t>
  </si>
  <si>
    <t>TĚSNĚNÍ DILATAČ SPAR ASF ZÁLIVKOU PRŮŘ DO 400MM2</t>
  </si>
  <si>
    <t>Dokončující práce 
Zálivka na styku nové a stávající vozovky a v místě podélné spáry: 820=820,000 [A]</t>
  </si>
  <si>
    <t>48</t>
  </si>
  <si>
    <t>93808</t>
  </si>
  <si>
    <t>OČIŠTĚNÍ VOZOVEK ZAMETENÍM</t>
  </si>
  <si>
    <t>Zametení vozovky před provedením 2. fáze VDZ (plošně), vč. likvidace odpadu</t>
  </si>
  <si>
    <t>49</t>
  </si>
  <si>
    <t>96687</t>
  </si>
  <si>
    <t>VYBOURÁNÍ ULIČNÍCH VPUSTÍ KOMPLETNÍCH</t>
  </si>
  <si>
    <t>Bourací, přípravné a zemní práce 
odstranění stávající UV, včetně zemních prací a vybourání 5m přípojek: 2=2,000 [A]</t>
  </si>
  <si>
    <t>SO 121.1</t>
  </si>
  <si>
    <t>Úprava silnice III/01212 (odstranění bodové závady na silnici III/01212)</t>
  </si>
  <si>
    <t>beton</t>
  </si>
  <si>
    <t>dle pol. 113158: 333,113*2,4=799,471 [A]</t>
  </si>
  <si>
    <t>dle pol. 113328: 1586,25*2,1=3 331,125 [A] 
dle pol. 121108: 120*1,8=216,000 [B] 
dle pol. 122738: 190,35*1,8=342,630 [C] 
dle pol. 123738: 972,9*1,8=1 751,220 [D] 
dle pol. 12924: 160*0,2*2,0=64,000 [E] 
dle pol. 12932: 320*0,5*1,8=288,000 [F] 
Celkem: A+B+C+D+E+F=5 992,975 [G]</t>
  </si>
  <si>
    <t>014212</t>
  </si>
  <si>
    <t>POPLATKY ZA ZEMNÍK - ORNICE</t>
  </si>
  <si>
    <t>pořízení ornice / zeminy schopné zúrodnění dle dispozic zhotovitele</t>
  </si>
  <si>
    <t>Zatravnění 
Rozprostření ornice v tl. 0,15m - pořízení ornice: 800*0,15*1,8=216,000 [A]</t>
  </si>
  <si>
    <t>Bourací, přípravné a zemní práce 
Odstranění stávajících konstrukčních vrstev vozovky po frézování - SC - prům. tl. 150 mm, vč. rozšíření vrstvy cca 5%: 2115*0,15*1,05=333,113 [A]</t>
  </si>
  <si>
    <t>Bourací, přípravné a zemní práce 
Odstranění stávajících konstrukčních vrstev vozovky po frézování - ŠD, stupňovitě po vrstvách - prům. tl. 500 mm, vč. rozšíření vrstvy cca 15%: 2115*0,5*1,15=1 586,250 [A]</t>
  </si>
  <si>
    <t>Bourací, přípravné a zemní práce 
frézování stávajícího asfaltového krytu vozovky - 
- prům. tl. 110 mm: 205,0*0,11=22,550 [A] 
- prům. tl. 150 mm: 2115,0*0,15=317,250 [B] 
Celkem: A+B=339,800 [C]</t>
  </si>
  <si>
    <t>Dokončující práce 
Příprava pro zálivku na styku nové a stávající vozovky a v místě podélné spáry: 375=375,000 [A]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</si>
  <si>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</si>
  <si>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</si>
  <si>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</t>
  </si>
  <si>
    <t>Bourací, přípravné a zemní práce 
Sejmutí ornice tl. cca 0,15m: 800*0,15=120,000 [A]</t>
  </si>
  <si>
    <t>vč. odvozu na recyklační středisko / trvalou skládku dle dispozic zhotovitele, vzdálenost uvedena orientačně</t>
  </si>
  <si>
    <t>Bourací, přípravné a zemní práce 
Odstranění zeminy pod konstrukcí stávajícící vozovky pro dosažení úrovně silniční pláně - prům. tl. 60 mm, vč. rozšíření vrstvy cca 15%: 2115*0,06*1,15=190,350 [A]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</si>
  <si>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</si>
  <si>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</si>
  <si>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za souhlasu TDI !</t>
  </si>
  <si>
    <t>Bourací, přípravné a zemní práce 
Sanace aktivní zóny v tlouštce 0,4 m - vč. rozšíření vrstvy cca 15%: 2115*0,4*1,15=972,900 [A]</t>
  </si>
  <si>
    <t>125738</t>
  </si>
  <si>
    <t>VYKOPÁVKY ZE ZEMNÍKŮ A SKLÁDEK TŘ. I, ODVOZ DO 20KM</t>
  </si>
  <si>
    <t>vč. dopravy ornice / zeminy schopné zúrodnění dle dispozic zhotovitele, vzdálenost uvedena orientačně</t>
  </si>
  <si>
    <t>Zatravnění 
Rozprostření ornice v tl. 0,15m - doprava ornice: 800*0,15=120,000 [A]</t>
  </si>
  <si>
    <t>Bourací, přípravné a zemní práce 
stržení krajnice v šířce cca 0,5m, včetně odstranění nánosu, celk. prům. tl. do 0,2m: 320*0,5=160,000 [A]</t>
  </si>
  <si>
    <t>12932</t>
  </si>
  <si>
    <t>ČIŠTĚNÍ PŘÍKOPŮ OD NÁNOSU DO 0,5M3/M</t>
  </si>
  <si>
    <t>Bourací, přípravné a zemní práce 
pročištění příkopu příkopovým rypadlem, celk. prům. množství do 0,5 m3/m: 320=320,000 [A]</t>
  </si>
  <si>
    <t>dle pol. 121108: 120=120,000 [A] 
dle pol. 122738: 190,35=190,350 [B] 
dle pol. 123738: 972,9=972,900 [C] 
Celkem: A+B+C=1 283,250 [D]</t>
  </si>
  <si>
    <t>Nové konstrukce 
Sanace aktivní zóny v tlouštce 0,4 m - vč. rozšíření vrstvy cca 15%: 2115*0,4*1,15=972,900 [A]</t>
  </si>
  <si>
    <t>Nové konstrukce 
plocha vozovky vč. rozšíření vrstvy cca 15% - 
- pláň: 2115*1,15=2 432,250 [A] 
- parapláň (čerpání pol. viz pol. 123738): 2115*1,15=2 432,250 [B] 
Celkem: A+B=4 864,500 [C]</t>
  </si>
  <si>
    <t>18130</t>
  </si>
  <si>
    <t>ÚPRAVA PLÁNĚ BEZ ZHUTNĚNÍ</t>
  </si>
  <si>
    <t>Zatravnění 
Rozprostření ornice v tl. 0,2m - příprava plochy: 800=800,000 [A]</t>
  </si>
  <si>
    <t>18223</t>
  </si>
  <si>
    <t>ROZPROSTŘENÍ ORNICE VE SVAHU V TL DO 0,20M</t>
  </si>
  <si>
    <t>Zatravnění 
Rozprostření ornice v tl. 0,15m: 800=800,000 [A]</t>
  </si>
  <si>
    <t>18241</t>
  </si>
  <si>
    <t>ZALOŽENÍ TRÁVNÍKU RUČNÍM VÝSEVEM</t>
  </si>
  <si>
    <t>Zatravnění: 800=800,000 [A]</t>
  </si>
  <si>
    <t>18247</t>
  </si>
  <si>
    <t>OŠETŘOVÁNÍ TRÁVNÍKU</t>
  </si>
  <si>
    <t>Zatravnění  
Péče do předání správci: 800=800,000 [A]</t>
  </si>
  <si>
    <t>Nové konstrukce 
Sanace aktivní zóny - vč. rozšíření vrstvy cca 15%: 2115*1,15=2 432,250 [A]</t>
  </si>
  <si>
    <t>Nové konstrukce 
Vozovka s krytem asfaltovým, vč. rozšíření podkladní vrstvy vozovky 5%: 2115*1,05=2 220,750 [A]</t>
  </si>
  <si>
    <t>Nové konstrukce 
Vozovka s krytem asfaltovým, vč. rozšíření podkladní vrstvy vozovky 15%: 2115*1,15=2 432,250 [A]</t>
  </si>
  <si>
    <t>Nové konstrukce 
zpevnění zemní krajnice a dosypávka krajnice štěrkodrtí (recyklát): 30,0=30,000 [A]</t>
  </si>
  <si>
    <t>Nové konstrukce 
Vozovka s krytem asfaltovým, vč. rozšíření podkladní vrstvy vozovky 3%: 2115*1,03=2 178,450 [A] 
Vrchní část vozovky (2 asf.vrstvy vč. potřiků): 205=205,000 [B] 
Celkem: A+B=2 383,450 [C]</t>
  </si>
  <si>
    <t>Nové konstrukce 
Vozovka s krytem asfaltovým, vč. rozšíření podkladní vrstvy vozovky 1%: 2115*1,01=2 136,150 [A] 
Vrchní část vozovky (2 asf.vrstvy vč. potřiků): 205=205,000 [B] 
Celkem: A+B=2 341,150 [C]</t>
  </si>
  <si>
    <t>574A34</t>
  </si>
  <si>
    <t>ASFALTOVÝ BETON PRO OBRUSNÉ VRSTVY ACO 11+, 11S TL. 40MM</t>
  </si>
  <si>
    <t>ACO 11+ ; tl. 40mm</t>
  </si>
  <si>
    <t>Nové konstrukce 
Vozovka s krytem asfaltovým: 2115=2 115,000 [A] 
Vrchní část vozovky (2 asf.vrstvy vč. potřiků): 205=205,000 [B] 
Celkem: A+B=2 320,000 [C]</t>
  </si>
  <si>
    <t>574E66</t>
  </si>
  <si>
    <t>ASFALTOVÝ BETON PRO PODKLADNÍ VRSTVY ACP 16+, 16S TL. 70MM</t>
  </si>
  <si>
    <t>ACP 16+ ; tl. 70mm</t>
  </si>
  <si>
    <t>Nové konstrukce 
Vozovka s krytem asfaltovým, vč. rozšíření podkladní vrstvy vozovky 2%: 2115*1,02=2 157,300 [A] 
Vrchní část vozovky (2 asf.vrstvy vč. potřiků): 205=205,000 [B] 
Celkem: A+B=2 362,300 [C]</t>
  </si>
  <si>
    <t>Ostatní 
Případná výměna povrchových znaků - kanalizace: 5=5,000 [A]</t>
  </si>
  <si>
    <t>Ostatní 
Případná výměna povrchových znaků - šoupě, hydrant: 6=6,000 [A]</t>
  </si>
  <si>
    <t>Ostatní 
Výšková rektifikace povrchových znaků - kanalizace: 5=5,000 [A]</t>
  </si>
  <si>
    <t>Ostatní 
Výšková rektifikace povrchových znaků - šoupě, hydrant: 6=6,000 [A]</t>
  </si>
  <si>
    <t>Dopravní značení 
VDZ (liniové + plošné): 72,0+12,0=84,000 [A]</t>
  </si>
  <si>
    <t>2. fáze VDZ (vč. vyznačení operativního místa pro realizaci VDZ za provozu, dle TP66)</t>
  </si>
  <si>
    <t>919111</t>
  </si>
  <si>
    <t>ŘEZÁNÍ ASFALTOVÉHO KRYTU VOZOVEK TL DO 50MM</t>
  </si>
  <si>
    <t>Bourací, přípravné a zemní práce 
Zaříznutí živice hl. do 40 mm (1. vrstva): 25,0=25,000 [A]</t>
  </si>
  <si>
    <t>919112</t>
  </si>
  <si>
    <t>ŘEZÁNÍ ASFALTOVÉHO KRYTU VOZOVEK TL DO 100MM</t>
  </si>
  <si>
    <t>Bourací, přípravné a zemní práce 
Zaříznutí živice hl. do 70 mm (2. vrstva): 25,0=25,000 [A]</t>
  </si>
  <si>
    <t>Dokončující práce 
Zálivka na styku nové a stávající vozovky a v místě podélné spáry: 375=375,000 [A]</t>
  </si>
  <si>
    <t>SO 121.2</t>
  </si>
  <si>
    <t>Úpravy silnice III/01212 (ulice V Zelených - část Silnice)</t>
  </si>
  <si>
    <t>dle pol. 11352: 95*0,205=19,475 [A] 
dle pol. 96687: 1*0,6=0,600 [B] 
Celkem: A+B=20,075 [C]</t>
  </si>
  <si>
    <t>dle pol. 113328: 495,0*2,1=1 039,500 [A] 
dle pol. 121108: 72*1,8=129,600 [B] 
dle pol. 122738: 1377*1,8=2 478,600 [C] 
dle pol. 12924: 160,0*0,2*2,0=64,000 [D] 
dle pol. 12932: 320*0,5*1,8=288,000 [E] 
dle pol. 131738: 19,5*1,8=35,100 [F] 
Celkem: A+B+C+D+E+F=4 034,800 [G]</t>
  </si>
  <si>
    <t>Bourací, přípravné a zemní práce 
Odstranění stávající vozovky po frézování asfaltových vrstev stupňovitě po vrstvách tl. cca 250mm ŠD (vč. předp. rozšíření 10%): 1800*1,1*0,25=495,000 [A]</t>
  </si>
  <si>
    <t>Bourací, přípravné a zemní práce 
rozebrání silničních betonových obrub, včetně odstranění lože: 95=95,000 [A]</t>
  </si>
  <si>
    <t>Bourací, přípravné a zemní práce 
frézování stávajícího asfaltového krytu vozovky tl. cca 70mm: 1800*0,07=126,000 [A]</t>
  </si>
  <si>
    <t>Dokončující práce 
Příprava pro zálivku na styku nové a stávající vozovky a v místě podélné spáry: 86+766=852,000 [A]</t>
  </si>
  <si>
    <t>121104</t>
  </si>
  <si>
    <t>SEJMUTÍ ORNICE NEBO LESNÍ PŮDY S ODVOZEM DO 5KM</t>
  </si>
  <si>
    <t>vč. odvozu na meziskládku dle dispozic zhotovitele, vzdálenost uvedena orientačně 
Výpočet celkové skrývky ornice viz. pol. 121108. 
Součástí položky je i výběr vhodného materiálu!</t>
  </si>
  <si>
    <t>Materiál prop zpětné ohumusování 
dle pol. 18222: 800*0,15=120,000 [A]</t>
  </si>
  <si>
    <t>vč. odvozu na recyklační středisko / trvalou skládku dle dispozic zhotovitele, vzdálenost uvedena orientačně 
předpoklad vrchní část stávajících zatravněných ploch (drn, degradovaná ornice nevhodná pro další použití). V případě získání kvalitní zeminy vhodné k následnému zpětnému rozprostření bude tato deponována a přednostně využita v rámci ohumusování.</t>
  </si>
  <si>
    <t>Bourací, přípravné a zemní práce 
Sejmutí ornice prům. tl. 150mm: 1280*0,15=192,000 [A] 
Odpočet materiálu pro zpětné použití - dle pol. 18222: -800*0,15=- 120,000 [B] 
Celkem: A+B=72,000 [C]</t>
  </si>
  <si>
    <t>Bourací, přípravné a zemní práce 
výkop, i pro sanaci silniční pláně: 0,9*320+0,55*1800*1,1=1 377,000 [A]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</si>
  <si>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</si>
  <si>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</si>
  <si>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</si>
  <si>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18222: 800*0,15=120,000 [A]</t>
  </si>
  <si>
    <t>Bourací, přípravné a zemní práce 
pročištění příkopu příkopovým rypadlem: 320=320,000 [A]</t>
  </si>
  <si>
    <t>131738</t>
  </si>
  <si>
    <t>HLOUBENÍ JAM ZAPAŽ I NEPAŽ TŘ. I, ODVOZ DO 20KM</t>
  </si>
  <si>
    <t>Odvodnění 
zasakovací objekt, hl. 1,5m - výkop: 13,0*1,5=19,500 [A]</t>
  </si>
  <si>
    <t>meziskládka - 
- dle pol. 121104: 120=120,000 [A] 
recyklační středisko / trvalá skládka - 
- dle pol. 121108: 72=72,000 [B] 
- dle pol. 122738: 1377=1 377,000 [C] 
- dle pol. 131738: 19,5=19,500 [D] 
Celkem: A+B+C+D=1 588,500 [E]</t>
  </si>
  <si>
    <t>Nové konstrukce 
Násyp: 45,0=45,000 [A]</t>
  </si>
  <si>
    <t>Nové konstrukce 
Sanace aktivní zóny v tlouštce 0,4 m: 2777*0,4=1 110,800 [A]</t>
  </si>
  <si>
    <t>17481</t>
  </si>
  <si>
    <t>ZÁSYP JAM A RÝH Z NAKUPOVANÝCH MATERIÁLŮ</t>
  </si>
  <si>
    <t>Ostatní 
Případná ochrana plynovodu - zásyp ŠP se zhutněním: 30*2,0*0,5=30,000 [A]</t>
  </si>
  <si>
    <t>Nové konstrukce 
plocha vozovky  - 
- pláň v místě vybouirání celkové konstrukce vozovky: 1800*1,1=1 980,000 [A] 
- parapláň (čerpání pol. viz pol. 17180.b): 2777=2 777,000 [B] 
plocha sjezdu: 60=60,000 [C] 
Celkem: A+B+C=4 817,000 [D]</t>
  </si>
  <si>
    <t>dle pol. 18222: 800=800,000 [A]</t>
  </si>
  <si>
    <t>18222</t>
  </si>
  <si>
    <t>ROZPROSTŘENÍ ORNICE VE SVAHU V TL DO 0,15M</t>
  </si>
  <si>
    <t>přev. svah</t>
  </si>
  <si>
    <t>Dokončující práce 
Ohumusování tl. 150mm: 800=800,000 [A]</t>
  </si>
  <si>
    <t>příp. hydroosev</t>
  </si>
  <si>
    <t>Zatravnění ohumusovaných ploch, dle pol. 18222: 800=800,000 [A]</t>
  </si>
  <si>
    <t>Údržba zatravněných ploch do předání správci, dle pol. 18222: 800=800,000 [A]</t>
  </si>
  <si>
    <t>Odvodnění 
zasakovací objekt, hl. 1,5m - geotextilie: 35,0=35,000 [A]</t>
  </si>
  <si>
    <t>21452</t>
  </si>
  <si>
    <t>SANAČNÍ VRSTVY Z KAMENIVA DRCENÉHO</t>
  </si>
  <si>
    <t>Odvodnění 
zasakovací objekt, hl. 1,5m - výplň štěrkem fr. 32/63: 13,0*1,5=19,500 [A]</t>
  </si>
  <si>
    <t>Nové konstrukce 
Sanace aktivní zóny: 2777*1,15=3 193,550 [A] 
Ostatní 
Případná ochrana plynovodu - 2x tkaná geotextilie: 30*2,0*1,15=69,000 [B] 
Celkem: A+B=3 262,550 [C]</t>
  </si>
  <si>
    <t>289973</t>
  </si>
  <si>
    <t>OPLÁŠTĚNÍ (ZPEVNĚNÍ) Z GEOSÍTÍ A GEOROHOŽÍ</t>
  </si>
  <si>
    <t>Dokončující práce 
Opevnění svahu georohoží, včetně kotvení: 960=960,000 [A]</t>
  </si>
  <si>
    <t>Vodorovné konstrukce</t>
  </si>
  <si>
    <t>45157</t>
  </si>
  <si>
    <t>PODKLADNÍ A VÝPLŇOVÉ VRSTVY Z KAMENIVA TĚŽENÉHO</t>
  </si>
  <si>
    <t>Odvodnění 
Zatrubněný příkop D400 - ŠP podsyp: 35*0,05=1,750 [A] 
Ostatní 
Případná ochrana plynovodu - zásyp pískem: 30*2,0*0,2*1,1=13,200 [B] 
Celkem: A+B=14,950 [C]</t>
  </si>
  <si>
    <t>Nové konstrukce 
Vozovka s krytem asfaltovým: 985+1430=2 415,000 [A]</t>
  </si>
  <si>
    <t>Nové konstrukce 
Vozovka s krytem asfaltovým vč. rozšíření pod obruby celk. 15%: (985+1430)*1,15=2 777,250 [A]</t>
  </si>
  <si>
    <t>56360</t>
  </si>
  <si>
    <t>VOZOVKOVÉ VRSTVY Z RECYKLOVANÉHO MATERIÁLU</t>
  </si>
  <si>
    <t>R-mat ; tl. 350mm 
POZN.: Při frézování stávající obrusné vrstvy na optimální frakci možno použít výzisk ze stavby. Materiál musí být odsouhlasen TDI!</t>
  </si>
  <si>
    <t>Nové konstrukce 
Sjezdy: 60*0,35=21,000 [A]</t>
  </si>
  <si>
    <t>ŠD / R-mat 
POZN.: Při frézování stávající obrusné vrstvy na optimální frakci možno použít výzisk ze stavby. Materiál musí být odsouhlasen TDI!</t>
  </si>
  <si>
    <t>Nové konstrukce 
zpevnění zemní krajnice a dosypávka krajnice štěrkodrtí (recyklát) tl. 0,1m: 250*0,1=25,000 [A]</t>
  </si>
  <si>
    <t>Nové konstrukce 
Vozovka s krytem asfaltovým: 985=985,000 [A]</t>
  </si>
  <si>
    <t>Nové konstrukce 
Vozovka s krytem asfaltovým - v místě autobusové zastávky: 1430=1 430,000 [A]</t>
  </si>
  <si>
    <t>87433.R</t>
  </si>
  <si>
    <t>PŘÍPOJKA Z POTRUBÍ Z TRUB PLASTOVÝCH ODPADNÍCH DN DO 150MM</t>
  </si>
  <si>
    <t>DN 150mm 
Kompletní provedení vč. výkopu rýhy, dodávky a ukládky potrubí vč. všech tvarovek, napojení, lože, obsypu a zpětného zásypu rýhy se zhutněním, s vyustěním do vsakovacího objektu / na terén</t>
  </si>
  <si>
    <t>Odvodnění 
Nová přípojka UV: 20,0=20,000 [A]</t>
  </si>
  <si>
    <t>89712</t>
  </si>
  <si>
    <t>VPUSŤ KANALIZAČNÍ ULIČNÍ KOMPLETNÍ Z BETONOVÝCH DÍLCŮ</t>
  </si>
  <si>
    <t>vč. zemních prací (malé množství)</t>
  </si>
  <si>
    <t>Odvodnění 
nová UV kompletní: 1=1,000 [A]</t>
  </si>
  <si>
    <t>Ostatní 
Případná výměna povrchových znaků - kanalizace: 2=2,000 [A]</t>
  </si>
  <si>
    <t>Ostatní 
Případná výměna povrchových znaků - šoupě, hydrant: 2=2,000 [A]</t>
  </si>
  <si>
    <t>Ostatní 
Výšková rektifikace povrchových znaků - kanalizace: 2=2,000 [A]</t>
  </si>
  <si>
    <t>Ostatní 
Výšková rektifikace povrchových znaků - šoupě, hydrant: 2=2,000 [A]</t>
  </si>
  <si>
    <t>899309</t>
  </si>
  <si>
    <t>DOPLŇKY NA POTRUBÍ - VÝSTRAŽNÁ FÓLIE</t>
  </si>
  <si>
    <t>Ostatní 
Případná ochrana plynovodu - výstražná fólie: 30=30,000 [A]</t>
  </si>
  <si>
    <t>89952</t>
  </si>
  <si>
    <t>OBETONOVÁNÍ POTRUBÍ Z PROSTÉHO BETONU</t>
  </si>
  <si>
    <t>Odvodnění 
Zatrubněný příkop D400 - lože a obetonování potrubí: 35*0,4=14,000 [A]</t>
  </si>
  <si>
    <t>Dopravní značení 
nové SDZ - 
- IJ4c (se sloupkem): 4=4,000 [A] 
- P2+E2b na sloup VO: 1+1=2,000 [B] 
- C14a (se sloupkem): 4=4,000 [C] 
Celkem: A+B+C=10,000 [D]</t>
  </si>
  <si>
    <t>vč. uskladnění na sklad objednatele, příp. likvidace (malé množství)</t>
  </si>
  <si>
    <t>Dopravní značení 
odstranění stávajícího SDZ - zdrcadlo: 1=1,000 [A]</t>
  </si>
  <si>
    <t>Dopravní značení 
nové SDZ reflexní - IP6 na sloup VO: 4=4,000 [A]</t>
  </si>
  <si>
    <t>Dopravní značení 
odstranění sloupku stávajícího SDZ - zdrcadlo: 1=1,000 [A]</t>
  </si>
  <si>
    <t>50</t>
  </si>
  <si>
    <t>Dopravní značení 
nové SDZ - sloupky - 
- IJ4c (se sloupkem): 4=4,000 [A] 
- C14a (se sloupkem): 4=4,000 [B] 
Celkem: A+B=8,000 [C]</t>
  </si>
  <si>
    <t>51</t>
  </si>
  <si>
    <t>OZNAČNÍKY ZASTÁVKY DVOUPATKOVÉ</t>
  </si>
  <si>
    <t>Dopravní značení ostatní 
osazení nového svislého dopravního značení IJ4a (označník zastávky) do nové polohy, včetně zemních prací, základu, kotev.manžety/ prvku: 2+2=4,000 [A]</t>
  </si>
  <si>
    <t>52</t>
  </si>
  <si>
    <t>Dopravní značení 
VDZ bílé (liniové + plošné): 165+12=177,000 [A]</t>
  </si>
  <si>
    <t>53</t>
  </si>
  <si>
    <t>54</t>
  </si>
  <si>
    <t>Nové konstrukce 
betonový silniční obrubník zkosený 150x250 mm  (přímý i obloukový, rovněž nájezdový a přechodový) kladený do betonového lože s opěrou: 77=77,000 [A]</t>
  </si>
  <si>
    <t>55</t>
  </si>
  <si>
    <t>Nové konstrukce 
bezbariérový obrubník pro autobusové zastávky kladený do betonového lože s opěrou: 18=18,000 [A]</t>
  </si>
  <si>
    <t>56</t>
  </si>
  <si>
    <t>9183B3</t>
  </si>
  <si>
    <t>PROPUSTY Z TRUB DN 400MM PLASTOVÝCH</t>
  </si>
  <si>
    <t>Odvodnění 
Zatrubněný příkop D400 z plastového potrubí, vč. šikmých čel a vyústění: 35=35,000 [A]</t>
  </si>
  <si>
    <t>57</t>
  </si>
  <si>
    <t>Bourací, přípravné a zemní práce 
Zaříznutí hrany při pokládce po polovinách a při napojení na stav: 766=766,000 [A]</t>
  </si>
  <si>
    <t>58</t>
  </si>
  <si>
    <t>Bourací, přípravné a zemní práce 
Zaříznutí asfaltového krytu stávající vozovky tl. 70mm: 86=86,000 [A]</t>
  </si>
  <si>
    <t>59</t>
  </si>
  <si>
    <t>Dokončující práce 
Zálivka na styku nové a stávající vozovky a v místě podélné spáry: 86+766=852,000 [A]</t>
  </si>
  <si>
    <t>60</t>
  </si>
  <si>
    <t>61</t>
  </si>
  <si>
    <t>Bourací, přípravné a zemní práce 
odstranění stávající UV, včetně zemních prací a vybourání přípojky: 1=1,000 [A]</t>
  </si>
  <si>
    <t>SO 134</t>
  </si>
  <si>
    <t>Úprava pěších komunikací (křižovatka silnic III/01211, III/01212 a III/01215)</t>
  </si>
  <si>
    <t>dle pol. 113188: 6,81*2,4=16,344 [A] 
dle pol. 11351: 284*0,15=42,600 [B] 
Celkem: A+B=58,944 [C]</t>
  </si>
  <si>
    <t>dle pol. 113328: 95,44*2,1=200,424 [A]</t>
  </si>
  <si>
    <t>11201</t>
  </si>
  <si>
    <t>KÁCENÍ STROMŮ D KMENE DO 0,5M S ODSTRANĚNÍM PAŘEZŮ</t>
  </si>
  <si>
    <t>vč. likvidace dřevní hmoty dle dispozic zhotovitele</t>
  </si>
  <si>
    <t>Bourací, přípravné a zemní práce 
kácení zeleně, průměr kmene cca 0,25m: 6=6,000 [A]</t>
  </si>
  <si>
    <t>113188</t>
  </si>
  <si>
    <t>ODSTRANĚNÍ KRYTU ZPEVNĚNÝCH PLOCH Z DLAŽDIC, ODVOZ DO 20KM</t>
  </si>
  <si>
    <t>vč. odvozu a uložení na recyklační středisko / trvalou skládku dle dispozic zhotovitele, vzdálenost uvedena orientačně 
POZN.: Předpoklad 30% nevhodného materiálu pro zpětné použití.</t>
  </si>
  <si>
    <t>Bourací, přípravné a zemní práce 
Odstranění stávající dlažby - 
- chodníku tl. 60 mm: 365*0,06*0,3=6,570 [A] 
- chodníku s možností pojezdu tl. 80 mm: 10*0,08*0,3=0,240 [B] 
Celkem: A+B=6,810 [C]</t>
  </si>
  <si>
    <t>vč. odvozu a uložení na recyklační středisko / trvalou skládku dle dispozic zhotovitele, vzdálenost uvedena orientačně 
POZN.: Předpokládané souvrství AV+ŠD, resp. DL+ŠD.</t>
  </si>
  <si>
    <t>Bourací, přípravné a zemní práce 
Odstranění stávajících konstrukčních vrstev - 
- sjezdu ŠD, stupňovitě po vrstvách - prům. tl. 340 mm v plné tloušťce sjezdu (AV+ŠD): 76*0,34=25,840 [A] 
- chodníku ŠD, stupňovitě po vrstvách - prům. tl. 180 mm v plné tloušťce chodníku (DL+ŠD): 365*0,18=65,700 [B] 
- chodníku s možností pojezdu ŠD, stupňovitě po vrstvách - prům. tl. 390 mm v plné tloušťce chodníku s možností pojezdu (DL+ŠD): 10*0,39=3,900 [C] 
Celkem: A+B+C=95,440 [D]</t>
  </si>
  <si>
    <t>11351</t>
  </si>
  <si>
    <t>ODSTRANĚNÍ ZÁHONOVÝCH OBRUBNÍKŮ</t>
  </si>
  <si>
    <t>Bourací, přípravné a zemní práce 
rozebrání záhonových betonových obrub + krajníků (bez rozlišení), včetně odstranění lože: 284=284,000 [A]</t>
  </si>
  <si>
    <t>Bourací, přípravné a zemní práce 
frézování stávajícího asfaltového krytu sjezdu AV - prům. tl. 50 mm: 76*0,05=3,800 [A]</t>
  </si>
  <si>
    <t>vč. odvozu a uložení na meziskládku dle dispozic zhotovitele, vzdálenost uvedena orientačně</t>
  </si>
  <si>
    <t>Bourací, přípravné a zemní práce 
odstranění ploch zeleně, tl. 150mm: 810*0,15=121,500 [A]</t>
  </si>
  <si>
    <t>dle pol. 121104 - předpoklad rozprostření 100% vyzískaného materiálu: 121,5=121,500 [A]</t>
  </si>
  <si>
    <t>zemní práce - násyp, nový materiál, vhodný do aktivní zóny: 105=105,000 [A]</t>
  </si>
  <si>
    <t>Nové konstrukce 
Zhutnění pláně - 
- chodníkových přejezdů: 13,0=13,000 [A] 
- chodníků: 571,0+11,0+21,0+12,0=615,000 [B] 
Celkem: A+B=628,000 [C]</t>
  </si>
  <si>
    <t>doplňková zeleň 
příprava plochy: 800=800,000 [A]</t>
  </si>
  <si>
    <t>doplňková zeleň 
ohumusování prům. tl. 150mm (do 200mm): 800=800,000 [A]</t>
  </si>
  <si>
    <t>dle pol. 18223: 800=800,000 [A]</t>
  </si>
  <si>
    <t>Údržba zatravněných ploch do předání správci</t>
  </si>
  <si>
    <t>184721</t>
  </si>
  <si>
    <t>ZDRAVOTNÍ ŘEZ VĚTVÍ STROMŮ  KMENE D DO 50CM</t>
  </si>
  <si>
    <t>náhradní výsadba - ošetření po výsadbě</t>
  </si>
  <si>
    <t>184B16</t>
  </si>
  <si>
    <t>VYSAZOVÁNÍ STROMŮ LISTNATÝCH S BALEM OBVOD KMENE DO 18CM, PODCHOZÍ VÝŠ MIN 2,4M</t>
  </si>
  <si>
    <t>náhradní výsadba</t>
  </si>
  <si>
    <t>Ostatní 
opevnění svahu georohoží, včetně kotvení: 50=50,000 [A]</t>
  </si>
  <si>
    <t>56333</t>
  </si>
  <si>
    <t>VOZOVKOVÉ VRSTVY ZE ŠTĚRKODRTI TL. DO 150MM</t>
  </si>
  <si>
    <t>ŠDA tl. 150mm</t>
  </si>
  <si>
    <t>Nové konstrukce 
Podloží chodníkových přejezdů: 13,0=13,000 [A]</t>
  </si>
  <si>
    <t>56334</t>
  </si>
  <si>
    <t>VOZOVKOVÉ VRSTVY ZE ŠTĚRKODRTI TL. DO 200MM</t>
  </si>
  <si>
    <t>ŠDB tl. (min.) 150mm</t>
  </si>
  <si>
    <t>Nové konstrukce 
Podloží chodníků: 571,0+11,0+21,0+12,0=615,000 [A]</t>
  </si>
  <si>
    <t>ŠDB tl. (min.) 200mm</t>
  </si>
  <si>
    <t>58251</t>
  </si>
  <si>
    <t>DLÁŽDĚNÉ KRYTY Z BETONOVÝCH DLAŽDIC DO LOŽE Z KAMENIVA</t>
  </si>
  <si>
    <t>Dlažba povrch rovinný, bez výstupků, drážek a podobných tvarových úprav DL tl. 60mm ; lože z drceného kameniva fr. 4/8 L tl. 30mm</t>
  </si>
  <si>
    <t>Nové konstrukce 
Osazení dlažby chodníků - do vzdálenosti 250 mm od reliéfní dlažby: 12,0=12,000 [A]</t>
  </si>
  <si>
    <t>582611</t>
  </si>
  <si>
    <t>KRYTY Z BETON DLAŽDIC SE ZÁMKEM ŠEDÝCH TL 60MM DO LOŽE Z KAM</t>
  </si>
  <si>
    <t>Dlažba zámková / skladebná (dle stávající) přírodní DL tl. 60mm ; lože z drceného kameniva fr. 4/8 L tl. 30mm</t>
  </si>
  <si>
    <t>Nové konstrukce 
Osazení dlažby chodníků: 571,0=571,000 [A] 
Odpočet zpětně použité dlažby tl. 60 mm: -365*0,7=- 255,500 [B] 
Celkem: A+B=315,500 [C]</t>
  </si>
  <si>
    <t>582612</t>
  </si>
  <si>
    <t>KRYTY Z BETON DLAŽDIC SE ZÁMKEM ŠEDÝCH TL 80MM DO LOŽE Z KAM</t>
  </si>
  <si>
    <t>Dlažba zámková / skladebná (dle stávající) přírodní DL tl. 80mm ; lože z drceného kameniva fr. 4/8 L tl. 40mm</t>
  </si>
  <si>
    <t>Nové konstrukce 
Osazení dlažby chodníkových přejezdů: 13,0=13,000 [A] 
Odpočet zpětně použité dlažby tl. 60 mm: -10*0,7=-7,000 [B] 
Celkem: A+B=6,000 [C]</t>
  </si>
  <si>
    <t>582614</t>
  </si>
  <si>
    <t>KRYTY Z BETON DLAŽDIC SE ZÁMKEM BAREV TL 60MM DO LOŽE Z KAM</t>
  </si>
  <si>
    <t>Dlažba zámková / skladebná (dle stávající) barevná (kontrastní pás) DL tl. 60mm ; lože z drceného kameniva fr. 4/8 L tl. 30mm</t>
  </si>
  <si>
    <t>Nové konstrukce 
Osazení dlažby chodníků - kontrastní pás - červený, nehmatný: 11,0=11,000 [A]</t>
  </si>
  <si>
    <t>58261A</t>
  </si>
  <si>
    <t>KRYTY Z BETON DLAŽDIC SE ZÁMKEM BAREV RELIÉF TL 60MM DO LOŽE Z KAM</t>
  </si>
  <si>
    <t>Dlažba zámková / skladebná (dle stávající) barevná reliéfní (varovný a signální pás pro nevidomé) DL tl. 60mm ; lože z drceného kameniva fr. 4/8 L tl. 30mm</t>
  </si>
  <si>
    <t>Nové konstrukce 
Osazení dlažby chodníků s krytem dlážděným betonovou skladebnou reliéfní dlažbou pro nevidomé: 21,0=21,000 [A]</t>
  </si>
  <si>
    <t>587206</t>
  </si>
  <si>
    <t>PŘEDLÁŽDĚNÍ KRYTU Z BETONOVÝCH DLAŽDIC SE ZÁMKEM</t>
  </si>
  <si>
    <t>dlažba zámková, příp. skladebná 
zahrnuje vybourání, vytřídění, novou pokládku vč. lože a vyspárování, zahrnuje i případné přesuny dlažby před provedením nových ploch (meziskládka) 
POZN.: Předpoklad 70% vhodného materiálu pro zpětné použití.</t>
  </si>
  <si>
    <t>Nové konstrukce 
Prředláždění stávající dlažby - 
- chodníku tl. 60 mm: 365*0,7=255,500 [A] 
- chodníku s možností pojezdu tl. 80 mm: 10*0,7=7,000 [B] 
Celkem: A+B=262,500 [C]</t>
  </si>
  <si>
    <t>Ostatní 
Případná výměna povrchových znaků - kanalizace: 4=4,000 [A]</t>
  </si>
  <si>
    <t>Ostatní 
Výšková rektifikace povrchových znaků - kanalizace: 4=4,000 [A]</t>
  </si>
  <si>
    <t>917211</t>
  </si>
  <si>
    <t>ZÁHONOVÉ OBRUBY Z BETONOVÝCH OBRUBNÍKŮ ŠÍŘ 50MM</t>
  </si>
  <si>
    <t>Nové konstrukce 
betonový obrubník záhonový (50x200mm) do betonového lože s opěrou: 335=335,000 [A]</t>
  </si>
  <si>
    <t>917212</t>
  </si>
  <si>
    <t>ZÁHONOVÉ OBRUBY Z BETONOVÝCH OBRUBNÍKŮ ŠÍŘ 80MM</t>
  </si>
  <si>
    <t>Nové konstrukce 
betonový obrubník chodníkový (80x250mm) do betonového lože s opěrou: 7=7,000 [A]</t>
  </si>
  <si>
    <t>Bourací, přípravné a zemní práce 
zaříznutí živičného krytu stávajícího sjezdu tl. 50mm: 6,0=6,000 [A]</t>
  </si>
  <si>
    <t>93711</t>
  </si>
  <si>
    <t>MOBILIÁŘ - DŘEVĚNÉ LAVIČKY</t>
  </si>
  <si>
    <t>Ostatní 
přesun lavičky, včetně zemních prací, základu, osazení a přesunu: 2=2,000 [A]</t>
  </si>
  <si>
    <t>93767</t>
  </si>
  <si>
    <t>MOBILIÁŘ - PŘÍSTŘEŠKY PRO ZASTÁVKY VEŘEJNÉ DOPRAVY</t>
  </si>
  <si>
    <t>Ostatní 
přesun autobusového přístřešku, včetně zemních prací, základu, osazení a přesunu: 2=2,000 [A]</t>
  </si>
  <si>
    <t>SO 181</t>
  </si>
  <si>
    <t>Přechodné dopravní značení (křižovatka silnic III/01211, III/01212 a III/01215)</t>
  </si>
  <si>
    <t>02710</t>
  </si>
  <si>
    <t>POMOC PRÁCE ZŘÍZ NEBO ZAJIŠŤ OBJÍŽĎKY A PŘÍSTUP CESTY</t>
  </si>
  <si>
    <t>KPL</t>
  </si>
  <si>
    <t>položka zahrnuje projednání DIO s DO, zajištění DIR</t>
  </si>
  <si>
    <t>02720</t>
  </si>
  <si>
    <t>POMOC PRÁCE ZŘÍZ NEBO ZAJIŠŤ REGULACI A OCHRANU DOPRAVY</t>
  </si>
  <si>
    <t>Dopravně inženýrské opatření 
předpoklad realizace 4 měsíce, 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
- 2x provizorní zastávku MHD (označník zastávky a panely na štěrkovém podkladu) 
- příp. řízení provozu proškolenými pracovníky 
- dočasné zakrytí nebo úpravu stávajícího DZ v rozporu s DIO</t>
  </si>
  <si>
    <t>02940</t>
  </si>
  <si>
    <t>OSTATNÍ POŽADAVKY - VYPRACOVÁNÍ DOKUMENTACE</t>
  </si>
  <si>
    <t>položka zahrnuje aktualizaci / vypracování návrhu podrobného projektu DIO</t>
  </si>
  <si>
    <t>SO 182</t>
  </si>
  <si>
    <t>Přechodné dopravní značení (odstranění bodové závady ; ulice V Zelených - část Silnice)</t>
  </si>
  <si>
    <t>Dopravně inženýrské opatření při kompletní uzavírce 
předpoklad realizace 3 měsíce, skutečnost dle harmonogramu / nabídky zhotovitele 
položka zahrnuje 
- osazení DZ vč. příslušenství dle TP66,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</si>
  <si>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SO 300</t>
  </si>
  <si>
    <t>Přípojky uličních vpustí (křižovatka silnic III/01211, III/01212 a III/01215)</t>
  </si>
  <si>
    <t>87434.R</t>
  </si>
  <si>
    <t>PŘÍPOJKA Z POTRUBÍ Z TRUB PLASTOVÝCH ODPADNÍCH DN DO 200MM</t>
  </si>
  <si>
    <t>DN 150mm, resp. 200mm (dle výkazu), min. SN 10 
Kompletní provedení vč. výkopu rýhy, dodávky a ukládky potrubí vč. všech tvarovek, napojení, lože, obsypu a zpětného zásypu rýhy se zhutněním</t>
  </si>
  <si>
    <t>Odovdnění 
přípojky - 
- UV1: 6,4=6,400 [A] 
- UV2: 5,2=5,200 [B] 
- UV3: 4,1=4,100 [C] 
Celkem: A+B+C=15,700 [D]</t>
  </si>
  <si>
    <t>kompletní vč. příp. zemních prací</t>
  </si>
  <si>
    <t>Odovdnění 
UV1 (zdvojená): 2=2,000 [A] 
UV2 (zdvojená): 2=2,000 [B] 
UV3: 1=1,000 [C] 
Celkem: A+B+C=5,000 [D]</t>
  </si>
  <si>
    <t>899901</t>
  </si>
  <si>
    <t>PŘEPOJENÍ PŘÍPOJEK</t>
  </si>
  <si>
    <t>Odovdnění 
přípojky UV 1-3: 3=3,000 [A]</t>
  </si>
  <si>
    <t>SO 330</t>
  </si>
  <si>
    <t>Úprava hydrantu v km 2,675 (ulice V Zelených - část Silnice)</t>
  </si>
  <si>
    <t>02730</t>
  </si>
  <si>
    <t>POMOC PRÁCE ZŘÍZ NEBO ZAJIŠŤ OCHRANU INŽENÝRSKÝCH SÍTÍ</t>
  </si>
  <si>
    <t>Provedení SO 330 dle přiložené dokumentace 
Zahrnuje - 
- výkop (do 1,5 m3) a zpětný zásyp částí výkopku (do 1,0 m3) se zhutněním 
- likvidaci přebytečného výkopku 
- dodávku a osazení veškerých armatur (viz PD), úpravu stávajících sítí, jakož i podsyp (do 0,2 m3) a obsyp potrubí (do 0,5 m3) 
PODROBNÝ VÝPIS TVAROVEK VIZ PŘÍLOHA D.1.3.03.SO300 Uliční vpusti detaily</t>
  </si>
  <si>
    <t>SO 430</t>
  </si>
  <si>
    <t>Přeložky veřejného osvětlení (křižovatka silnic III/01211, III/01212 a III/01215)</t>
  </si>
  <si>
    <t>Provedení SO 430 dle přiložené dokumentace a soupisu prací 
Ocenění dle přílohy "SO 430_příloha_SP.xls" 
- položky přiloženého soupisu k nacenění označeny žlutě 
- celková cena k doplnění do rozpočtu označena zeleně 
Položka bude čerpána 1x měsíčně dle dílčí fakturace SO.</t>
  </si>
  <si>
    <t>VON</t>
  </si>
  <si>
    <t>Vedlejší a ostatní náklady</t>
  </si>
  <si>
    <t>02620</t>
  </si>
  <si>
    <t>ZKOUŠENÍ KONSTRUKCÍ A PRACÍ NEZÁVISLOU ZKUŠEBNOU</t>
  </si>
  <si>
    <t>Kontrolní statická zatěžovací zkouška pro ověření únosnosti pláně</t>
  </si>
  <si>
    <t>PR</t>
  </si>
  <si>
    <t>Náklady na opravu poškozených komunikací na objízdných trasách, včetně projektu DIO, projednání DIO a získání DIR. 
PR - preliminář stavby - uchazeč je povinen ocenit položku částkou 4.000.000,- Kč bez DPH !</t>
  </si>
  <si>
    <t>Vytýčení IS jejich správci a ochrana sítí během výstavby</t>
  </si>
  <si>
    <t>029113</t>
  </si>
  <si>
    <t>OSTATNÍ POŽADAVKY - GEODETICKÉ ZAMĚŘENÍ - CELKY</t>
  </si>
  <si>
    <t>Geometrické práce během stavby, vč. zaměření</t>
  </si>
  <si>
    <t>02920</t>
  </si>
  <si>
    <t>OSTATNÍ POŽADAVKY - OCHRANA ŽIVOTNÍHO PROSTŘEDÍ</t>
  </si>
  <si>
    <t>Čištění komunikací a prostor dotčených výstavbou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</si>
  <si>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</si>
  <si>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</si>
  <si>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</si>
  <si>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</si>
  <si>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</si>
  <si>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02946</t>
  </si>
  <si>
    <t>OSTAT POŽADAVKY - FOTODOKUMENTACE</t>
  </si>
  <si>
    <t>02950</t>
  </si>
  <si>
    <t>OSTATNÍ POŽADAVKY - POSUDKY, KONTROLY, REVIZNÍ ZPRÁVY</t>
  </si>
  <si>
    <t>Provedení pasportizace okolních objektů před a po realizaci stavby (foto a video dokumentace)</t>
  </si>
  <si>
    <t>02990</t>
  </si>
  <si>
    <t>OSTATNÍ POŽADAVKY - INFORMAČNÍ TABULE</t>
  </si>
  <si>
    <t>"Tabule STŘEDOČESKÝ KRAJ, OMLOUVÁME SE ZA DOČASNÉ OMEZENÍ" - 2ks 
"Informační tabule v průběhu stavby – Zhotovitel, TDS, cena, a další povinné údaje  (Povinný min. rozměr dočas. billboardu je 2,1 x 2,2m)" - 2ks 
zahrnuje i přesun tabulí v závislosti na etapizaci výstavby!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</si>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</sst>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SUM(C10:C19)</f>
      </c>
      <c s="1"/>
      <c s="1"/>
    </row>
    <row r="7" spans="1:5" ht="12.75" customHeight="1">
      <c r="A7" s="1"/>
      <c s="4" t="s">
        <v>5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120'!I3</f>
      </c>
      <c s="21">
        <f>'SO 120'!O2</f>
      </c>
      <c s="21">
        <f>C10+D10</f>
      </c>
    </row>
    <row r="11" spans="1:5" ht="12.75" customHeight="1">
      <c r="A11" s="20" t="s">
        <v>264</v>
      </c>
      <c s="20" t="s">
        <v>265</v>
      </c>
      <c s="21">
        <f>'SO 121.1'!I3</f>
      </c>
      <c s="21">
        <f>'SO 121.1'!O2</f>
      </c>
      <c s="21">
        <f>C11+D11</f>
      </c>
    </row>
    <row r="12" spans="1:5" ht="12.75" customHeight="1">
      <c r="A12" s="20" t="s">
        <v>337</v>
      </c>
      <c s="20" t="s">
        <v>338</v>
      </c>
      <c s="21">
        <f>'SO 121.2'!I3</f>
      </c>
      <c s="21">
        <f>'SO 121.2'!O2</f>
      </c>
      <c s="21">
        <f>C12+D12</f>
      </c>
    </row>
    <row r="13" spans="1:5" ht="12.75" customHeight="1">
      <c r="A13" s="20" t="s">
        <v>445</v>
      </c>
      <c s="20" t="s">
        <v>446</v>
      </c>
      <c s="21">
        <f>'SO 134'!I3</f>
      </c>
      <c s="21">
        <f>'SO 134'!O2</f>
      </c>
      <c s="21">
        <f>C13+D13</f>
      </c>
    </row>
    <row r="14" spans="1:5" ht="12.75" customHeight="1">
      <c r="A14" s="20" t="s">
        <v>527</v>
      </c>
      <c s="20" t="s">
        <v>528</v>
      </c>
      <c s="21">
        <f>'SO 181'!I3</f>
      </c>
      <c s="21">
        <f>'SO 181'!O2</f>
      </c>
      <c s="21">
        <f>C14+D14</f>
      </c>
    </row>
    <row r="15" spans="1:5" ht="12.75" customHeight="1">
      <c r="A15" s="20" t="s">
        <v>539</v>
      </c>
      <c s="20" t="s">
        <v>540</v>
      </c>
      <c s="21">
        <f>'SO 182'!I3</f>
      </c>
      <c s="21">
        <f>'SO 182'!O2</f>
      </c>
      <c s="21">
        <f>C15+D15</f>
      </c>
    </row>
    <row r="16" spans="1:5" ht="12.75" customHeight="1">
      <c r="A16" s="20" t="s">
        <v>542</v>
      </c>
      <c s="20" t="s">
        <v>543</v>
      </c>
      <c s="21">
        <f>'SO 300'!I3</f>
      </c>
      <c s="21">
        <f>'SO 300'!O2</f>
      </c>
      <c s="21">
        <f>C16+D16</f>
      </c>
    </row>
    <row r="17" spans="1:5" ht="12.75" customHeight="1">
      <c r="A17" s="20" t="s">
        <v>553</v>
      </c>
      <c s="20" t="s">
        <v>554</v>
      </c>
      <c s="21">
        <f>'SO 330'!I3</f>
      </c>
      <c s="21">
        <f>'SO 330'!O2</f>
      </c>
      <c s="21">
        <f>C17+D17</f>
      </c>
    </row>
    <row r="18" spans="1:5" ht="12.75" customHeight="1">
      <c r="A18" s="20" t="s">
        <v>558</v>
      </c>
      <c s="20" t="s">
        <v>559</v>
      </c>
      <c s="21">
        <f>'SO 430'!I3</f>
      </c>
      <c s="21">
        <f>'SO 430'!O2</f>
      </c>
      <c s="21">
        <f>C18+D18</f>
      </c>
    </row>
    <row r="19" spans="1:5" ht="12.75" customHeight="1">
      <c r="A19" s="20" t="s">
        <v>561</v>
      </c>
      <c s="20" t="s">
        <v>562</v>
      </c>
      <c s="21">
        <f>VON!I3</f>
      </c>
      <c s="21">
        <f>VON!O2</f>
      </c>
      <c s="21">
        <f>C19+D19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558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558</v>
      </c>
      <c s="6"/>
      <c s="18" t="s">
        <v>559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555</v>
      </c>
      <c s="25" t="s">
        <v>59</v>
      </c>
      <c s="30" t="s">
        <v>556</v>
      </c>
      <c s="31" t="s">
        <v>531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63.75">
      <c r="A10" s="35" t="s">
        <v>50</v>
      </c>
      <c r="E10" s="36" t="s">
        <v>560</v>
      </c>
    </row>
    <row r="11" spans="1:5" ht="12.75">
      <c r="A11" s="37" t="s">
        <v>52</v>
      </c>
      <c r="E1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561</v>
      </c>
      <c s="6"/>
      <c s="18" t="s">
        <v>562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45</v>
      </c>
      <c s="29" t="s">
        <v>29</v>
      </c>
      <c s="29" t="s">
        <v>563</v>
      </c>
      <c s="25" t="s">
        <v>59</v>
      </c>
      <c s="30" t="s">
        <v>564</v>
      </c>
      <c s="31" t="s">
        <v>531</v>
      </c>
      <c s="32">
        <v>15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565</v>
      </c>
    </row>
    <row r="11" spans="1:5" ht="12.75">
      <c r="A11" s="39" t="s">
        <v>52</v>
      </c>
      <c r="E11" s="38" t="s">
        <v>59</v>
      </c>
    </row>
    <row r="12" spans="1:16" ht="12.75">
      <c r="A12" s="25" t="s">
        <v>45</v>
      </c>
      <c s="29" t="s">
        <v>23</v>
      </c>
      <c s="29" t="s">
        <v>529</v>
      </c>
      <c s="25" t="s">
        <v>566</v>
      </c>
      <c s="30" t="s">
        <v>530</v>
      </c>
      <c s="31" t="s">
        <v>531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51">
      <c r="A13" s="35" t="s">
        <v>50</v>
      </c>
      <c r="E13" s="36" t="s">
        <v>567</v>
      </c>
    </row>
    <row r="14" spans="1:5" ht="12.75">
      <c r="A14" s="39" t="s">
        <v>52</v>
      </c>
      <c r="E14" s="38" t="s">
        <v>59</v>
      </c>
    </row>
    <row r="15" spans="1:16" ht="12.75">
      <c r="A15" s="25" t="s">
        <v>45</v>
      </c>
      <c s="29" t="s">
        <v>22</v>
      </c>
      <c s="29" t="s">
        <v>555</v>
      </c>
      <c s="25" t="s">
        <v>59</v>
      </c>
      <c s="30" t="s">
        <v>556</v>
      </c>
      <c s="31" t="s">
        <v>531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568</v>
      </c>
    </row>
    <row r="17" spans="1:5" ht="12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569</v>
      </c>
      <c s="25" t="s">
        <v>59</v>
      </c>
      <c s="30" t="s">
        <v>570</v>
      </c>
      <c s="31" t="s">
        <v>163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571</v>
      </c>
    </row>
    <row r="20" spans="1:5" ht="12.75">
      <c r="A20" s="39" t="s">
        <v>52</v>
      </c>
      <c r="E20" s="38" t="s">
        <v>59</v>
      </c>
    </row>
    <row r="21" spans="1:16" ht="12.75">
      <c r="A21" s="25" t="s">
        <v>45</v>
      </c>
      <c s="29" t="s">
        <v>35</v>
      </c>
      <c s="29" t="s">
        <v>572</v>
      </c>
      <c s="25" t="s">
        <v>59</v>
      </c>
      <c s="30" t="s">
        <v>573</v>
      </c>
      <c s="31" t="s">
        <v>531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574</v>
      </c>
    </row>
    <row r="23" spans="1:5" ht="12.75">
      <c r="A23" s="39" t="s">
        <v>52</v>
      </c>
      <c r="E23" s="38" t="s">
        <v>59</v>
      </c>
    </row>
    <row r="24" spans="1:16" ht="12.75">
      <c r="A24" s="25" t="s">
        <v>45</v>
      </c>
      <c s="29" t="s">
        <v>37</v>
      </c>
      <c s="29" t="s">
        <v>575</v>
      </c>
      <c s="25" t="s">
        <v>59</v>
      </c>
      <c s="30" t="s">
        <v>576</v>
      </c>
      <c s="31" t="s">
        <v>531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59</v>
      </c>
    </row>
    <row r="26" spans="1:5" ht="12.75">
      <c r="A26" s="39" t="s">
        <v>52</v>
      </c>
      <c r="E26" s="38" t="s">
        <v>59</v>
      </c>
    </row>
    <row r="27" spans="1:16" ht="12.75">
      <c r="A27" s="25" t="s">
        <v>45</v>
      </c>
      <c s="29" t="s">
        <v>76</v>
      </c>
      <c s="29" t="s">
        <v>577</v>
      </c>
      <c s="25" t="s">
        <v>59</v>
      </c>
      <c s="30" t="s">
        <v>578</v>
      </c>
      <c s="31" t="s">
        <v>531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579</v>
      </c>
    </row>
    <row r="29" spans="1:5" ht="12.75">
      <c r="A29" s="39" t="s">
        <v>52</v>
      </c>
      <c r="E29" s="38" t="s">
        <v>59</v>
      </c>
    </row>
    <row r="30" spans="1:16" ht="12.75">
      <c r="A30" s="25" t="s">
        <v>45</v>
      </c>
      <c s="29" t="s">
        <v>81</v>
      </c>
      <c s="29" t="s">
        <v>580</v>
      </c>
      <c s="25" t="s">
        <v>59</v>
      </c>
      <c s="30" t="s">
        <v>581</v>
      </c>
      <c s="31" t="s">
        <v>531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59</v>
      </c>
    </row>
    <row r="32" spans="1:5" ht="12.75">
      <c r="A32" s="39" t="s">
        <v>52</v>
      </c>
      <c r="E32" s="38" t="s">
        <v>59</v>
      </c>
    </row>
    <row r="33" spans="1:16" ht="12.75">
      <c r="A33" s="25" t="s">
        <v>45</v>
      </c>
      <c s="29" t="s">
        <v>40</v>
      </c>
      <c s="29" t="s">
        <v>582</v>
      </c>
      <c s="25" t="s">
        <v>59</v>
      </c>
      <c s="30" t="s">
        <v>583</v>
      </c>
      <c s="31" t="s">
        <v>531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584</v>
      </c>
    </row>
    <row r="35" spans="1:5" ht="12.75">
      <c r="A35" s="39" t="s">
        <v>52</v>
      </c>
      <c r="E35" s="38" t="s">
        <v>59</v>
      </c>
    </row>
    <row r="36" spans="1:16" ht="12.75">
      <c r="A36" s="25" t="s">
        <v>45</v>
      </c>
      <c s="29" t="s">
        <v>42</v>
      </c>
      <c s="29" t="s">
        <v>585</v>
      </c>
      <c s="25" t="s">
        <v>59</v>
      </c>
      <c s="30" t="s">
        <v>586</v>
      </c>
      <c s="31" t="s">
        <v>531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51">
      <c r="A37" s="35" t="s">
        <v>50</v>
      </c>
      <c r="E37" s="36" t="s">
        <v>587</v>
      </c>
    </row>
    <row r="38" spans="1:5" ht="12.75">
      <c r="A38" s="39" t="s">
        <v>52</v>
      </c>
      <c r="E38" s="38" t="s">
        <v>59</v>
      </c>
    </row>
    <row r="39" spans="1:16" ht="12.75">
      <c r="A39" s="25" t="s">
        <v>45</v>
      </c>
      <c s="29" t="s">
        <v>93</v>
      </c>
      <c s="29" t="s">
        <v>588</v>
      </c>
      <c s="25" t="s">
        <v>59</v>
      </c>
      <c s="30" t="s">
        <v>589</v>
      </c>
      <c s="31" t="s">
        <v>531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38.25">
      <c r="A40" s="35" t="s">
        <v>50</v>
      </c>
      <c r="E40" s="36" t="s">
        <v>590</v>
      </c>
    </row>
    <row r="41" spans="1:5" ht="12.75">
      <c r="A41" s="37" t="s">
        <v>52</v>
      </c>
      <c r="E4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0+O8+O15+O49+O59+O84+O88+O107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0+I8+I15+I49+I59+I84+I88+I107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498.515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51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926.578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63.75">
      <c r="A14" s="37" t="s">
        <v>52</v>
      </c>
      <c r="E14" s="38" t="s">
        <v>56</v>
      </c>
    </row>
    <row r="15" spans="1:18" ht="12.75" customHeight="1">
      <c r="A15" s="6" t="s">
        <v>43</v>
      </c>
      <c s="6"/>
      <c s="41" t="s">
        <v>29</v>
      </c>
      <c s="6"/>
      <c s="27" t="s">
        <v>57</v>
      </c>
      <c s="6"/>
      <c s="6"/>
      <c s="6"/>
      <c s="42">
        <f>0+Q15</f>
      </c>
      <c r="O15">
        <f>0+R15</f>
      </c>
      <c r="Q15">
        <f>0+I16+I19+I22+I25+I28+I31+I34+I37+I40+I43+I46</f>
      </c>
      <c>
        <f>0+O16+O19+O22+O25+O28+O31+O34+O37+O40+O43+O46</f>
      </c>
    </row>
    <row r="16" spans="1:16" ht="12.75">
      <c r="A16" s="25" t="s">
        <v>45</v>
      </c>
      <c s="29" t="s">
        <v>22</v>
      </c>
      <c s="29" t="s">
        <v>58</v>
      </c>
      <c s="25" t="s">
        <v>59</v>
      </c>
      <c s="30" t="s">
        <v>60</v>
      </c>
      <c s="31" t="s">
        <v>61</v>
      </c>
      <c s="32">
        <v>158.1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62</v>
      </c>
    </row>
    <row r="18" spans="1:5" ht="63.75">
      <c r="A18" s="39" t="s">
        <v>52</v>
      </c>
      <c r="E18" s="38" t="s">
        <v>63</v>
      </c>
    </row>
    <row r="19" spans="1:16" ht="25.5">
      <c r="A19" s="25" t="s">
        <v>45</v>
      </c>
      <c s="29" t="s">
        <v>33</v>
      </c>
      <c s="29" t="s">
        <v>64</v>
      </c>
      <c s="25" t="s">
        <v>59</v>
      </c>
      <c s="30" t="s">
        <v>65</v>
      </c>
      <c s="31" t="s">
        <v>61</v>
      </c>
      <c s="32">
        <v>156.275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62</v>
      </c>
    </row>
    <row r="21" spans="1:5" ht="76.5">
      <c r="A21" s="39" t="s">
        <v>52</v>
      </c>
      <c r="E21" s="38" t="s">
        <v>66</v>
      </c>
    </row>
    <row r="22" spans="1:16" ht="12.75">
      <c r="A22" s="25" t="s">
        <v>45</v>
      </c>
      <c s="29" t="s">
        <v>35</v>
      </c>
      <c s="29" t="s">
        <v>67</v>
      </c>
      <c s="25" t="s">
        <v>59</v>
      </c>
      <c s="30" t="s">
        <v>68</v>
      </c>
      <c s="31" t="s">
        <v>69</v>
      </c>
      <c s="32">
        <v>575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70</v>
      </c>
    </row>
    <row r="24" spans="1:5" ht="25.5">
      <c r="A24" s="39" t="s">
        <v>52</v>
      </c>
      <c r="E24" s="38" t="s">
        <v>71</v>
      </c>
    </row>
    <row r="25" spans="1:16" ht="12.75">
      <c r="A25" s="25" t="s">
        <v>45</v>
      </c>
      <c s="29" t="s">
        <v>37</v>
      </c>
      <c s="29" t="s">
        <v>72</v>
      </c>
      <c s="25" t="s">
        <v>59</v>
      </c>
      <c s="30" t="s">
        <v>73</v>
      </c>
      <c s="31" t="s">
        <v>61</v>
      </c>
      <c s="32">
        <v>397.575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74</v>
      </c>
    </row>
    <row r="27" spans="1:5" ht="114.75">
      <c r="A27" s="39" t="s">
        <v>52</v>
      </c>
      <c r="E27" s="38" t="s">
        <v>75</v>
      </c>
    </row>
    <row r="28" spans="1:16" ht="12.75">
      <c r="A28" s="25" t="s">
        <v>45</v>
      </c>
      <c s="29" t="s">
        <v>76</v>
      </c>
      <c s="29" t="s">
        <v>77</v>
      </c>
      <c s="25" t="s">
        <v>59</v>
      </c>
      <c s="30" t="s">
        <v>78</v>
      </c>
      <c s="31" t="s">
        <v>69</v>
      </c>
      <c s="32">
        <v>820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79</v>
      </c>
    </row>
    <row r="30" spans="1:5" ht="38.25">
      <c r="A30" s="39" t="s">
        <v>52</v>
      </c>
      <c r="E30" s="38" t="s">
        <v>80</v>
      </c>
    </row>
    <row r="31" spans="1:16" ht="12.75">
      <c r="A31" s="25" t="s">
        <v>45</v>
      </c>
      <c s="29" t="s">
        <v>81</v>
      </c>
      <c s="29" t="s">
        <v>82</v>
      </c>
      <c s="25" t="s">
        <v>59</v>
      </c>
      <c s="30" t="s">
        <v>83</v>
      </c>
      <c s="31" t="s">
        <v>61</v>
      </c>
      <c s="32">
        <v>315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63.75">
      <c r="A32" s="35" t="s">
        <v>50</v>
      </c>
      <c r="E32" s="36" t="s">
        <v>84</v>
      </c>
    </row>
    <row r="33" spans="1:5" ht="25.5">
      <c r="A33" s="39" t="s">
        <v>52</v>
      </c>
      <c r="E33" s="38" t="s">
        <v>85</v>
      </c>
    </row>
    <row r="34" spans="1:16" ht="12.75">
      <c r="A34" s="25" t="s">
        <v>45</v>
      </c>
      <c s="29" t="s">
        <v>40</v>
      </c>
      <c s="29" t="s">
        <v>86</v>
      </c>
      <c s="25" t="s">
        <v>59</v>
      </c>
      <c s="30" t="s">
        <v>87</v>
      </c>
      <c s="31" t="s">
        <v>88</v>
      </c>
      <c s="32">
        <v>11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70</v>
      </c>
    </row>
    <row r="36" spans="1:5" ht="25.5">
      <c r="A36" s="39" t="s">
        <v>52</v>
      </c>
      <c r="E36" s="38" t="s">
        <v>89</v>
      </c>
    </row>
    <row r="37" spans="1:16" ht="12.75">
      <c r="A37" s="25" t="s">
        <v>45</v>
      </c>
      <c s="29" t="s">
        <v>42</v>
      </c>
      <c s="29" t="s">
        <v>90</v>
      </c>
      <c s="25" t="s">
        <v>59</v>
      </c>
      <c s="30" t="s">
        <v>91</v>
      </c>
      <c s="31" t="s">
        <v>61</v>
      </c>
      <c s="32">
        <v>315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59</v>
      </c>
    </row>
    <row r="39" spans="1:5" ht="12.75">
      <c r="A39" s="39" t="s">
        <v>52</v>
      </c>
      <c r="E39" s="38" t="s">
        <v>92</v>
      </c>
    </row>
    <row r="40" spans="1:16" ht="12.75">
      <c r="A40" s="25" t="s">
        <v>45</v>
      </c>
      <c s="29" t="s">
        <v>93</v>
      </c>
      <c s="29" t="s">
        <v>94</v>
      </c>
      <c s="25" t="s">
        <v>47</v>
      </c>
      <c s="30" t="s">
        <v>95</v>
      </c>
      <c s="31" t="s">
        <v>61</v>
      </c>
      <c s="32">
        <v>81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96</v>
      </c>
    </row>
    <row r="42" spans="1:5" ht="25.5">
      <c r="A42" s="39" t="s">
        <v>52</v>
      </c>
      <c r="E42" s="38" t="s">
        <v>97</v>
      </c>
    </row>
    <row r="43" spans="1:16" ht="12.75">
      <c r="A43" s="25" t="s">
        <v>45</v>
      </c>
      <c s="29" t="s">
        <v>98</v>
      </c>
      <c s="29" t="s">
        <v>94</v>
      </c>
      <c s="25" t="s">
        <v>54</v>
      </c>
      <c s="30" t="s">
        <v>95</v>
      </c>
      <c s="31" t="s">
        <v>61</v>
      </c>
      <c s="32">
        <v>349.6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51">
      <c r="A44" s="35" t="s">
        <v>50</v>
      </c>
      <c r="E44" s="36" t="s">
        <v>99</v>
      </c>
    </row>
    <row r="45" spans="1:5" ht="25.5">
      <c r="A45" s="39" t="s">
        <v>52</v>
      </c>
      <c r="E45" s="38" t="s">
        <v>100</v>
      </c>
    </row>
    <row r="46" spans="1:16" ht="12.75">
      <c r="A46" s="25" t="s">
        <v>45</v>
      </c>
      <c s="29" t="s">
        <v>101</v>
      </c>
      <c s="29" t="s">
        <v>102</v>
      </c>
      <c s="25" t="s">
        <v>59</v>
      </c>
      <c s="30" t="s">
        <v>103</v>
      </c>
      <c s="31" t="s">
        <v>88</v>
      </c>
      <c s="32">
        <v>1124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104</v>
      </c>
    </row>
    <row r="48" spans="1:5" ht="63.75">
      <c r="A48" s="37" t="s">
        <v>52</v>
      </c>
      <c r="E48" s="38" t="s">
        <v>105</v>
      </c>
    </row>
    <row r="49" spans="1:18" ht="12.75" customHeight="1">
      <c r="A49" s="6" t="s">
        <v>43</v>
      </c>
      <c s="6"/>
      <c s="41" t="s">
        <v>23</v>
      </c>
      <c s="6"/>
      <c s="27" t="s">
        <v>106</v>
      </c>
      <c s="6"/>
      <c s="6"/>
      <c s="6"/>
      <c s="42">
        <f>0+Q49</f>
      </c>
      <c r="O49">
        <f>0+R49</f>
      </c>
      <c r="Q49">
        <f>0+I50+I53+I56</f>
      </c>
      <c>
        <f>0+O50+O53+O56</f>
      </c>
    </row>
    <row r="50" spans="1:16" ht="12.75">
      <c r="A50" s="25" t="s">
        <v>45</v>
      </c>
      <c s="29" t="s">
        <v>107</v>
      </c>
      <c s="29" t="s">
        <v>108</v>
      </c>
      <c s="25" t="s">
        <v>59</v>
      </c>
      <c s="30" t="s">
        <v>109</v>
      </c>
      <c s="31" t="s">
        <v>88</v>
      </c>
      <c s="32">
        <v>187.5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59</v>
      </c>
    </row>
    <row r="52" spans="1:5" ht="25.5">
      <c r="A52" s="39" t="s">
        <v>52</v>
      </c>
      <c r="E52" s="38" t="s">
        <v>110</v>
      </c>
    </row>
    <row r="53" spans="1:16" ht="12.75">
      <c r="A53" s="25" t="s">
        <v>45</v>
      </c>
      <c s="29" t="s">
        <v>111</v>
      </c>
      <c s="29" t="s">
        <v>112</v>
      </c>
      <c s="25" t="s">
        <v>59</v>
      </c>
      <c s="30" t="s">
        <v>113</v>
      </c>
      <c s="31" t="s">
        <v>69</v>
      </c>
      <c s="32">
        <v>75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114</v>
      </c>
    </row>
    <row r="55" spans="1:5" ht="25.5">
      <c r="A55" s="39" t="s">
        <v>52</v>
      </c>
      <c r="E55" s="38" t="s">
        <v>115</v>
      </c>
    </row>
    <row r="56" spans="1:16" ht="12.75">
      <c r="A56" s="25" t="s">
        <v>45</v>
      </c>
      <c s="29" t="s">
        <v>116</v>
      </c>
      <c s="29" t="s">
        <v>117</v>
      </c>
      <c s="25" t="s">
        <v>59</v>
      </c>
      <c s="30" t="s">
        <v>118</v>
      </c>
      <c s="31" t="s">
        <v>88</v>
      </c>
      <c s="32">
        <v>1005.1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38.25">
      <c r="A57" s="35" t="s">
        <v>50</v>
      </c>
      <c r="E57" s="36" t="s">
        <v>119</v>
      </c>
    </row>
    <row r="58" spans="1:5" ht="25.5">
      <c r="A58" s="37" t="s">
        <v>52</v>
      </c>
      <c r="E58" s="38" t="s">
        <v>120</v>
      </c>
    </row>
    <row r="59" spans="1:18" ht="12.75" customHeight="1">
      <c r="A59" s="6" t="s">
        <v>43</v>
      </c>
      <c s="6"/>
      <c s="41" t="s">
        <v>35</v>
      </c>
      <c s="6"/>
      <c s="27" t="s">
        <v>121</v>
      </c>
      <c s="6"/>
      <c s="6"/>
      <c s="6"/>
      <c s="42">
        <f>0+Q59</f>
      </c>
      <c r="O59">
        <f>0+R59</f>
      </c>
      <c r="Q59">
        <f>0+I60+I63+I66+I69+I72+I75+I78+I81</f>
      </c>
      <c>
        <f>0+O60+O63+O66+O69+O72+O75+O78+O81</f>
      </c>
    </row>
    <row r="60" spans="1:16" ht="12.75">
      <c r="A60" s="25" t="s">
        <v>45</v>
      </c>
      <c s="29" t="s">
        <v>122</v>
      </c>
      <c s="29" t="s">
        <v>123</v>
      </c>
      <c s="25" t="s">
        <v>59</v>
      </c>
      <c s="30" t="s">
        <v>124</v>
      </c>
      <c s="31" t="s">
        <v>88</v>
      </c>
      <c s="32">
        <v>760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125</v>
      </c>
    </row>
    <row r="62" spans="1:5" ht="25.5">
      <c r="A62" s="39" t="s">
        <v>52</v>
      </c>
      <c r="E62" s="38" t="s">
        <v>126</v>
      </c>
    </row>
    <row r="63" spans="1:16" ht="12.75">
      <c r="A63" s="25" t="s">
        <v>45</v>
      </c>
      <c s="29" t="s">
        <v>127</v>
      </c>
      <c s="29" t="s">
        <v>128</v>
      </c>
      <c s="25" t="s">
        <v>59</v>
      </c>
      <c s="30" t="s">
        <v>129</v>
      </c>
      <c s="31" t="s">
        <v>88</v>
      </c>
      <c s="32">
        <v>874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130</v>
      </c>
    </row>
    <row r="65" spans="1:5" ht="38.25">
      <c r="A65" s="39" t="s">
        <v>52</v>
      </c>
      <c r="E65" s="38" t="s">
        <v>131</v>
      </c>
    </row>
    <row r="66" spans="1:16" ht="12.75">
      <c r="A66" s="25" t="s">
        <v>45</v>
      </c>
      <c s="29" t="s">
        <v>132</v>
      </c>
      <c s="29" t="s">
        <v>133</v>
      </c>
      <c s="25" t="s">
        <v>59</v>
      </c>
      <c s="30" t="s">
        <v>134</v>
      </c>
      <c s="31" t="s">
        <v>61</v>
      </c>
      <c s="32">
        <v>1.1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50</v>
      </c>
      <c r="E67" s="36" t="s">
        <v>135</v>
      </c>
    </row>
    <row r="68" spans="1:5" ht="38.25">
      <c r="A68" s="39" t="s">
        <v>52</v>
      </c>
      <c r="E68" s="38" t="s">
        <v>136</v>
      </c>
    </row>
    <row r="69" spans="1:16" ht="12.75">
      <c r="A69" s="25" t="s">
        <v>45</v>
      </c>
      <c s="29" t="s">
        <v>137</v>
      </c>
      <c s="29" t="s">
        <v>138</v>
      </c>
      <c s="25" t="s">
        <v>59</v>
      </c>
      <c s="30" t="s">
        <v>139</v>
      </c>
      <c s="31" t="s">
        <v>88</v>
      </c>
      <c s="32">
        <v>2930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140</v>
      </c>
    </row>
    <row r="71" spans="1:5" ht="51">
      <c r="A71" s="39" t="s">
        <v>52</v>
      </c>
      <c r="E71" s="38" t="s">
        <v>141</v>
      </c>
    </row>
    <row r="72" spans="1:16" ht="12.75">
      <c r="A72" s="25" t="s">
        <v>45</v>
      </c>
      <c s="29" t="s">
        <v>142</v>
      </c>
      <c s="29" t="s">
        <v>143</v>
      </c>
      <c s="25" t="s">
        <v>59</v>
      </c>
      <c s="30" t="s">
        <v>144</v>
      </c>
      <c s="31" t="s">
        <v>88</v>
      </c>
      <c s="32">
        <v>2930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145</v>
      </c>
    </row>
    <row r="74" spans="1:5" ht="51">
      <c r="A74" s="39" t="s">
        <v>52</v>
      </c>
      <c r="E74" s="38" t="s">
        <v>141</v>
      </c>
    </row>
    <row r="75" spans="1:16" ht="12.75">
      <c r="A75" s="25" t="s">
        <v>45</v>
      </c>
      <c s="29" t="s">
        <v>146</v>
      </c>
      <c s="29" t="s">
        <v>147</v>
      </c>
      <c s="25" t="s">
        <v>59</v>
      </c>
      <c s="30" t="s">
        <v>148</v>
      </c>
      <c s="31" t="s">
        <v>88</v>
      </c>
      <c s="32">
        <v>2930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149</v>
      </c>
    </row>
    <row r="77" spans="1:5" ht="51">
      <c r="A77" s="39" t="s">
        <v>52</v>
      </c>
      <c r="E77" s="38" t="s">
        <v>141</v>
      </c>
    </row>
    <row r="78" spans="1:16" ht="12.75">
      <c r="A78" s="25" t="s">
        <v>45</v>
      </c>
      <c s="29" t="s">
        <v>150</v>
      </c>
      <c s="29" t="s">
        <v>151</v>
      </c>
      <c s="25" t="s">
        <v>59</v>
      </c>
      <c s="30" t="s">
        <v>152</v>
      </c>
      <c s="31" t="s">
        <v>88</v>
      </c>
      <c s="32">
        <v>2930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153</v>
      </c>
    </row>
    <row r="80" spans="1:5" ht="51">
      <c r="A80" s="39" t="s">
        <v>52</v>
      </c>
      <c r="E80" s="38" t="s">
        <v>141</v>
      </c>
    </row>
    <row r="81" spans="1:16" ht="12.75">
      <c r="A81" s="25" t="s">
        <v>45</v>
      </c>
      <c s="29" t="s">
        <v>154</v>
      </c>
      <c s="29" t="s">
        <v>155</v>
      </c>
      <c s="25" t="s">
        <v>59</v>
      </c>
      <c s="30" t="s">
        <v>156</v>
      </c>
      <c s="31" t="s">
        <v>61</v>
      </c>
      <c s="32">
        <v>54.25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157</v>
      </c>
    </row>
    <row r="83" spans="1:5" ht="38.25">
      <c r="A83" s="37" t="s">
        <v>52</v>
      </c>
      <c r="E83" s="38" t="s">
        <v>158</v>
      </c>
    </row>
    <row r="84" spans="1:18" ht="12.75" customHeight="1">
      <c r="A84" s="6" t="s">
        <v>43</v>
      </c>
      <c s="6"/>
      <c s="41" t="s">
        <v>76</v>
      </c>
      <c s="6"/>
      <c s="27" t="s">
        <v>159</v>
      </c>
      <c s="6"/>
      <c s="6"/>
      <c s="6"/>
      <c s="42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160</v>
      </c>
      <c s="29" t="s">
        <v>161</v>
      </c>
      <c s="25" t="s">
        <v>59</v>
      </c>
      <c s="30" t="s">
        <v>162</v>
      </c>
      <c s="31" t="s">
        <v>163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164</v>
      </c>
    </row>
    <row r="87" spans="1:5" ht="12.75">
      <c r="A87" s="37" t="s">
        <v>52</v>
      </c>
      <c r="E87" s="38" t="s">
        <v>59</v>
      </c>
    </row>
    <row r="88" spans="1:18" ht="12.75" customHeight="1">
      <c r="A88" s="6" t="s">
        <v>43</v>
      </c>
      <c s="6"/>
      <c s="41" t="s">
        <v>81</v>
      </c>
      <c s="6"/>
      <c s="27" t="s">
        <v>165</v>
      </c>
      <c s="6"/>
      <c s="6"/>
      <c s="6"/>
      <c s="42">
        <f>0+Q88</f>
      </c>
      <c r="O88">
        <f>0+R88</f>
      </c>
      <c r="Q88">
        <f>0+I89+I92+I95+I98+I101+I104</f>
      </c>
      <c>
        <f>0+O89+O92+O95+O98+O101+O104</f>
      </c>
    </row>
    <row r="89" spans="1:16" ht="12.75">
      <c r="A89" s="25" t="s">
        <v>45</v>
      </c>
      <c s="29" t="s">
        <v>166</v>
      </c>
      <c s="29" t="s">
        <v>167</v>
      </c>
      <c s="25" t="s">
        <v>59</v>
      </c>
      <c s="30" t="s">
        <v>168</v>
      </c>
      <c s="31" t="s">
        <v>163</v>
      </c>
      <c s="32">
        <v>8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25.5">
      <c r="A90" s="35" t="s">
        <v>50</v>
      </c>
      <c r="E90" s="36" t="s">
        <v>169</v>
      </c>
    </row>
    <row r="91" spans="1:5" ht="25.5">
      <c r="A91" s="39" t="s">
        <v>52</v>
      </c>
      <c r="E91" s="38" t="s">
        <v>170</v>
      </c>
    </row>
    <row r="92" spans="1:16" ht="12.75">
      <c r="A92" s="25" t="s">
        <v>45</v>
      </c>
      <c s="29" t="s">
        <v>171</v>
      </c>
      <c s="29" t="s">
        <v>172</v>
      </c>
      <c s="25" t="s">
        <v>59</v>
      </c>
      <c s="30" t="s">
        <v>173</v>
      </c>
      <c s="31" t="s">
        <v>163</v>
      </c>
      <c s="32">
        <v>2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25.5">
      <c r="A93" s="35" t="s">
        <v>50</v>
      </c>
      <c r="E93" s="36" t="s">
        <v>169</v>
      </c>
    </row>
    <row r="94" spans="1:5" ht="25.5">
      <c r="A94" s="39" t="s">
        <v>52</v>
      </c>
      <c r="E94" s="38" t="s">
        <v>174</v>
      </c>
    </row>
    <row r="95" spans="1:16" ht="12.75">
      <c r="A95" s="25" t="s">
        <v>45</v>
      </c>
      <c s="29" t="s">
        <v>175</v>
      </c>
      <c s="29" t="s">
        <v>176</v>
      </c>
      <c s="25" t="s">
        <v>59</v>
      </c>
      <c s="30" t="s">
        <v>177</v>
      </c>
      <c s="31" t="s">
        <v>163</v>
      </c>
      <c s="32">
        <v>17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25.5">
      <c r="A96" s="35" t="s">
        <v>50</v>
      </c>
      <c r="E96" s="36" t="s">
        <v>169</v>
      </c>
    </row>
    <row r="97" spans="1:5" ht="25.5">
      <c r="A97" s="39" t="s">
        <v>52</v>
      </c>
      <c r="E97" s="38" t="s">
        <v>178</v>
      </c>
    </row>
    <row r="98" spans="1:16" ht="12.75">
      <c r="A98" s="25" t="s">
        <v>45</v>
      </c>
      <c s="29" t="s">
        <v>179</v>
      </c>
      <c s="29" t="s">
        <v>180</v>
      </c>
      <c s="25" t="s">
        <v>59</v>
      </c>
      <c s="30" t="s">
        <v>181</v>
      </c>
      <c s="31" t="s">
        <v>163</v>
      </c>
      <c s="32">
        <v>8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59</v>
      </c>
    </row>
    <row r="100" spans="1:5" ht="25.5">
      <c r="A100" s="39" t="s">
        <v>52</v>
      </c>
      <c r="E100" s="38" t="s">
        <v>182</v>
      </c>
    </row>
    <row r="101" spans="1:16" ht="12.75">
      <c r="A101" s="25" t="s">
        <v>45</v>
      </c>
      <c s="29" t="s">
        <v>183</v>
      </c>
      <c s="29" t="s">
        <v>184</v>
      </c>
      <c s="25" t="s">
        <v>59</v>
      </c>
      <c s="30" t="s">
        <v>185</v>
      </c>
      <c s="31" t="s">
        <v>163</v>
      </c>
      <c s="32">
        <v>2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50</v>
      </c>
      <c r="E102" s="36" t="s">
        <v>59</v>
      </c>
    </row>
    <row r="103" spans="1:5" ht="25.5">
      <c r="A103" s="39" t="s">
        <v>52</v>
      </c>
      <c r="E103" s="38" t="s">
        <v>186</v>
      </c>
    </row>
    <row r="104" spans="1:16" ht="12.75">
      <c r="A104" s="25" t="s">
        <v>45</v>
      </c>
      <c s="29" t="s">
        <v>187</v>
      </c>
      <c s="29" t="s">
        <v>188</v>
      </c>
      <c s="25" t="s">
        <v>59</v>
      </c>
      <c s="30" t="s">
        <v>189</v>
      </c>
      <c s="31" t="s">
        <v>163</v>
      </c>
      <c s="32">
        <v>17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59</v>
      </c>
    </row>
    <row r="106" spans="1:5" ht="25.5">
      <c r="A106" s="37" t="s">
        <v>52</v>
      </c>
      <c r="E106" s="38" t="s">
        <v>190</v>
      </c>
    </row>
    <row r="107" spans="1:18" ht="12.75" customHeight="1">
      <c r="A107" s="6" t="s">
        <v>43</v>
      </c>
      <c s="6"/>
      <c s="41" t="s">
        <v>40</v>
      </c>
      <c s="6"/>
      <c s="27" t="s">
        <v>191</v>
      </c>
      <c s="6"/>
      <c s="6"/>
      <c s="6"/>
      <c s="42">
        <f>0+Q107</f>
      </c>
      <c r="O107">
        <f>0+R107</f>
      </c>
      <c r="Q107">
        <f>0+I108+I111+I114+I117+I120+I123+I126+I129+I132+I135+I138+I141+I144+I147+I150+I153+I156+I159</f>
      </c>
      <c>
        <f>0+O108+O111+O114+O117+O120+O123+O126+O129+O132+O135+O138+O141+O144+O147+O150+O153+O156+O159</f>
      </c>
    </row>
    <row r="108" spans="1:16" ht="25.5">
      <c r="A108" s="25" t="s">
        <v>45</v>
      </c>
      <c s="29" t="s">
        <v>192</v>
      </c>
      <c s="29" t="s">
        <v>193</v>
      </c>
      <c s="25" t="s">
        <v>59</v>
      </c>
      <c s="30" t="s">
        <v>194</v>
      </c>
      <c s="31" t="s">
        <v>163</v>
      </c>
      <c s="32">
        <v>3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59</v>
      </c>
    </row>
    <row r="110" spans="1:5" ht="63.75">
      <c r="A110" s="39" t="s">
        <v>52</v>
      </c>
      <c r="E110" s="38" t="s">
        <v>195</v>
      </c>
    </row>
    <row r="111" spans="1:16" ht="25.5">
      <c r="A111" s="25" t="s">
        <v>45</v>
      </c>
      <c s="29" t="s">
        <v>196</v>
      </c>
      <c s="29" t="s">
        <v>197</v>
      </c>
      <c s="25" t="s">
        <v>59</v>
      </c>
      <c s="30" t="s">
        <v>198</v>
      </c>
      <c s="31" t="s">
        <v>163</v>
      </c>
      <c s="32">
        <v>8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199</v>
      </c>
    </row>
    <row r="113" spans="1:5" ht="76.5">
      <c r="A113" s="39" t="s">
        <v>52</v>
      </c>
      <c r="E113" s="38" t="s">
        <v>200</v>
      </c>
    </row>
    <row r="114" spans="1:16" ht="12.75">
      <c r="A114" s="25" t="s">
        <v>45</v>
      </c>
      <c s="29" t="s">
        <v>201</v>
      </c>
      <c s="29" t="s">
        <v>202</v>
      </c>
      <c s="25" t="s">
        <v>59</v>
      </c>
      <c s="30" t="s">
        <v>203</v>
      </c>
      <c s="31" t="s">
        <v>163</v>
      </c>
      <c s="32">
        <v>11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204</v>
      </c>
    </row>
    <row r="116" spans="1:5" ht="114.75">
      <c r="A116" s="39" t="s">
        <v>52</v>
      </c>
      <c r="E116" s="38" t="s">
        <v>205</v>
      </c>
    </row>
    <row r="117" spans="1:16" ht="25.5">
      <c r="A117" s="25" t="s">
        <v>45</v>
      </c>
      <c s="29" t="s">
        <v>206</v>
      </c>
      <c s="29" t="s">
        <v>207</v>
      </c>
      <c s="25" t="s">
        <v>59</v>
      </c>
      <c s="30" t="s">
        <v>208</v>
      </c>
      <c s="31" t="s">
        <v>163</v>
      </c>
      <c s="32">
        <v>2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59</v>
      </c>
    </row>
    <row r="119" spans="1:5" ht="63.75">
      <c r="A119" s="39" t="s">
        <v>52</v>
      </c>
      <c r="E119" s="38" t="s">
        <v>209</v>
      </c>
    </row>
    <row r="120" spans="1:16" ht="12.75">
      <c r="A120" s="25" t="s">
        <v>45</v>
      </c>
      <c s="29" t="s">
        <v>210</v>
      </c>
      <c s="29" t="s">
        <v>211</v>
      </c>
      <c s="25" t="s">
        <v>59</v>
      </c>
      <c s="30" t="s">
        <v>212</v>
      </c>
      <c s="31" t="s">
        <v>163</v>
      </c>
      <c s="32">
        <v>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59</v>
      </c>
    </row>
    <row r="122" spans="1:5" ht="76.5">
      <c r="A122" s="39" t="s">
        <v>52</v>
      </c>
      <c r="E122" s="38" t="s">
        <v>213</v>
      </c>
    </row>
    <row r="123" spans="1:16" ht="25.5">
      <c r="A123" s="25" t="s">
        <v>45</v>
      </c>
      <c s="29" t="s">
        <v>214</v>
      </c>
      <c s="29" t="s">
        <v>215</v>
      </c>
      <c s="25" t="s">
        <v>59</v>
      </c>
      <c s="30" t="s">
        <v>216</v>
      </c>
      <c s="31" t="s">
        <v>163</v>
      </c>
      <c s="32">
        <v>3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59</v>
      </c>
    </row>
    <row r="125" spans="1:5" ht="63.75">
      <c r="A125" s="39" t="s">
        <v>52</v>
      </c>
      <c r="E125" s="38" t="s">
        <v>217</v>
      </c>
    </row>
    <row r="126" spans="1:16" ht="12.75">
      <c r="A126" s="25" t="s">
        <v>45</v>
      </c>
      <c s="29" t="s">
        <v>218</v>
      </c>
      <c s="29" t="s">
        <v>219</v>
      </c>
      <c s="25" t="s">
        <v>59</v>
      </c>
      <c s="30" t="s">
        <v>220</v>
      </c>
      <c s="31" t="s">
        <v>163</v>
      </c>
      <c s="32">
        <v>2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221</v>
      </c>
    </row>
    <row r="128" spans="1:5" ht="51">
      <c r="A128" s="39" t="s">
        <v>52</v>
      </c>
      <c r="E128" s="38" t="s">
        <v>222</v>
      </c>
    </row>
    <row r="129" spans="1:16" ht="25.5">
      <c r="A129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88</v>
      </c>
      <c s="32">
        <v>114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25.5">
      <c r="A130" s="35" t="s">
        <v>50</v>
      </c>
      <c r="E130" s="36" t="s">
        <v>226</v>
      </c>
    </row>
    <row r="131" spans="1:5" ht="25.5">
      <c r="A131" s="39" t="s">
        <v>52</v>
      </c>
      <c r="E131" s="38" t="s">
        <v>227</v>
      </c>
    </row>
    <row r="132" spans="1:16" ht="25.5">
      <c r="A132" s="25" t="s">
        <v>45</v>
      </c>
      <c s="29" t="s">
        <v>228</v>
      </c>
      <c s="29" t="s">
        <v>224</v>
      </c>
      <c s="25" t="s">
        <v>54</v>
      </c>
      <c s="30" t="s">
        <v>225</v>
      </c>
      <c s="31" t="s">
        <v>88</v>
      </c>
      <c s="32">
        <v>9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25.5">
      <c r="A133" s="35" t="s">
        <v>50</v>
      </c>
      <c r="E133" s="36" t="s">
        <v>226</v>
      </c>
    </row>
    <row r="134" spans="1:5" ht="25.5">
      <c r="A134" s="39" t="s">
        <v>52</v>
      </c>
      <c r="E134" s="38" t="s">
        <v>229</v>
      </c>
    </row>
    <row r="135" spans="1:16" ht="25.5">
      <c r="A135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88</v>
      </c>
      <c s="32">
        <v>114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38.25">
      <c r="A136" s="35" t="s">
        <v>50</v>
      </c>
      <c r="E136" s="36" t="s">
        <v>233</v>
      </c>
    </row>
    <row r="137" spans="1:5" ht="25.5">
      <c r="A137" s="39" t="s">
        <v>52</v>
      </c>
      <c r="E137" s="38" t="s">
        <v>227</v>
      </c>
    </row>
    <row r="138" spans="1:16" ht="25.5">
      <c r="A138" s="25" t="s">
        <v>45</v>
      </c>
      <c s="29" t="s">
        <v>234</v>
      </c>
      <c s="29" t="s">
        <v>231</v>
      </c>
      <c s="25" t="s">
        <v>54</v>
      </c>
      <c s="30" t="s">
        <v>232</v>
      </c>
      <c s="31" t="s">
        <v>88</v>
      </c>
      <c s="32">
        <v>9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38.25">
      <c r="A139" s="35" t="s">
        <v>50</v>
      </c>
      <c r="E139" s="36" t="s">
        <v>233</v>
      </c>
    </row>
    <row r="140" spans="1:5" ht="25.5">
      <c r="A140" s="39" t="s">
        <v>52</v>
      </c>
      <c r="E140" s="38" t="s">
        <v>229</v>
      </c>
    </row>
    <row r="141" spans="1:16" ht="12.75">
      <c r="A141" s="25" t="s">
        <v>45</v>
      </c>
      <c s="29" t="s">
        <v>235</v>
      </c>
      <c s="29" t="s">
        <v>236</v>
      </c>
      <c s="25" t="s">
        <v>59</v>
      </c>
      <c s="30" t="s">
        <v>237</v>
      </c>
      <c s="31" t="s">
        <v>69</v>
      </c>
      <c s="32">
        <v>13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238</v>
      </c>
    </row>
    <row r="143" spans="1:5" ht="25.5">
      <c r="A143" s="39" t="s">
        <v>52</v>
      </c>
      <c r="E143" s="38" t="s">
        <v>239</v>
      </c>
    </row>
    <row r="144" spans="1:16" ht="12.75">
      <c r="A144" s="25" t="s">
        <v>45</v>
      </c>
      <c s="29" t="s">
        <v>240</v>
      </c>
      <c s="29" t="s">
        <v>241</v>
      </c>
      <c s="25" t="s">
        <v>59</v>
      </c>
      <c s="30" t="s">
        <v>242</v>
      </c>
      <c s="31" t="s">
        <v>69</v>
      </c>
      <c s="32">
        <v>475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59</v>
      </c>
    </row>
    <row r="146" spans="1:5" ht="38.25">
      <c r="A146" s="39" t="s">
        <v>52</v>
      </c>
      <c r="E146" s="38" t="s">
        <v>243</v>
      </c>
    </row>
    <row r="147" spans="1:16" ht="12.75">
      <c r="A147" s="25" t="s">
        <v>45</v>
      </c>
      <c s="29" t="s">
        <v>244</v>
      </c>
      <c s="29" t="s">
        <v>245</v>
      </c>
      <c s="25" t="s">
        <v>59</v>
      </c>
      <c s="30" t="s">
        <v>246</v>
      </c>
      <c s="31" t="s">
        <v>69</v>
      </c>
      <c s="32">
        <v>56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59</v>
      </c>
    </row>
    <row r="149" spans="1:5" ht="38.25">
      <c r="A149" s="39" t="s">
        <v>52</v>
      </c>
      <c r="E149" s="38" t="s">
        <v>247</v>
      </c>
    </row>
    <row r="150" spans="1:16" ht="12.75">
      <c r="A150" s="25" t="s">
        <v>45</v>
      </c>
      <c s="29" t="s">
        <v>248</v>
      </c>
      <c s="29" t="s">
        <v>249</v>
      </c>
      <c s="25" t="s">
        <v>59</v>
      </c>
      <c s="30" t="s">
        <v>250</v>
      </c>
      <c s="31" t="s">
        <v>69</v>
      </c>
      <c s="32">
        <v>490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59</v>
      </c>
    </row>
    <row r="152" spans="1:5" ht="63.75">
      <c r="A152" s="39" t="s">
        <v>52</v>
      </c>
      <c r="E152" s="38" t="s">
        <v>251</v>
      </c>
    </row>
    <row r="153" spans="1:16" ht="12.75">
      <c r="A153" s="25" t="s">
        <v>45</v>
      </c>
      <c s="29" t="s">
        <v>252</v>
      </c>
      <c s="29" t="s">
        <v>253</v>
      </c>
      <c s="25" t="s">
        <v>59</v>
      </c>
      <c s="30" t="s">
        <v>254</v>
      </c>
      <c s="31" t="s">
        <v>69</v>
      </c>
      <c s="32">
        <v>820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79</v>
      </c>
    </row>
    <row r="155" spans="1:5" ht="25.5">
      <c r="A155" s="39" t="s">
        <v>52</v>
      </c>
      <c r="E155" s="38" t="s">
        <v>255</v>
      </c>
    </row>
    <row r="156" spans="1:16" ht="12.75">
      <c r="A156" s="25" t="s">
        <v>45</v>
      </c>
      <c s="29" t="s">
        <v>256</v>
      </c>
      <c s="29" t="s">
        <v>257</v>
      </c>
      <c s="25" t="s">
        <v>59</v>
      </c>
      <c s="30" t="s">
        <v>258</v>
      </c>
      <c s="31" t="s">
        <v>88</v>
      </c>
      <c s="32">
        <v>2500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259</v>
      </c>
    </row>
    <row r="158" spans="1:5" ht="12.75">
      <c r="A158" s="39" t="s">
        <v>52</v>
      </c>
      <c r="E158" s="38" t="s">
        <v>59</v>
      </c>
    </row>
    <row r="159" spans="1:16" ht="12.75">
      <c r="A159" s="25" t="s">
        <v>45</v>
      </c>
      <c s="29" t="s">
        <v>260</v>
      </c>
      <c s="29" t="s">
        <v>261</v>
      </c>
      <c s="25" t="s">
        <v>59</v>
      </c>
      <c s="30" t="s">
        <v>262</v>
      </c>
      <c s="31" t="s">
        <v>163</v>
      </c>
      <c s="32">
        <v>2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59</v>
      </c>
    </row>
    <row r="161" spans="1:5" ht="25.5">
      <c r="A161" s="37" t="s">
        <v>52</v>
      </c>
      <c r="E161" s="38" t="s">
        <v>263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0+O8+O18+O70+O74+O96+O109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264</v>
      </c>
      <c s="43">
        <f>0+I8+I18+I70+I74+I96+I109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264</v>
      </c>
      <c s="6"/>
      <c s="18" t="s">
        <v>265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799.471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266</v>
      </c>
    </row>
    <row r="11" spans="1:5" ht="12.75">
      <c r="A11" s="39" t="s">
        <v>52</v>
      </c>
      <c r="E11" s="38" t="s">
        <v>267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5992.975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89.25">
      <c r="A14" s="39" t="s">
        <v>52</v>
      </c>
      <c r="E14" s="38" t="s">
        <v>268</v>
      </c>
    </row>
    <row r="15" spans="1:16" ht="12.75">
      <c r="A15" s="25" t="s">
        <v>45</v>
      </c>
      <c s="29" t="s">
        <v>22</v>
      </c>
      <c s="29" t="s">
        <v>269</v>
      </c>
      <c s="25" t="s">
        <v>59</v>
      </c>
      <c s="30" t="s">
        <v>270</v>
      </c>
      <c s="31" t="s">
        <v>49</v>
      </c>
      <c s="32">
        <v>216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271</v>
      </c>
    </row>
    <row r="17" spans="1:5" ht="25.5">
      <c r="A17" s="37" t="s">
        <v>52</v>
      </c>
      <c r="E17" s="38" t="s">
        <v>272</v>
      </c>
    </row>
    <row r="18" spans="1:18" ht="12.75" customHeight="1">
      <c r="A18" s="6" t="s">
        <v>43</v>
      </c>
      <c s="6"/>
      <c s="41" t="s">
        <v>29</v>
      </c>
      <c s="6"/>
      <c s="27" t="s">
        <v>57</v>
      </c>
      <c s="6"/>
      <c s="6"/>
      <c s="6"/>
      <c s="42">
        <f>0+Q18</f>
      </c>
      <c r="O18">
        <f>0+R18</f>
      </c>
      <c r="Q18">
        <f>0+I19+I22+I25+I28+I31+I34+I37+I40+I43+I46+I49+I52+I55+I58+I61+I64+I67</f>
      </c>
      <c>
        <f>0+O19+O22+O25+O28+O31+O34+O37+O40+O43+O46+O49+O52+O55+O58+O61+O64+O67</f>
      </c>
    </row>
    <row r="19" spans="1:16" ht="12.75">
      <c r="A19" s="25" t="s">
        <v>45</v>
      </c>
      <c s="29" t="s">
        <v>33</v>
      </c>
      <c s="29" t="s">
        <v>58</v>
      </c>
      <c s="25" t="s">
        <v>59</v>
      </c>
      <c s="30" t="s">
        <v>60</v>
      </c>
      <c s="31" t="s">
        <v>61</v>
      </c>
      <c s="32">
        <v>333.113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62</v>
      </c>
    </row>
    <row r="21" spans="1:5" ht="38.25">
      <c r="A21" s="39" t="s">
        <v>52</v>
      </c>
      <c r="E21" s="38" t="s">
        <v>273</v>
      </c>
    </row>
    <row r="22" spans="1:16" ht="25.5">
      <c r="A22" s="25" t="s">
        <v>45</v>
      </c>
      <c s="29" t="s">
        <v>35</v>
      </c>
      <c s="29" t="s">
        <v>64</v>
      </c>
      <c s="25" t="s">
        <v>59</v>
      </c>
      <c s="30" t="s">
        <v>65</v>
      </c>
      <c s="31" t="s">
        <v>61</v>
      </c>
      <c s="32">
        <v>1586.25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62</v>
      </c>
    </row>
    <row r="24" spans="1:5" ht="51">
      <c r="A24" s="39" t="s">
        <v>52</v>
      </c>
      <c r="E24" s="38" t="s">
        <v>274</v>
      </c>
    </row>
    <row r="25" spans="1:16" ht="12.75">
      <c r="A25" s="25" t="s">
        <v>45</v>
      </c>
      <c s="29" t="s">
        <v>37</v>
      </c>
      <c s="29" t="s">
        <v>72</v>
      </c>
      <c s="25" t="s">
        <v>59</v>
      </c>
      <c s="30" t="s">
        <v>73</v>
      </c>
      <c s="31" t="s">
        <v>61</v>
      </c>
      <c s="32">
        <v>339.8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74</v>
      </c>
    </row>
    <row r="27" spans="1:5" ht="63.75">
      <c r="A27" s="39" t="s">
        <v>52</v>
      </c>
      <c r="E27" s="38" t="s">
        <v>275</v>
      </c>
    </row>
    <row r="28" spans="1:16" ht="12.75">
      <c r="A28" s="25" t="s">
        <v>45</v>
      </c>
      <c s="29" t="s">
        <v>76</v>
      </c>
      <c s="29" t="s">
        <v>77</v>
      </c>
      <c s="25" t="s">
        <v>59</v>
      </c>
      <c s="30" t="s">
        <v>78</v>
      </c>
      <c s="31" t="s">
        <v>69</v>
      </c>
      <c s="32">
        <v>375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79</v>
      </c>
    </row>
    <row r="30" spans="1:5" ht="38.25">
      <c r="A30" s="39" t="s">
        <v>52</v>
      </c>
      <c r="E30" s="38" t="s">
        <v>276</v>
      </c>
    </row>
    <row r="31" spans="1:16" ht="12.75">
      <c r="A31" s="25" t="s">
        <v>45</v>
      </c>
      <c s="29" t="s">
        <v>81</v>
      </c>
      <c s="29" t="s">
        <v>277</v>
      </c>
      <c s="25" t="s">
        <v>59</v>
      </c>
      <c s="30" t="s">
        <v>278</v>
      </c>
      <c s="31" t="s">
        <v>61</v>
      </c>
      <c s="32">
        <v>120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279</v>
      </c>
    </row>
    <row r="33" spans="1:5" ht="25.5">
      <c r="A33" s="39" t="s">
        <v>52</v>
      </c>
      <c r="E33" s="38" t="s">
        <v>280</v>
      </c>
    </row>
    <row r="34" spans="1:16" ht="12.75">
      <c r="A34" s="25" t="s">
        <v>45</v>
      </c>
      <c s="29" t="s">
        <v>40</v>
      </c>
      <c s="29" t="s">
        <v>82</v>
      </c>
      <c s="25" t="s">
        <v>59</v>
      </c>
      <c s="30" t="s">
        <v>83</v>
      </c>
      <c s="31" t="s">
        <v>61</v>
      </c>
      <c s="32">
        <v>190.35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281</v>
      </c>
    </row>
    <row r="36" spans="1:5" ht="38.25">
      <c r="A36" s="39" t="s">
        <v>52</v>
      </c>
      <c r="E36" s="38" t="s">
        <v>282</v>
      </c>
    </row>
    <row r="37" spans="1:16" ht="12.75">
      <c r="A37" s="25" t="s">
        <v>45</v>
      </c>
      <c s="29" t="s">
        <v>42</v>
      </c>
      <c s="29" t="s">
        <v>283</v>
      </c>
      <c s="25" t="s">
        <v>59</v>
      </c>
      <c s="30" t="s">
        <v>284</v>
      </c>
      <c s="31" t="s">
        <v>61</v>
      </c>
      <c s="32">
        <v>972.9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63.75">
      <c r="A38" s="35" t="s">
        <v>50</v>
      </c>
      <c r="E38" s="36" t="s">
        <v>285</v>
      </c>
    </row>
    <row r="39" spans="1:5" ht="38.25">
      <c r="A39" s="39" t="s">
        <v>52</v>
      </c>
      <c r="E39" s="38" t="s">
        <v>286</v>
      </c>
    </row>
    <row r="40" spans="1:16" ht="12.75">
      <c r="A40" s="25" t="s">
        <v>45</v>
      </c>
      <c s="29" t="s">
        <v>93</v>
      </c>
      <c s="29" t="s">
        <v>287</v>
      </c>
      <c s="25" t="s">
        <v>59</v>
      </c>
      <c s="30" t="s">
        <v>288</v>
      </c>
      <c s="31" t="s">
        <v>61</v>
      </c>
      <c s="32">
        <v>120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289</v>
      </c>
    </row>
    <row r="42" spans="1:5" ht="25.5">
      <c r="A42" s="39" t="s">
        <v>52</v>
      </c>
      <c r="E42" s="38" t="s">
        <v>290</v>
      </c>
    </row>
    <row r="43" spans="1:16" ht="12.75">
      <c r="A43" s="25" t="s">
        <v>45</v>
      </c>
      <c s="29" t="s">
        <v>98</v>
      </c>
      <c s="29" t="s">
        <v>86</v>
      </c>
      <c s="25" t="s">
        <v>59</v>
      </c>
      <c s="30" t="s">
        <v>87</v>
      </c>
      <c s="31" t="s">
        <v>88</v>
      </c>
      <c s="32">
        <v>160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70</v>
      </c>
    </row>
    <row r="45" spans="1:5" ht="38.25">
      <c r="A45" s="39" t="s">
        <v>52</v>
      </c>
      <c r="E45" s="38" t="s">
        <v>291</v>
      </c>
    </row>
    <row r="46" spans="1:16" ht="12.75">
      <c r="A46" s="25" t="s">
        <v>45</v>
      </c>
      <c s="29" t="s">
        <v>101</v>
      </c>
      <c s="29" t="s">
        <v>292</v>
      </c>
      <c s="25" t="s">
        <v>59</v>
      </c>
      <c s="30" t="s">
        <v>293</v>
      </c>
      <c s="31" t="s">
        <v>69</v>
      </c>
      <c s="32">
        <v>320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70</v>
      </c>
    </row>
    <row r="48" spans="1:5" ht="38.25">
      <c r="A48" s="39" t="s">
        <v>52</v>
      </c>
      <c r="E48" s="38" t="s">
        <v>294</v>
      </c>
    </row>
    <row r="49" spans="1:16" ht="12.75">
      <c r="A49" s="25" t="s">
        <v>45</v>
      </c>
      <c s="29" t="s">
        <v>107</v>
      </c>
      <c s="29" t="s">
        <v>90</v>
      </c>
      <c s="25" t="s">
        <v>59</v>
      </c>
      <c s="30" t="s">
        <v>91</v>
      </c>
      <c s="31" t="s">
        <v>61</v>
      </c>
      <c s="32">
        <v>1283.25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59</v>
      </c>
    </row>
    <row r="51" spans="1:5" ht="51">
      <c r="A51" s="39" t="s">
        <v>52</v>
      </c>
      <c r="E51" s="38" t="s">
        <v>295</v>
      </c>
    </row>
    <row r="52" spans="1:16" ht="12.75">
      <c r="A52" s="25" t="s">
        <v>45</v>
      </c>
      <c s="29" t="s">
        <v>111</v>
      </c>
      <c s="29" t="s">
        <v>94</v>
      </c>
      <c s="25" t="s">
        <v>59</v>
      </c>
      <c s="30" t="s">
        <v>95</v>
      </c>
      <c s="31" t="s">
        <v>61</v>
      </c>
      <c s="32">
        <v>972.9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51">
      <c r="A53" s="35" t="s">
        <v>50</v>
      </c>
      <c r="E53" s="36" t="s">
        <v>99</v>
      </c>
    </row>
    <row r="54" spans="1:5" ht="38.25">
      <c r="A54" s="39" t="s">
        <v>52</v>
      </c>
      <c r="E54" s="38" t="s">
        <v>296</v>
      </c>
    </row>
    <row r="55" spans="1:16" ht="12.75">
      <c r="A55" s="25" t="s">
        <v>45</v>
      </c>
      <c s="29" t="s">
        <v>116</v>
      </c>
      <c s="29" t="s">
        <v>102</v>
      </c>
      <c s="25" t="s">
        <v>59</v>
      </c>
      <c s="30" t="s">
        <v>103</v>
      </c>
      <c s="31" t="s">
        <v>88</v>
      </c>
      <c s="32">
        <v>4864.5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104</v>
      </c>
    </row>
    <row r="57" spans="1:5" ht="63.75">
      <c r="A57" s="39" t="s">
        <v>52</v>
      </c>
      <c r="E57" s="38" t="s">
        <v>297</v>
      </c>
    </row>
    <row r="58" spans="1:16" ht="12.75">
      <c r="A58" s="25" t="s">
        <v>45</v>
      </c>
      <c s="29" t="s">
        <v>122</v>
      </c>
      <c s="29" t="s">
        <v>298</v>
      </c>
      <c s="25" t="s">
        <v>59</v>
      </c>
      <c s="30" t="s">
        <v>299</v>
      </c>
      <c s="31" t="s">
        <v>88</v>
      </c>
      <c s="32">
        <v>800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59</v>
      </c>
    </row>
    <row r="60" spans="1:5" ht="25.5">
      <c r="A60" s="39" t="s">
        <v>52</v>
      </c>
      <c r="E60" s="38" t="s">
        <v>300</v>
      </c>
    </row>
    <row r="61" spans="1:16" ht="12.75">
      <c r="A61" s="25" t="s">
        <v>45</v>
      </c>
      <c s="29" t="s">
        <v>127</v>
      </c>
      <c s="29" t="s">
        <v>301</v>
      </c>
      <c s="25" t="s">
        <v>59</v>
      </c>
      <c s="30" t="s">
        <v>302</v>
      </c>
      <c s="31" t="s">
        <v>88</v>
      </c>
      <c s="32">
        <v>800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59</v>
      </c>
    </row>
    <row r="63" spans="1:5" ht="25.5">
      <c r="A63" s="39" t="s">
        <v>52</v>
      </c>
      <c r="E63" s="38" t="s">
        <v>303</v>
      </c>
    </row>
    <row r="64" spans="1:16" ht="12.75">
      <c r="A64" s="25" t="s">
        <v>45</v>
      </c>
      <c s="29" t="s">
        <v>132</v>
      </c>
      <c s="29" t="s">
        <v>304</v>
      </c>
      <c s="25" t="s">
        <v>59</v>
      </c>
      <c s="30" t="s">
        <v>305</v>
      </c>
      <c s="31" t="s">
        <v>88</v>
      </c>
      <c s="32">
        <v>800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59</v>
      </c>
    </row>
    <row r="66" spans="1:5" ht="12.75">
      <c r="A66" s="39" t="s">
        <v>52</v>
      </c>
      <c r="E66" s="38" t="s">
        <v>306</v>
      </c>
    </row>
    <row r="67" spans="1:16" ht="12.75">
      <c r="A67" s="25" t="s">
        <v>45</v>
      </c>
      <c s="29" t="s">
        <v>137</v>
      </c>
      <c s="29" t="s">
        <v>307</v>
      </c>
      <c s="25" t="s">
        <v>59</v>
      </c>
      <c s="30" t="s">
        <v>308</v>
      </c>
      <c s="31" t="s">
        <v>88</v>
      </c>
      <c s="32">
        <v>800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59</v>
      </c>
    </row>
    <row r="69" spans="1:5" ht="25.5">
      <c r="A69" s="37" t="s">
        <v>52</v>
      </c>
      <c r="E69" s="38" t="s">
        <v>309</v>
      </c>
    </row>
    <row r="70" spans="1:18" ht="12.75" customHeight="1">
      <c r="A70" s="6" t="s">
        <v>43</v>
      </c>
      <c s="6"/>
      <c s="41" t="s">
        <v>23</v>
      </c>
      <c s="6"/>
      <c s="27" t="s">
        <v>106</v>
      </c>
      <c s="6"/>
      <c s="6"/>
      <c s="6"/>
      <c s="42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142</v>
      </c>
      <c s="29" t="s">
        <v>117</v>
      </c>
      <c s="25" t="s">
        <v>59</v>
      </c>
      <c s="30" t="s">
        <v>118</v>
      </c>
      <c s="31" t="s">
        <v>88</v>
      </c>
      <c s="32">
        <v>2432.25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38.25">
      <c r="A72" s="35" t="s">
        <v>50</v>
      </c>
      <c r="E72" s="36" t="s">
        <v>119</v>
      </c>
    </row>
    <row r="73" spans="1:5" ht="25.5">
      <c r="A73" s="37" t="s">
        <v>52</v>
      </c>
      <c r="E73" s="38" t="s">
        <v>310</v>
      </c>
    </row>
    <row r="74" spans="1:18" ht="12.75" customHeight="1">
      <c r="A74" s="6" t="s">
        <v>43</v>
      </c>
      <c s="6"/>
      <c s="41" t="s">
        <v>35</v>
      </c>
      <c s="6"/>
      <c s="27" t="s">
        <v>121</v>
      </c>
      <c s="6"/>
      <c s="6"/>
      <c s="6"/>
      <c s="42">
        <f>0+Q74</f>
      </c>
      <c r="O74">
        <f>0+R74</f>
      </c>
      <c r="Q74">
        <f>0+I75+I78+I81+I84+I87+I90+I93</f>
      </c>
      <c>
        <f>0+O75+O78+O81+O84+O87+O90+O93</f>
      </c>
    </row>
    <row r="75" spans="1:16" ht="12.75">
      <c r="A75" s="25" t="s">
        <v>45</v>
      </c>
      <c s="29" t="s">
        <v>146</v>
      </c>
      <c s="29" t="s">
        <v>123</v>
      </c>
      <c s="25" t="s">
        <v>59</v>
      </c>
      <c s="30" t="s">
        <v>124</v>
      </c>
      <c s="31" t="s">
        <v>88</v>
      </c>
      <c s="32">
        <v>2220.75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125</v>
      </c>
    </row>
    <row r="77" spans="1:5" ht="38.25">
      <c r="A77" s="39" t="s">
        <v>52</v>
      </c>
      <c r="E77" s="38" t="s">
        <v>311</v>
      </c>
    </row>
    <row r="78" spans="1:16" ht="12.75">
      <c r="A78" s="25" t="s">
        <v>45</v>
      </c>
      <c s="29" t="s">
        <v>150</v>
      </c>
      <c s="29" t="s">
        <v>128</v>
      </c>
      <c s="25" t="s">
        <v>59</v>
      </c>
      <c s="30" t="s">
        <v>129</v>
      </c>
      <c s="31" t="s">
        <v>88</v>
      </c>
      <c s="32">
        <v>2432.25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130</v>
      </c>
    </row>
    <row r="80" spans="1:5" ht="38.25">
      <c r="A80" s="39" t="s">
        <v>52</v>
      </c>
      <c r="E80" s="38" t="s">
        <v>312</v>
      </c>
    </row>
    <row r="81" spans="1:16" ht="12.75">
      <c r="A81" s="25" t="s">
        <v>45</v>
      </c>
      <c s="29" t="s">
        <v>154</v>
      </c>
      <c s="29" t="s">
        <v>133</v>
      </c>
      <c s="25" t="s">
        <v>59</v>
      </c>
      <c s="30" t="s">
        <v>134</v>
      </c>
      <c s="31" t="s">
        <v>61</v>
      </c>
      <c s="32">
        <v>30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135</v>
      </c>
    </row>
    <row r="83" spans="1:5" ht="25.5">
      <c r="A83" s="39" t="s">
        <v>52</v>
      </c>
      <c r="E83" s="38" t="s">
        <v>313</v>
      </c>
    </row>
    <row r="84" spans="1:16" ht="12.75">
      <c r="A84" s="25" t="s">
        <v>45</v>
      </c>
      <c s="29" t="s">
        <v>160</v>
      </c>
      <c s="29" t="s">
        <v>138</v>
      </c>
      <c s="25" t="s">
        <v>59</v>
      </c>
      <c s="30" t="s">
        <v>139</v>
      </c>
      <c s="31" t="s">
        <v>88</v>
      </c>
      <c s="32">
        <v>2383.45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140</v>
      </c>
    </row>
    <row r="86" spans="1:5" ht="63.75">
      <c r="A86" s="39" t="s">
        <v>52</v>
      </c>
      <c r="E86" s="38" t="s">
        <v>314</v>
      </c>
    </row>
    <row r="87" spans="1:16" ht="12.75">
      <c r="A87" s="25" t="s">
        <v>45</v>
      </c>
      <c s="29" t="s">
        <v>166</v>
      </c>
      <c s="29" t="s">
        <v>143</v>
      </c>
      <c s="25" t="s">
        <v>59</v>
      </c>
      <c s="30" t="s">
        <v>144</v>
      </c>
      <c s="31" t="s">
        <v>88</v>
      </c>
      <c s="32">
        <v>2341.15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145</v>
      </c>
    </row>
    <row r="89" spans="1:5" ht="63.75">
      <c r="A89" s="39" t="s">
        <v>52</v>
      </c>
      <c r="E89" s="38" t="s">
        <v>315</v>
      </c>
    </row>
    <row r="90" spans="1:16" ht="12.75">
      <c r="A90" s="25" t="s">
        <v>45</v>
      </c>
      <c s="29" t="s">
        <v>171</v>
      </c>
      <c s="29" t="s">
        <v>316</v>
      </c>
      <c s="25" t="s">
        <v>59</v>
      </c>
      <c s="30" t="s">
        <v>317</v>
      </c>
      <c s="31" t="s">
        <v>88</v>
      </c>
      <c s="32">
        <v>2320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318</v>
      </c>
    </row>
    <row r="92" spans="1:5" ht="51">
      <c r="A92" s="39" t="s">
        <v>52</v>
      </c>
      <c r="E92" s="38" t="s">
        <v>319</v>
      </c>
    </row>
    <row r="93" spans="1:16" ht="12.75">
      <c r="A93" s="25" t="s">
        <v>45</v>
      </c>
      <c s="29" t="s">
        <v>175</v>
      </c>
      <c s="29" t="s">
        <v>320</v>
      </c>
      <c s="25" t="s">
        <v>59</v>
      </c>
      <c s="30" t="s">
        <v>321</v>
      </c>
      <c s="31" t="s">
        <v>88</v>
      </c>
      <c s="32">
        <v>2362.3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322</v>
      </c>
    </row>
    <row r="95" spans="1:5" ht="63.75">
      <c r="A95" s="37" t="s">
        <v>52</v>
      </c>
      <c r="E95" s="38" t="s">
        <v>323</v>
      </c>
    </row>
    <row r="96" spans="1:18" ht="12.75" customHeight="1">
      <c r="A96" s="6" t="s">
        <v>43</v>
      </c>
      <c s="6"/>
      <c s="41" t="s">
        <v>81</v>
      </c>
      <c s="6"/>
      <c s="27" t="s">
        <v>165</v>
      </c>
      <c s="6"/>
      <c s="6"/>
      <c s="6"/>
      <c s="42">
        <f>0+Q96</f>
      </c>
      <c r="O96">
        <f>0+R96</f>
      </c>
      <c r="Q96">
        <f>0+I97+I100+I103+I106</f>
      </c>
      <c>
        <f>0+O97+O100+O103+O106</f>
      </c>
    </row>
    <row r="97" spans="1:16" ht="12.75">
      <c r="A97" s="25" t="s">
        <v>45</v>
      </c>
      <c s="29" t="s">
        <v>179</v>
      </c>
      <c s="29" t="s">
        <v>167</v>
      </c>
      <c s="25" t="s">
        <v>59</v>
      </c>
      <c s="30" t="s">
        <v>168</v>
      </c>
      <c s="31" t="s">
        <v>163</v>
      </c>
      <c s="32">
        <v>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169</v>
      </c>
    </row>
    <row r="99" spans="1:5" ht="25.5">
      <c r="A99" s="39" t="s">
        <v>52</v>
      </c>
      <c r="E99" s="38" t="s">
        <v>324</v>
      </c>
    </row>
    <row r="100" spans="1:16" ht="12.75">
      <c r="A100" s="25" t="s">
        <v>45</v>
      </c>
      <c s="29" t="s">
        <v>183</v>
      </c>
      <c s="29" t="s">
        <v>176</v>
      </c>
      <c s="25" t="s">
        <v>59</v>
      </c>
      <c s="30" t="s">
        <v>177</v>
      </c>
      <c s="31" t="s">
        <v>163</v>
      </c>
      <c s="32">
        <v>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25.5">
      <c r="A101" s="35" t="s">
        <v>50</v>
      </c>
      <c r="E101" s="36" t="s">
        <v>169</v>
      </c>
    </row>
    <row r="102" spans="1:5" ht="25.5">
      <c r="A102" s="39" t="s">
        <v>52</v>
      </c>
      <c r="E102" s="38" t="s">
        <v>325</v>
      </c>
    </row>
    <row r="103" spans="1:16" ht="12.75">
      <c r="A103" s="25" t="s">
        <v>45</v>
      </c>
      <c s="29" t="s">
        <v>187</v>
      </c>
      <c s="29" t="s">
        <v>180</v>
      </c>
      <c s="25" t="s">
        <v>59</v>
      </c>
      <c s="30" t="s">
        <v>181</v>
      </c>
      <c s="31" t="s">
        <v>163</v>
      </c>
      <c s="32">
        <v>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59</v>
      </c>
    </row>
    <row r="105" spans="1:5" ht="25.5">
      <c r="A105" s="39" t="s">
        <v>52</v>
      </c>
      <c r="E105" s="38" t="s">
        <v>326</v>
      </c>
    </row>
    <row r="106" spans="1:16" ht="12.75">
      <c r="A106" s="25" t="s">
        <v>45</v>
      </c>
      <c s="29" t="s">
        <v>192</v>
      </c>
      <c s="29" t="s">
        <v>188</v>
      </c>
      <c s="25" t="s">
        <v>59</v>
      </c>
      <c s="30" t="s">
        <v>189</v>
      </c>
      <c s="31" t="s">
        <v>163</v>
      </c>
      <c s="32">
        <v>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59</v>
      </c>
    </row>
    <row r="108" spans="1:5" ht="25.5">
      <c r="A108" s="37" t="s">
        <v>52</v>
      </c>
      <c r="E108" s="38" t="s">
        <v>327</v>
      </c>
    </row>
    <row r="109" spans="1:18" ht="12.75" customHeight="1">
      <c r="A109" s="6" t="s">
        <v>43</v>
      </c>
      <c s="6"/>
      <c s="41" t="s">
        <v>40</v>
      </c>
      <c s="6"/>
      <c s="27" t="s">
        <v>191</v>
      </c>
      <c s="6"/>
      <c s="6"/>
      <c s="6"/>
      <c s="42">
        <f>0+Q109</f>
      </c>
      <c r="O109">
        <f>0+R109</f>
      </c>
      <c r="Q109">
        <f>0+I110+I113+I116+I119+I122+I125</f>
      </c>
      <c>
        <f>0+O110+O113+O116+O119+O122+O125</f>
      </c>
    </row>
    <row r="110" spans="1:16" ht="25.5">
      <c r="A110" s="25" t="s">
        <v>45</v>
      </c>
      <c s="29" t="s">
        <v>196</v>
      </c>
      <c s="29" t="s">
        <v>224</v>
      </c>
      <c s="25" t="s">
        <v>59</v>
      </c>
      <c s="30" t="s">
        <v>225</v>
      </c>
      <c s="31" t="s">
        <v>88</v>
      </c>
      <c s="32">
        <v>84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25.5">
      <c r="A111" s="35" t="s">
        <v>50</v>
      </c>
      <c r="E111" s="36" t="s">
        <v>226</v>
      </c>
    </row>
    <row r="112" spans="1:5" ht="25.5">
      <c r="A112" s="39" t="s">
        <v>52</v>
      </c>
      <c r="E112" s="38" t="s">
        <v>328</v>
      </c>
    </row>
    <row r="113" spans="1:16" ht="25.5">
      <c r="A113" s="25" t="s">
        <v>45</v>
      </c>
      <c s="29" t="s">
        <v>201</v>
      </c>
      <c s="29" t="s">
        <v>231</v>
      </c>
      <c s="25" t="s">
        <v>59</v>
      </c>
      <c s="30" t="s">
        <v>232</v>
      </c>
      <c s="31" t="s">
        <v>88</v>
      </c>
      <c s="32">
        <v>84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25.5">
      <c r="A114" s="35" t="s">
        <v>50</v>
      </c>
      <c r="E114" s="36" t="s">
        <v>329</v>
      </c>
    </row>
    <row r="115" spans="1:5" ht="25.5">
      <c r="A115" s="39" t="s">
        <v>52</v>
      </c>
      <c r="E115" s="38" t="s">
        <v>328</v>
      </c>
    </row>
    <row r="116" spans="1:16" ht="12.75">
      <c r="A116" s="25" t="s">
        <v>45</v>
      </c>
      <c s="29" t="s">
        <v>206</v>
      </c>
      <c s="29" t="s">
        <v>330</v>
      </c>
      <c s="25" t="s">
        <v>59</v>
      </c>
      <c s="30" t="s">
        <v>331</v>
      </c>
      <c s="31" t="s">
        <v>69</v>
      </c>
      <c s="32">
        <v>25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59</v>
      </c>
    </row>
    <row r="118" spans="1:5" ht="25.5">
      <c r="A118" s="39" t="s">
        <v>52</v>
      </c>
      <c r="E118" s="38" t="s">
        <v>332</v>
      </c>
    </row>
    <row r="119" spans="1:16" ht="12.75">
      <c r="A119" s="25" t="s">
        <v>45</v>
      </c>
      <c s="29" t="s">
        <v>210</v>
      </c>
      <c s="29" t="s">
        <v>333</v>
      </c>
      <c s="25" t="s">
        <v>59</v>
      </c>
      <c s="30" t="s">
        <v>334</v>
      </c>
      <c s="31" t="s">
        <v>69</v>
      </c>
      <c s="32">
        <v>25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59</v>
      </c>
    </row>
    <row r="121" spans="1:5" ht="25.5">
      <c r="A121" s="39" t="s">
        <v>52</v>
      </c>
      <c r="E121" s="38" t="s">
        <v>335</v>
      </c>
    </row>
    <row r="122" spans="1:16" ht="12.75">
      <c r="A122" s="25" t="s">
        <v>45</v>
      </c>
      <c s="29" t="s">
        <v>214</v>
      </c>
      <c s="29" t="s">
        <v>253</v>
      </c>
      <c s="25" t="s">
        <v>59</v>
      </c>
      <c s="30" t="s">
        <v>254</v>
      </c>
      <c s="31" t="s">
        <v>69</v>
      </c>
      <c s="32">
        <v>375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79</v>
      </c>
    </row>
    <row r="124" spans="1:5" ht="25.5">
      <c r="A124" s="39" t="s">
        <v>52</v>
      </c>
      <c r="E124" s="38" t="s">
        <v>336</v>
      </c>
    </row>
    <row r="125" spans="1:16" ht="12.75">
      <c r="A125" s="25" t="s">
        <v>45</v>
      </c>
      <c s="29" t="s">
        <v>218</v>
      </c>
      <c s="29" t="s">
        <v>257</v>
      </c>
      <c s="25" t="s">
        <v>59</v>
      </c>
      <c s="30" t="s">
        <v>258</v>
      </c>
      <c s="31" t="s">
        <v>88</v>
      </c>
      <c s="32">
        <v>2500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259</v>
      </c>
    </row>
    <row r="127" spans="1:5" ht="12.75">
      <c r="A127" s="37" t="s">
        <v>52</v>
      </c>
      <c r="E127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0+O8+O15+O76+O89+O93+O124+O149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337</v>
      </c>
      <c s="43">
        <f>0+I8+I15+I76+I89+I93+I124+I149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337</v>
      </c>
      <c s="6"/>
      <c s="18" t="s">
        <v>338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20.075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38.25">
      <c r="A11" s="39" t="s">
        <v>52</v>
      </c>
      <c r="E11" s="38" t="s">
        <v>339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4034.8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89.25">
      <c r="A14" s="37" t="s">
        <v>52</v>
      </c>
      <c r="E14" s="38" t="s">
        <v>340</v>
      </c>
    </row>
    <row r="15" spans="1:18" ht="12.75" customHeight="1">
      <c r="A15" s="6" t="s">
        <v>43</v>
      </c>
      <c s="6"/>
      <c s="41" t="s">
        <v>29</v>
      </c>
      <c s="6"/>
      <c s="27" t="s">
        <v>57</v>
      </c>
      <c s="6"/>
      <c s="6"/>
      <c s="6"/>
      <c s="42">
        <f>0+Q15</f>
      </c>
      <c r="O15">
        <f>0+R15</f>
      </c>
      <c r="Q15">
        <f>0+I16+I19+I22+I25+I28+I31+I34+I37+I40+I43+I46+I49+I52+I55+I58+I61+I64+I67+I70+I73</f>
      </c>
      <c>
        <f>0+O16+O19+O22+O25+O28+O31+O34+O37+O40+O43+O46+O49+O52+O55+O58+O61+O64+O67+O70+O73</f>
      </c>
    </row>
    <row r="16" spans="1:16" ht="25.5">
      <c r="A16" s="25" t="s">
        <v>45</v>
      </c>
      <c s="29" t="s">
        <v>22</v>
      </c>
      <c s="29" t="s">
        <v>64</v>
      </c>
      <c s="25" t="s">
        <v>59</v>
      </c>
      <c s="30" t="s">
        <v>65</v>
      </c>
      <c s="31" t="s">
        <v>61</v>
      </c>
      <c s="32">
        <v>495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62</v>
      </c>
    </row>
    <row r="18" spans="1:5" ht="38.25">
      <c r="A18" s="39" t="s">
        <v>52</v>
      </c>
      <c r="E18" s="38" t="s">
        <v>341</v>
      </c>
    </row>
    <row r="19" spans="1:16" ht="12.75">
      <c r="A19" s="25" t="s">
        <v>45</v>
      </c>
      <c s="29" t="s">
        <v>33</v>
      </c>
      <c s="29" t="s">
        <v>67</v>
      </c>
      <c s="25" t="s">
        <v>59</v>
      </c>
      <c s="30" t="s">
        <v>68</v>
      </c>
      <c s="31" t="s">
        <v>69</v>
      </c>
      <c s="32">
        <v>95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70</v>
      </c>
    </row>
    <row r="21" spans="1:5" ht="25.5">
      <c r="A21" s="39" t="s">
        <v>52</v>
      </c>
      <c r="E21" s="38" t="s">
        <v>342</v>
      </c>
    </row>
    <row r="22" spans="1:16" ht="12.75">
      <c r="A22" s="25" t="s">
        <v>45</v>
      </c>
      <c s="29" t="s">
        <v>35</v>
      </c>
      <c s="29" t="s">
        <v>72</v>
      </c>
      <c s="25" t="s">
        <v>59</v>
      </c>
      <c s="30" t="s">
        <v>73</v>
      </c>
      <c s="31" t="s">
        <v>61</v>
      </c>
      <c s="32">
        <v>126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74</v>
      </c>
    </row>
    <row r="24" spans="1:5" ht="38.25">
      <c r="A24" s="39" t="s">
        <v>52</v>
      </c>
      <c r="E24" s="38" t="s">
        <v>343</v>
      </c>
    </row>
    <row r="25" spans="1:16" ht="12.75">
      <c r="A25" s="25" t="s">
        <v>45</v>
      </c>
      <c s="29" t="s">
        <v>37</v>
      </c>
      <c s="29" t="s">
        <v>77</v>
      </c>
      <c s="25" t="s">
        <v>59</v>
      </c>
      <c s="30" t="s">
        <v>78</v>
      </c>
      <c s="31" t="s">
        <v>69</v>
      </c>
      <c s="32">
        <v>852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79</v>
      </c>
    </row>
    <row r="27" spans="1:5" ht="38.25">
      <c r="A27" s="39" t="s">
        <v>52</v>
      </c>
      <c r="E27" s="38" t="s">
        <v>344</v>
      </c>
    </row>
    <row r="28" spans="1:16" ht="12.75">
      <c r="A28" s="25" t="s">
        <v>45</v>
      </c>
      <c s="29" t="s">
        <v>76</v>
      </c>
      <c s="29" t="s">
        <v>345</v>
      </c>
      <c s="25" t="s">
        <v>59</v>
      </c>
      <c s="30" t="s">
        <v>346</v>
      </c>
      <c s="31" t="s">
        <v>61</v>
      </c>
      <c s="32">
        <v>120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347</v>
      </c>
    </row>
    <row r="30" spans="1:5" ht="25.5">
      <c r="A30" s="39" t="s">
        <v>52</v>
      </c>
      <c r="E30" s="38" t="s">
        <v>348</v>
      </c>
    </row>
    <row r="31" spans="1:16" ht="12.75">
      <c r="A31" s="25" t="s">
        <v>45</v>
      </c>
      <c s="29" t="s">
        <v>81</v>
      </c>
      <c s="29" t="s">
        <v>277</v>
      </c>
      <c s="25" t="s">
        <v>59</v>
      </c>
      <c s="30" t="s">
        <v>278</v>
      </c>
      <c s="31" t="s">
        <v>61</v>
      </c>
      <c s="32">
        <v>72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76.5">
      <c r="A32" s="35" t="s">
        <v>50</v>
      </c>
      <c r="E32" s="36" t="s">
        <v>349</v>
      </c>
    </row>
    <row r="33" spans="1:5" ht="51">
      <c r="A33" s="39" t="s">
        <v>52</v>
      </c>
      <c r="E33" s="38" t="s">
        <v>350</v>
      </c>
    </row>
    <row r="34" spans="1:16" ht="12.75">
      <c r="A34" s="25" t="s">
        <v>45</v>
      </c>
      <c s="29" t="s">
        <v>40</v>
      </c>
      <c s="29" t="s">
        <v>82</v>
      </c>
      <c s="25" t="s">
        <v>59</v>
      </c>
      <c s="30" t="s">
        <v>83</v>
      </c>
      <c s="31" t="s">
        <v>61</v>
      </c>
      <c s="32">
        <v>1377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63.75">
      <c r="A35" s="35" t="s">
        <v>50</v>
      </c>
      <c r="E35" s="36" t="s">
        <v>84</v>
      </c>
    </row>
    <row r="36" spans="1:5" ht="25.5">
      <c r="A36" s="39" t="s">
        <v>52</v>
      </c>
      <c r="E36" s="38" t="s">
        <v>351</v>
      </c>
    </row>
    <row r="37" spans="1:16" ht="12.75">
      <c r="A37" s="25" t="s">
        <v>45</v>
      </c>
      <c s="29" t="s">
        <v>42</v>
      </c>
      <c s="29" t="s">
        <v>352</v>
      </c>
      <c s="25" t="s">
        <v>59</v>
      </c>
      <c s="30" t="s">
        <v>353</v>
      </c>
      <c s="31" t="s">
        <v>61</v>
      </c>
      <c s="32">
        <v>120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354</v>
      </c>
    </row>
    <row r="39" spans="1:5" ht="12.75">
      <c r="A39" s="39" t="s">
        <v>52</v>
      </c>
      <c r="E39" s="38" t="s">
        <v>355</v>
      </c>
    </row>
    <row r="40" spans="1:16" ht="12.75">
      <c r="A40" s="25" t="s">
        <v>45</v>
      </c>
      <c s="29" t="s">
        <v>93</v>
      </c>
      <c s="29" t="s">
        <v>86</v>
      </c>
      <c s="25" t="s">
        <v>59</v>
      </c>
      <c s="30" t="s">
        <v>87</v>
      </c>
      <c s="31" t="s">
        <v>88</v>
      </c>
      <c s="32">
        <v>160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70</v>
      </c>
    </row>
    <row r="42" spans="1:5" ht="38.25">
      <c r="A42" s="39" t="s">
        <v>52</v>
      </c>
      <c r="E42" s="38" t="s">
        <v>291</v>
      </c>
    </row>
    <row r="43" spans="1:16" ht="12.75">
      <c r="A43" s="25" t="s">
        <v>45</v>
      </c>
      <c s="29" t="s">
        <v>98</v>
      </c>
      <c s="29" t="s">
        <v>292</v>
      </c>
      <c s="25" t="s">
        <v>59</v>
      </c>
      <c s="30" t="s">
        <v>293</v>
      </c>
      <c s="31" t="s">
        <v>69</v>
      </c>
      <c s="32">
        <v>320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70</v>
      </c>
    </row>
    <row r="45" spans="1:5" ht="25.5">
      <c r="A45" s="39" t="s">
        <v>52</v>
      </c>
      <c r="E45" s="38" t="s">
        <v>356</v>
      </c>
    </row>
    <row r="46" spans="1:16" ht="12.75">
      <c r="A46" s="25" t="s">
        <v>45</v>
      </c>
      <c s="29" t="s">
        <v>101</v>
      </c>
      <c s="29" t="s">
        <v>357</v>
      </c>
      <c s="25" t="s">
        <v>59</v>
      </c>
      <c s="30" t="s">
        <v>358</v>
      </c>
      <c s="31" t="s">
        <v>61</v>
      </c>
      <c s="32">
        <v>19.5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281</v>
      </c>
    </row>
    <row r="48" spans="1:5" ht="25.5">
      <c r="A48" s="39" t="s">
        <v>52</v>
      </c>
      <c r="E48" s="38" t="s">
        <v>359</v>
      </c>
    </row>
    <row r="49" spans="1:16" ht="12.75">
      <c r="A49" s="25" t="s">
        <v>45</v>
      </c>
      <c s="29" t="s">
        <v>107</v>
      </c>
      <c s="29" t="s">
        <v>90</v>
      </c>
      <c s="25" t="s">
        <v>59</v>
      </c>
      <c s="30" t="s">
        <v>91</v>
      </c>
      <c s="31" t="s">
        <v>61</v>
      </c>
      <c s="32">
        <v>1588.5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59</v>
      </c>
    </row>
    <row r="51" spans="1:5" ht="89.25">
      <c r="A51" s="39" t="s">
        <v>52</v>
      </c>
      <c r="E51" s="38" t="s">
        <v>360</v>
      </c>
    </row>
    <row r="52" spans="1:16" ht="12.75">
      <c r="A52" s="25" t="s">
        <v>45</v>
      </c>
      <c s="29" t="s">
        <v>111</v>
      </c>
      <c s="29" t="s">
        <v>94</v>
      </c>
      <c s="25" t="s">
        <v>47</v>
      </c>
      <c s="30" t="s">
        <v>95</v>
      </c>
      <c s="31" t="s">
        <v>61</v>
      </c>
      <c s="32">
        <v>45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96</v>
      </c>
    </row>
    <row r="54" spans="1:5" ht="25.5">
      <c r="A54" s="39" t="s">
        <v>52</v>
      </c>
      <c r="E54" s="38" t="s">
        <v>361</v>
      </c>
    </row>
    <row r="55" spans="1:16" ht="12.75">
      <c r="A55" s="25" t="s">
        <v>45</v>
      </c>
      <c s="29" t="s">
        <v>116</v>
      </c>
      <c s="29" t="s">
        <v>94</v>
      </c>
      <c s="25" t="s">
        <v>54</v>
      </c>
      <c s="30" t="s">
        <v>95</v>
      </c>
      <c s="31" t="s">
        <v>61</v>
      </c>
      <c s="32">
        <v>1110.8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99</v>
      </c>
    </row>
    <row r="57" spans="1:5" ht="25.5">
      <c r="A57" s="39" t="s">
        <v>52</v>
      </c>
      <c r="E57" s="38" t="s">
        <v>362</v>
      </c>
    </row>
    <row r="58" spans="1:16" ht="12.75">
      <c r="A58" s="25" t="s">
        <v>45</v>
      </c>
      <c s="29" t="s">
        <v>122</v>
      </c>
      <c s="29" t="s">
        <v>363</v>
      </c>
      <c s="25" t="s">
        <v>59</v>
      </c>
      <c s="30" t="s">
        <v>364</v>
      </c>
      <c s="31" t="s">
        <v>61</v>
      </c>
      <c s="32">
        <v>30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59</v>
      </c>
    </row>
    <row r="60" spans="1:5" ht="25.5">
      <c r="A60" s="39" t="s">
        <v>52</v>
      </c>
      <c r="E60" s="38" t="s">
        <v>365</v>
      </c>
    </row>
    <row r="61" spans="1:16" ht="12.75">
      <c r="A61" s="25" t="s">
        <v>45</v>
      </c>
      <c s="29" t="s">
        <v>127</v>
      </c>
      <c s="29" t="s">
        <v>102</v>
      </c>
      <c s="25" t="s">
        <v>59</v>
      </c>
      <c s="30" t="s">
        <v>103</v>
      </c>
      <c s="31" t="s">
        <v>88</v>
      </c>
      <c s="32">
        <v>4817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104</v>
      </c>
    </row>
    <row r="63" spans="1:5" ht="76.5">
      <c r="A63" s="39" t="s">
        <v>52</v>
      </c>
      <c r="E63" s="38" t="s">
        <v>366</v>
      </c>
    </row>
    <row r="64" spans="1:16" ht="12.75">
      <c r="A64" s="25" t="s">
        <v>45</v>
      </c>
      <c s="29" t="s">
        <v>132</v>
      </c>
      <c s="29" t="s">
        <v>298</v>
      </c>
      <c s="25" t="s">
        <v>59</v>
      </c>
      <c s="30" t="s">
        <v>299</v>
      </c>
      <c s="31" t="s">
        <v>88</v>
      </c>
      <c s="32">
        <v>800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59</v>
      </c>
    </row>
    <row r="66" spans="1:5" ht="12.75">
      <c r="A66" s="39" t="s">
        <v>52</v>
      </c>
      <c r="E66" s="38" t="s">
        <v>367</v>
      </c>
    </row>
    <row r="67" spans="1:16" ht="12.75">
      <c r="A67" s="25" t="s">
        <v>45</v>
      </c>
      <c s="29" t="s">
        <v>137</v>
      </c>
      <c s="29" t="s">
        <v>368</v>
      </c>
      <c s="25" t="s">
        <v>59</v>
      </c>
      <c s="30" t="s">
        <v>369</v>
      </c>
      <c s="31" t="s">
        <v>88</v>
      </c>
      <c s="32">
        <v>800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370</v>
      </c>
    </row>
    <row r="69" spans="1:5" ht="25.5">
      <c r="A69" s="39" t="s">
        <v>52</v>
      </c>
      <c r="E69" s="38" t="s">
        <v>371</v>
      </c>
    </row>
    <row r="70" spans="1:16" ht="12.75">
      <c r="A70" s="25" t="s">
        <v>45</v>
      </c>
      <c s="29" t="s">
        <v>142</v>
      </c>
      <c s="29" t="s">
        <v>304</v>
      </c>
      <c s="25" t="s">
        <v>59</v>
      </c>
      <c s="30" t="s">
        <v>305</v>
      </c>
      <c s="31" t="s">
        <v>88</v>
      </c>
      <c s="32">
        <v>800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372</v>
      </c>
    </row>
    <row r="72" spans="1:5" ht="12.75">
      <c r="A72" s="39" t="s">
        <v>52</v>
      </c>
      <c r="E72" s="38" t="s">
        <v>373</v>
      </c>
    </row>
    <row r="73" spans="1:16" ht="12.75">
      <c r="A73" s="25" t="s">
        <v>45</v>
      </c>
      <c s="29" t="s">
        <v>146</v>
      </c>
      <c s="29" t="s">
        <v>307</v>
      </c>
      <c s="25" t="s">
        <v>59</v>
      </c>
      <c s="30" t="s">
        <v>308</v>
      </c>
      <c s="31" t="s">
        <v>88</v>
      </c>
      <c s="32">
        <v>800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59</v>
      </c>
    </row>
    <row r="75" spans="1:5" ht="12.75">
      <c r="A75" s="37" t="s">
        <v>52</v>
      </c>
      <c r="E75" s="38" t="s">
        <v>374</v>
      </c>
    </row>
    <row r="76" spans="1:18" ht="12.75" customHeight="1">
      <c r="A76" s="6" t="s">
        <v>43</v>
      </c>
      <c s="6"/>
      <c s="41" t="s">
        <v>23</v>
      </c>
      <c s="6"/>
      <c s="27" t="s">
        <v>106</v>
      </c>
      <c s="6"/>
      <c s="6"/>
      <c s="6"/>
      <c s="42">
        <f>0+Q76</f>
      </c>
      <c r="O76">
        <f>0+R76</f>
      </c>
      <c r="Q76">
        <f>0+I77+I80+I83+I86</f>
      </c>
      <c>
        <f>0+O77+O80+O83+O86</f>
      </c>
    </row>
    <row r="77" spans="1:16" ht="12.75">
      <c r="A77" s="25" t="s">
        <v>45</v>
      </c>
      <c s="29" t="s">
        <v>150</v>
      </c>
      <c s="29" t="s">
        <v>108</v>
      </c>
      <c s="25" t="s">
        <v>59</v>
      </c>
      <c s="30" t="s">
        <v>109</v>
      </c>
      <c s="31" t="s">
        <v>88</v>
      </c>
      <c s="32">
        <v>35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59</v>
      </c>
    </row>
    <row r="79" spans="1:5" ht="25.5">
      <c r="A79" s="39" t="s">
        <v>52</v>
      </c>
      <c r="E79" s="38" t="s">
        <v>375</v>
      </c>
    </row>
    <row r="80" spans="1:16" ht="12.75">
      <c r="A80" s="25" t="s">
        <v>45</v>
      </c>
      <c s="29" t="s">
        <v>154</v>
      </c>
      <c s="29" t="s">
        <v>376</v>
      </c>
      <c s="25" t="s">
        <v>59</v>
      </c>
      <c s="30" t="s">
        <v>377</v>
      </c>
      <c s="31" t="s">
        <v>61</v>
      </c>
      <c s="32">
        <v>19.5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59</v>
      </c>
    </row>
    <row r="82" spans="1:5" ht="25.5">
      <c r="A82" s="39" t="s">
        <v>52</v>
      </c>
      <c r="E82" s="38" t="s">
        <v>378</v>
      </c>
    </row>
    <row r="83" spans="1:16" ht="12.75">
      <c r="A83" s="25" t="s">
        <v>45</v>
      </c>
      <c s="29" t="s">
        <v>160</v>
      </c>
      <c s="29" t="s">
        <v>117</v>
      </c>
      <c s="25" t="s">
        <v>59</v>
      </c>
      <c s="30" t="s">
        <v>118</v>
      </c>
      <c s="31" t="s">
        <v>88</v>
      </c>
      <c s="32">
        <v>3262.55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38.25">
      <c r="A84" s="35" t="s">
        <v>50</v>
      </c>
      <c r="E84" s="36" t="s">
        <v>119</v>
      </c>
    </row>
    <row r="85" spans="1:5" ht="63.75">
      <c r="A85" s="39" t="s">
        <v>52</v>
      </c>
      <c r="E85" s="38" t="s">
        <v>379</v>
      </c>
    </row>
    <row r="86" spans="1:16" ht="12.75">
      <c r="A86" s="25" t="s">
        <v>45</v>
      </c>
      <c s="29" t="s">
        <v>166</v>
      </c>
      <c s="29" t="s">
        <v>380</v>
      </c>
      <c s="25" t="s">
        <v>59</v>
      </c>
      <c s="30" t="s">
        <v>381</v>
      </c>
      <c s="31" t="s">
        <v>88</v>
      </c>
      <c s="32">
        <v>960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59</v>
      </c>
    </row>
    <row r="88" spans="1:5" ht="25.5">
      <c r="A88" s="37" t="s">
        <v>52</v>
      </c>
      <c r="E88" s="38" t="s">
        <v>382</v>
      </c>
    </row>
    <row r="89" spans="1:18" ht="12.75" customHeight="1">
      <c r="A89" s="6" t="s">
        <v>43</v>
      </c>
      <c s="6"/>
      <c s="41" t="s">
        <v>33</v>
      </c>
      <c s="6"/>
      <c s="27" t="s">
        <v>383</v>
      </c>
      <c s="6"/>
      <c s="6"/>
      <c s="6"/>
      <c s="42">
        <f>0+Q89</f>
      </c>
      <c r="O89">
        <f>0+R89</f>
      </c>
      <c r="Q89">
        <f>0+I90</f>
      </c>
      <c>
        <f>0+O90</f>
      </c>
    </row>
    <row r="90" spans="1:16" ht="12.75">
      <c r="A90" s="25" t="s">
        <v>45</v>
      </c>
      <c s="29" t="s">
        <v>171</v>
      </c>
      <c s="29" t="s">
        <v>384</v>
      </c>
      <c s="25" t="s">
        <v>59</v>
      </c>
      <c s="30" t="s">
        <v>385</v>
      </c>
      <c s="31" t="s">
        <v>61</v>
      </c>
      <c s="32">
        <v>14.95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59</v>
      </c>
    </row>
    <row r="92" spans="1:5" ht="63.75">
      <c r="A92" s="37" t="s">
        <v>52</v>
      </c>
      <c r="E92" s="38" t="s">
        <v>386</v>
      </c>
    </row>
    <row r="93" spans="1:18" ht="12.75" customHeight="1">
      <c r="A93" s="6" t="s">
        <v>43</v>
      </c>
      <c s="6"/>
      <c s="41" t="s">
        <v>35</v>
      </c>
      <c s="6"/>
      <c s="27" t="s">
        <v>121</v>
      </c>
      <c s="6"/>
      <c s="6"/>
      <c s="6"/>
      <c s="42">
        <f>0+Q93</f>
      </c>
      <c r="O93">
        <f>0+R93</f>
      </c>
      <c r="Q93">
        <f>0+I94+I97+I100+I103+I106+I109+I112+I115+I118+I121</f>
      </c>
      <c>
        <f>0+O94+O97+O100+O103+O106+O109+O112+O115+O118+O121</f>
      </c>
    </row>
    <row r="94" spans="1:16" ht="12.75">
      <c r="A94" s="25" t="s">
        <v>45</v>
      </c>
      <c s="29" t="s">
        <v>175</v>
      </c>
      <c s="29" t="s">
        <v>123</v>
      </c>
      <c s="25" t="s">
        <v>59</v>
      </c>
      <c s="30" t="s">
        <v>124</v>
      </c>
      <c s="31" t="s">
        <v>88</v>
      </c>
      <c s="32">
        <v>2415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125</v>
      </c>
    </row>
    <row r="96" spans="1:5" ht="25.5">
      <c r="A96" s="39" t="s">
        <v>52</v>
      </c>
      <c r="E96" s="38" t="s">
        <v>387</v>
      </c>
    </row>
    <row r="97" spans="1:16" ht="12.75">
      <c r="A97" s="25" t="s">
        <v>45</v>
      </c>
      <c s="29" t="s">
        <v>179</v>
      </c>
      <c s="29" t="s">
        <v>128</v>
      </c>
      <c s="25" t="s">
        <v>59</v>
      </c>
      <c s="30" t="s">
        <v>129</v>
      </c>
      <c s="31" t="s">
        <v>88</v>
      </c>
      <c s="32">
        <v>2777.25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130</v>
      </c>
    </row>
    <row r="99" spans="1:5" ht="38.25">
      <c r="A99" s="39" t="s">
        <v>52</v>
      </c>
      <c r="E99" s="38" t="s">
        <v>388</v>
      </c>
    </row>
    <row r="100" spans="1:16" ht="12.75">
      <c r="A100" s="25" t="s">
        <v>45</v>
      </c>
      <c s="29" t="s">
        <v>183</v>
      </c>
      <c s="29" t="s">
        <v>389</v>
      </c>
      <c s="25" t="s">
        <v>59</v>
      </c>
      <c s="30" t="s">
        <v>390</v>
      </c>
      <c s="31" t="s">
        <v>61</v>
      </c>
      <c s="32">
        <v>21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38.25">
      <c r="A101" s="35" t="s">
        <v>50</v>
      </c>
      <c r="E101" s="36" t="s">
        <v>391</v>
      </c>
    </row>
    <row r="102" spans="1:5" ht="25.5">
      <c r="A102" s="39" t="s">
        <v>52</v>
      </c>
      <c r="E102" s="38" t="s">
        <v>392</v>
      </c>
    </row>
    <row r="103" spans="1:16" ht="12.75">
      <c r="A103" s="25" t="s">
        <v>45</v>
      </c>
      <c s="29" t="s">
        <v>187</v>
      </c>
      <c s="29" t="s">
        <v>133</v>
      </c>
      <c s="25" t="s">
        <v>59</v>
      </c>
      <c s="30" t="s">
        <v>134</v>
      </c>
      <c s="31" t="s">
        <v>61</v>
      </c>
      <c s="32">
        <v>25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38.25">
      <c r="A104" s="35" t="s">
        <v>50</v>
      </c>
      <c r="E104" s="36" t="s">
        <v>393</v>
      </c>
    </row>
    <row r="105" spans="1:5" ht="38.25">
      <c r="A105" s="39" t="s">
        <v>52</v>
      </c>
      <c r="E105" s="38" t="s">
        <v>394</v>
      </c>
    </row>
    <row r="106" spans="1:16" ht="12.75">
      <c r="A106" s="25" t="s">
        <v>45</v>
      </c>
      <c s="29" t="s">
        <v>192</v>
      </c>
      <c s="29" t="s">
        <v>138</v>
      </c>
      <c s="25" t="s">
        <v>59</v>
      </c>
      <c s="30" t="s">
        <v>139</v>
      </c>
      <c s="31" t="s">
        <v>88</v>
      </c>
      <c s="32">
        <v>2415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140</v>
      </c>
    </row>
    <row r="108" spans="1:5" ht="25.5">
      <c r="A108" s="39" t="s">
        <v>52</v>
      </c>
      <c r="E108" s="38" t="s">
        <v>387</v>
      </c>
    </row>
    <row r="109" spans="1:16" ht="12.75">
      <c r="A109" s="25" t="s">
        <v>45</v>
      </c>
      <c s="29" t="s">
        <v>196</v>
      </c>
      <c s="29" t="s">
        <v>143</v>
      </c>
      <c s="25" t="s">
        <v>59</v>
      </c>
      <c s="30" t="s">
        <v>144</v>
      </c>
      <c s="31" t="s">
        <v>88</v>
      </c>
      <c s="32">
        <v>2415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145</v>
      </c>
    </row>
    <row r="111" spans="1:5" ht="25.5">
      <c r="A111" s="39" t="s">
        <v>52</v>
      </c>
      <c r="E111" s="38" t="s">
        <v>387</v>
      </c>
    </row>
    <row r="112" spans="1:16" ht="12.75">
      <c r="A112" s="25" t="s">
        <v>45</v>
      </c>
      <c s="29" t="s">
        <v>201</v>
      </c>
      <c s="29" t="s">
        <v>316</v>
      </c>
      <c s="25" t="s">
        <v>59</v>
      </c>
      <c s="30" t="s">
        <v>317</v>
      </c>
      <c s="31" t="s">
        <v>88</v>
      </c>
      <c s="32">
        <v>985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318</v>
      </c>
    </row>
    <row r="114" spans="1:5" ht="25.5">
      <c r="A114" s="39" t="s">
        <v>52</v>
      </c>
      <c r="E114" s="38" t="s">
        <v>395</v>
      </c>
    </row>
    <row r="115" spans="1:16" ht="12.75">
      <c r="A115" s="25" t="s">
        <v>45</v>
      </c>
      <c s="29" t="s">
        <v>206</v>
      </c>
      <c s="29" t="s">
        <v>147</v>
      </c>
      <c s="25" t="s">
        <v>59</v>
      </c>
      <c s="30" t="s">
        <v>148</v>
      </c>
      <c s="31" t="s">
        <v>88</v>
      </c>
      <c s="32">
        <v>1430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149</v>
      </c>
    </row>
    <row r="117" spans="1:5" ht="25.5">
      <c r="A117" s="39" t="s">
        <v>52</v>
      </c>
      <c r="E117" s="38" t="s">
        <v>396</v>
      </c>
    </row>
    <row r="118" spans="1:16" ht="12.75">
      <c r="A118" s="25" t="s">
        <v>45</v>
      </c>
      <c s="29" t="s">
        <v>210</v>
      </c>
      <c s="29" t="s">
        <v>320</v>
      </c>
      <c s="25" t="s">
        <v>59</v>
      </c>
      <c s="30" t="s">
        <v>321</v>
      </c>
      <c s="31" t="s">
        <v>88</v>
      </c>
      <c s="32">
        <v>985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322</v>
      </c>
    </row>
    <row r="120" spans="1:5" ht="25.5">
      <c r="A120" s="39" t="s">
        <v>52</v>
      </c>
      <c r="E120" s="38" t="s">
        <v>395</v>
      </c>
    </row>
    <row r="121" spans="1:16" ht="12.75">
      <c r="A121" s="25" t="s">
        <v>45</v>
      </c>
      <c s="29" t="s">
        <v>214</v>
      </c>
      <c s="29" t="s">
        <v>151</v>
      </c>
      <c s="25" t="s">
        <v>59</v>
      </c>
      <c s="30" t="s">
        <v>152</v>
      </c>
      <c s="31" t="s">
        <v>88</v>
      </c>
      <c s="32">
        <v>1430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153</v>
      </c>
    </row>
    <row r="123" spans="1:5" ht="25.5">
      <c r="A123" s="37" t="s">
        <v>52</v>
      </c>
      <c r="E123" s="38" t="s">
        <v>396</v>
      </c>
    </row>
    <row r="124" spans="1:18" ht="12.75" customHeight="1">
      <c r="A124" s="6" t="s">
        <v>43</v>
      </c>
      <c s="6"/>
      <c s="41" t="s">
        <v>81</v>
      </c>
      <c s="6"/>
      <c s="27" t="s">
        <v>165</v>
      </c>
      <c s="6"/>
      <c s="6"/>
      <c s="6"/>
      <c s="42">
        <f>0+Q124</f>
      </c>
      <c r="O124">
        <f>0+R124</f>
      </c>
      <c r="Q124">
        <f>0+I125+I128+I131+I134+I137+I140+I143+I146</f>
      </c>
      <c>
        <f>0+O125+O128+O131+O134+O137+O140+O143+O146</f>
      </c>
    </row>
    <row r="125" spans="1:16" ht="12.75">
      <c r="A125" s="25" t="s">
        <v>45</v>
      </c>
      <c s="29" t="s">
        <v>218</v>
      </c>
      <c s="29" t="s">
        <v>397</v>
      </c>
      <c s="25" t="s">
        <v>59</v>
      </c>
      <c s="30" t="s">
        <v>398</v>
      </c>
      <c s="31" t="s">
        <v>69</v>
      </c>
      <c s="32">
        <v>20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51">
      <c r="A126" s="35" t="s">
        <v>50</v>
      </c>
      <c r="E126" s="36" t="s">
        <v>399</v>
      </c>
    </row>
    <row r="127" spans="1:5" ht="25.5">
      <c r="A127" s="39" t="s">
        <v>52</v>
      </c>
      <c r="E127" s="38" t="s">
        <v>400</v>
      </c>
    </row>
    <row r="128" spans="1:16" ht="12.75">
      <c r="A128" s="25" t="s">
        <v>45</v>
      </c>
      <c s="29" t="s">
        <v>223</v>
      </c>
      <c s="29" t="s">
        <v>401</v>
      </c>
      <c s="25" t="s">
        <v>59</v>
      </c>
      <c s="30" t="s">
        <v>402</v>
      </c>
      <c s="31" t="s">
        <v>163</v>
      </c>
      <c s="32">
        <v>1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403</v>
      </c>
    </row>
    <row r="130" spans="1:5" ht="25.5">
      <c r="A130" s="39" t="s">
        <v>52</v>
      </c>
      <c r="E130" s="38" t="s">
        <v>404</v>
      </c>
    </row>
    <row r="131" spans="1:16" ht="12.75">
      <c r="A131" s="25" t="s">
        <v>45</v>
      </c>
      <c s="29" t="s">
        <v>228</v>
      </c>
      <c s="29" t="s">
        <v>167</v>
      </c>
      <c s="25" t="s">
        <v>59</v>
      </c>
      <c s="30" t="s">
        <v>168</v>
      </c>
      <c s="31" t="s">
        <v>163</v>
      </c>
      <c s="32">
        <v>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25.5">
      <c r="A132" s="35" t="s">
        <v>50</v>
      </c>
      <c r="E132" s="36" t="s">
        <v>169</v>
      </c>
    </row>
    <row r="133" spans="1:5" ht="25.5">
      <c r="A133" s="39" t="s">
        <v>52</v>
      </c>
      <c r="E133" s="38" t="s">
        <v>405</v>
      </c>
    </row>
    <row r="134" spans="1:16" ht="12.75">
      <c r="A134" s="25" t="s">
        <v>45</v>
      </c>
      <c s="29" t="s">
        <v>230</v>
      </c>
      <c s="29" t="s">
        <v>176</v>
      </c>
      <c s="25" t="s">
        <v>59</v>
      </c>
      <c s="30" t="s">
        <v>177</v>
      </c>
      <c s="31" t="s">
        <v>163</v>
      </c>
      <c s="32">
        <v>2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25.5">
      <c r="A135" s="35" t="s">
        <v>50</v>
      </c>
      <c r="E135" s="36" t="s">
        <v>169</v>
      </c>
    </row>
    <row r="136" spans="1:5" ht="25.5">
      <c r="A136" s="39" t="s">
        <v>52</v>
      </c>
      <c r="E136" s="38" t="s">
        <v>406</v>
      </c>
    </row>
    <row r="137" spans="1:16" ht="12.75">
      <c r="A137" s="25" t="s">
        <v>45</v>
      </c>
      <c s="29" t="s">
        <v>234</v>
      </c>
      <c s="29" t="s">
        <v>180</v>
      </c>
      <c s="25" t="s">
        <v>59</v>
      </c>
      <c s="30" t="s">
        <v>181</v>
      </c>
      <c s="31" t="s">
        <v>163</v>
      </c>
      <c s="32">
        <v>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59</v>
      </c>
    </row>
    <row r="139" spans="1:5" ht="25.5">
      <c r="A139" s="39" t="s">
        <v>52</v>
      </c>
      <c r="E139" s="38" t="s">
        <v>407</v>
      </c>
    </row>
    <row r="140" spans="1:16" ht="12.75">
      <c r="A140" s="25" t="s">
        <v>45</v>
      </c>
      <c s="29" t="s">
        <v>235</v>
      </c>
      <c s="29" t="s">
        <v>188</v>
      </c>
      <c s="25" t="s">
        <v>59</v>
      </c>
      <c s="30" t="s">
        <v>189</v>
      </c>
      <c s="31" t="s">
        <v>163</v>
      </c>
      <c s="32">
        <v>2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59</v>
      </c>
    </row>
    <row r="142" spans="1:5" ht="25.5">
      <c r="A142" s="39" t="s">
        <v>52</v>
      </c>
      <c r="E142" s="38" t="s">
        <v>408</v>
      </c>
    </row>
    <row r="143" spans="1:16" ht="12.75">
      <c r="A143" s="25" t="s">
        <v>45</v>
      </c>
      <c s="29" t="s">
        <v>240</v>
      </c>
      <c s="29" t="s">
        <v>409</v>
      </c>
      <c s="25" t="s">
        <v>59</v>
      </c>
      <c s="30" t="s">
        <v>410</v>
      </c>
      <c s="31" t="s">
        <v>69</v>
      </c>
      <c s="32">
        <v>30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59</v>
      </c>
    </row>
    <row r="145" spans="1:5" ht="25.5">
      <c r="A145" s="39" t="s">
        <v>52</v>
      </c>
      <c r="E145" s="38" t="s">
        <v>411</v>
      </c>
    </row>
    <row r="146" spans="1:16" ht="12.75">
      <c r="A146" s="25" t="s">
        <v>45</v>
      </c>
      <c s="29" t="s">
        <v>244</v>
      </c>
      <c s="29" t="s">
        <v>412</v>
      </c>
      <c s="25" t="s">
        <v>59</v>
      </c>
      <c s="30" t="s">
        <v>413</v>
      </c>
      <c s="31" t="s">
        <v>61</v>
      </c>
      <c s="32">
        <v>14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59</v>
      </c>
    </row>
    <row r="148" spans="1:5" ht="25.5">
      <c r="A148" s="37" t="s">
        <v>52</v>
      </c>
      <c r="E148" s="38" t="s">
        <v>414</v>
      </c>
    </row>
    <row r="149" spans="1:18" ht="12.75" customHeight="1">
      <c r="A149" s="6" t="s">
        <v>43</v>
      </c>
      <c s="6"/>
      <c s="41" t="s">
        <v>40</v>
      </c>
      <c s="6"/>
      <c s="27" t="s">
        <v>191</v>
      </c>
      <c s="6"/>
      <c s="6"/>
      <c s="6"/>
      <c s="42">
        <f>0+Q149</f>
      </c>
      <c r="O149">
        <f>0+R149</f>
      </c>
      <c r="Q149">
        <f>0+I150+I153+I156+I159+I162+I165+I168+I171+I174+I177+I180+I183+I186+I189+I192+I195</f>
      </c>
      <c>
        <f>0+O150+O153+O156+O159+O162+O165+O168+O171+O174+O177+O180+O183+O186+O189+O192+O195</f>
      </c>
    </row>
    <row r="150" spans="1:16" ht="25.5">
      <c r="A150" s="25" t="s">
        <v>45</v>
      </c>
      <c s="29" t="s">
        <v>248</v>
      </c>
      <c s="29" t="s">
        <v>193</v>
      </c>
      <c s="25" t="s">
        <v>59</v>
      </c>
      <c s="30" t="s">
        <v>194</v>
      </c>
      <c s="31" t="s">
        <v>163</v>
      </c>
      <c s="32">
        <v>10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59</v>
      </c>
    </row>
    <row r="152" spans="1:5" ht="76.5">
      <c r="A152" s="39" t="s">
        <v>52</v>
      </c>
      <c r="E152" s="38" t="s">
        <v>415</v>
      </c>
    </row>
    <row r="153" spans="1:16" ht="12.75">
      <c r="A153" s="25" t="s">
        <v>45</v>
      </c>
      <c s="29" t="s">
        <v>252</v>
      </c>
      <c s="29" t="s">
        <v>202</v>
      </c>
      <c s="25" t="s">
        <v>59</v>
      </c>
      <c s="30" t="s">
        <v>203</v>
      </c>
      <c s="31" t="s">
        <v>163</v>
      </c>
      <c s="32">
        <v>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416</v>
      </c>
    </row>
    <row r="155" spans="1:5" ht="25.5">
      <c r="A155" s="39" t="s">
        <v>52</v>
      </c>
      <c r="E155" s="38" t="s">
        <v>417</v>
      </c>
    </row>
    <row r="156" spans="1:16" ht="25.5">
      <c r="A156" s="25" t="s">
        <v>45</v>
      </c>
      <c s="29" t="s">
        <v>256</v>
      </c>
      <c s="29" t="s">
        <v>207</v>
      </c>
      <c s="25" t="s">
        <v>59</v>
      </c>
      <c s="30" t="s">
        <v>208</v>
      </c>
      <c s="31" t="s">
        <v>163</v>
      </c>
      <c s="32">
        <v>4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59</v>
      </c>
    </row>
    <row r="158" spans="1:5" ht="25.5">
      <c r="A158" s="39" t="s">
        <v>52</v>
      </c>
      <c r="E158" s="38" t="s">
        <v>418</v>
      </c>
    </row>
    <row r="159" spans="1:16" ht="12.75">
      <c r="A159" s="25" t="s">
        <v>45</v>
      </c>
      <c s="29" t="s">
        <v>260</v>
      </c>
      <c s="29" t="s">
        <v>211</v>
      </c>
      <c s="25" t="s">
        <v>59</v>
      </c>
      <c s="30" t="s">
        <v>212</v>
      </c>
      <c s="31" t="s">
        <v>163</v>
      </c>
      <c s="32">
        <v>1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416</v>
      </c>
    </row>
    <row r="161" spans="1:5" ht="25.5">
      <c r="A161" s="39" t="s">
        <v>52</v>
      </c>
      <c r="E161" s="38" t="s">
        <v>419</v>
      </c>
    </row>
    <row r="162" spans="1:16" ht="25.5">
      <c r="A162" s="25" t="s">
        <v>45</v>
      </c>
      <c s="29" t="s">
        <v>420</v>
      </c>
      <c s="29" t="s">
        <v>215</v>
      </c>
      <c s="25" t="s">
        <v>59</v>
      </c>
      <c s="30" t="s">
        <v>216</v>
      </c>
      <c s="31" t="s">
        <v>163</v>
      </c>
      <c s="32">
        <v>8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59</v>
      </c>
    </row>
    <row r="164" spans="1:5" ht="63.75">
      <c r="A164" s="39" t="s">
        <v>52</v>
      </c>
      <c r="E164" s="38" t="s">
        <v>421</v>
      </c>
    </row>
    <row r="165" spans="1:16" ht="12.75">
      <c r="A165" s="25" t="s">
        <v>45</v>
      </c>
      <c s="29" t="s">
        <v>422</v>
      </c>
      <c s="29" t="s">
        <v>219</v>
      </c>
      <c s="25" t="s">
        <v>59</v>
      </c>
      <c s="30" t="s">
        <v>423</v>
      </c>
      <c s="31" t="s">
        <v>163</v>
      </c>
      <c s="32">
        <v>4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12.75">
      <c r="A166" s="35" t="s">
        <v>50</v>
      </c>
      <c r="E166" s="36" t="s">
        <v>221</v>
      </c>
    </row>
    <row r="167" spans="1:5" ht="38.25">
      <c r="A167" s="39" t="s">
        <v>52</v>
      </c>
      <c r="E167" s="38" t="s">
        <v>424</v>
      </c>
    </row>
    <row r="168" spans="1:16" ht="25.5">
      <c r="A168" s="25" t="s">
        <v>45</v>
      </c>
      <c s="29" t="s">
        <v>425</v>
      </c>
      <c s="29" t="s">
        <v>224</v>
      </c>
      <c s="25" t="s">
        <v>59</v>
      </c>
      <c s="30" t="s">
        <v>225</v>
      </c>
      <c s="31" t="s">
        <v>88</v>
      </c>
      <c s="32">
        <v>177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25.5">
      <c r="A169" s="35" t="s">
        <v>50</v>
      </c>
      <c r="E169" s="36" t="s">
        <v>226</v>
      </c>
    </row>
    <row r="170" spans="1:5" ht="25.5">
      <c r="A170" s="39" t="s">
        <v>52</v>
      </c>
      <c r="E170" s="38" t="s">
        <v>426</v>
      </c>
    </row>
    <row r="171" spans="1:16" ht="25.5">
      <c r="A171" s="25" t="s">
        <v>45</v>
      </c>
      <c s="29" t="s">
        <v>427</v>
      </c>
      <c s="29" t="s">
        <v>231</v>
      </c>
      <c s="25" t="s">
        <v>59</v>
      </c>
      <c s="30" t="s">
        <v>232</v>
      </c>
      <c s="31" t="s">
        <v>88</v>
      </c>
      <c s="32">
        <v>177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38.25">
      <c r="A172" s="35" t="s">
        <v>50</v>
      </c>
      <c r="E172" s="36" t="s">
        <v>233</v>
      </c>
    </row>
    <row r="173" spans="1:5" ht="25.5">
      <c r="A173" s="39" t="s">
        <v>52</v>
      </c>
      <c r="E173" s="38" t="s">
        <v>426</v>
      </c>
    </row>
    <row r="174" spans="1:16" ht="12.75">
      <c r="A174" s="25" t="s">
        <v>45</v>
      </c>
      <c s="29" t="s">
        <v>428</v>
      </c>
      <c s="29" t="s">
        <v>241</v>
      </c>
      <c s="25" t="s">
        <v>59</v>
      </c>
      <c s="30" t="s">
        <v>242</v>
      </c>
      <c s="31" t="s">
        <v>69</v>
      </c>
      <c s="32">
        <v>77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59</v>
      </c>
    </row>
    <row r="176" spans="1:5" ht="38.25">
      <c r="A176" s="39" t="s">
        <v>52</v>
      </c>
      <c r="E176" s="38" t="s">
        <v>429</v>
      </c>
    </row>
    <row r="177" spans="1:16" ht="12.75">
      <c r="A177" s="25" t="s">
        <v>45</v>
      </c>
      <c s="29" t="s">
        <v>430</v>
      </c>
      <c s="29" t="s">
        <v>245</v>
      </c>
      <c s="25" t="s">
        <v>59</v>
      </c>
      <c s="30" t="s">
        <v>246</v>
      </c>
      <c s="31" t="s">
        <v>69</v>
      </c>
      <c s="32">
        <v>18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50</v>
      </c>
      <c r="E178" s="36" t="s">
        <v>59</v>
      </c>
    </row>
    <row r="179" spans="1:5" ht="38.25">
      <c r="A179" s="39" t="s">
        <v>52</v>
      </c>
      <c r="E179" s="38" t="s">
        <v>431</v>
      </c>
    </row>
    <row r="180" spans="1:16" ht="12.75">
      <c r="A180" s="25" t="s">
        <v>45</v>
      </c>
      <c s="29" t="s">
        <v>432</v>
      </c>
      <c s="29" t="s">
        <v>433</v>
      </c>
      <c s="25" t="s">
        <v>59</v>
      </c>
      <c s="30" t="s">
        <v>434</v>
      </c>
      <c s="31" t="s">
        <v>69</v>
      </c>
      <c s="32">
        <v>35</v>
      </c>
      <c s="33">
        <v>0</v>
      </c>
      <c s="34">
        <f>ROUND(ROUND(H180,2)*ROUND(G180,3),2)</f>
      </c>
      <c r="O180">
        <f>(I180*21)/100</f>
      </c>
      <c t="s">
        <v>23</v>
      </c>
    </row>
    <row r="181" spans="1:5" ht="12.75">
      <c r="A181" s="35" t="s">
        <v>50</v>
      </c>
      <c r="E181" s="36" t="s">
        <v>59</v>
      </c>
    </row>
    <row r="182" spans="1:5" ht="38.25">
      <c r="A182" s="39" t="s">
        <v>52</v>
      </c>
      <c r="E182" s="38" t="s">
        <v>435</v>
      </c>
    </row>
    <row r="183" spans="1:16" ht="12.75">
      <c r="A183" s="25" t="s">
        <v>45</v>
      </c>
      <c s="29" t="s">
        <v>436</v>
      </c>
      <c s="29" t="s">
        <v>330</v>
      </c>
      <c s="25" t="s">
        <v>59</v>
      </c>
      <c s="30" t="s">
        <v>331</v>
      </c>
      <c s="31" t="s">
        <v>69</v>
      </c>
      <c s="32">
        <v>766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59</v>
      </c>
    </row>
    <row r="185" spans="1:5" ht="25.5">
      <c r="A185" s="39" t="s">
        <v>52</v>
      </c>
      <c r="E185" s="38" t="s">
        <v>437</v>
      </c>
    </row>
    <row r="186" spans="1:16" ht="12.75">
      <c r="A186" s="25" t="s">
        <v>45</v>
      </c>
      <c s="29" t="s">
        <v>438</v>
      </c>
      <c s="29" t="s">
        <v>333</v>
      </c>
      <c s="25" t="s">
        <v>59</v>
      </c>
      <c s="30" t="s">
        <v>334</v>
      </c>
      <c s="31" t="s">
        <v>69</v>
      </c>
      <c s="32">
        <v>86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59</v>
      </c>
    </row>
    <row r="188" spans="1:5" ht="25.5">
      <c r="A188" s="39" t="s">
        <v>52</v>
      </c>
      <c r="E188" s="38" t="s">
        <v>439</v>
      </c>
    </row>
    <row r="189" spans="1:16" ht="12.75">
      <c r="A189" s="25" t="s">
        <v>45</v>
      </c>
      <c s="29" t="s">
        <v>440</v>
      </c>
      <c s="29" t="s">
        <v>253</v>
      </c>
      <c s="25" t="s">
        <v>59</v>
      </c>
      <c s="30" t="s">
        <v>254</v>
      </c>
      <c s="31" t="s">
        <v>69</v>
      </c>
      <c s="32">
        <v>852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50</v>
      </c>
      <c r="E190" s="36" t="s">
        <v>79</v>
      </c>
    </row>
    <row r="191" spans="1:5" ht="38.25">
      <c r="A191" s="39" t="s">
        <v>52</v>
      </c>
      <c r="E191" s="38" t="s">
        <v>441</v>
      </c>
    </row>
    <row r="192" spans="1:16" ht="12.75">
      <c r="A192" s="25" t="s">
        <v>45</v>
      </c>
      <c s="29" t="s">
        <v>442</v>
      </c>
      <c s="29" t="s">
        <v>257</v>
      </c>
      <c s="25" t="s">
        <v>59</v>
      </c>
      <c s="30" t="s">
        <v>258</v>
      </c>
      <c s="31" t="s">
        <v>88</v>
      </c>
      <c s="32">
        <v>3000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259</v>
      </c>
    </row>
    <row r="194" spans="1:5" ht="12.75">
      <c r="A194" s="39" t="s">
        <v>52</v>
      </c>
      <c r="E194" s="38" t="s">
        <v>59</v>
      </c>
    </row>
    <row r="195" spans="1:16" ht="12.75">
      <c r="A195" s="25" t="s">
        <v>45</v>
      </c>
      <c s="29" t="s">
        <v>443</v>
      </c>
      <c s="29" t="s">
        <v>261</v>
      </c>
      <c s="25" t="s">
        <v>59</v>
      </c>
      <c s="30" t="s">
        <v>262</v>
      </c>
      <c s="31" t="s">
        <v>163</v>
      </c>
      <c s="32">
        <v>1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12.75">
      <c r="A196" s="35" t="s">
        <v>50</v>
      </c>
      <c r="E196" s="36" t="s">
        <v>70</v>
      </c>
    </row>
    <row r="197" spans="1:5" ht="25.5">
      <c r="A197" s="37" t="s">
        <v>52</v>
      </c>
      <c r="E197" s="38" t="s">
        <v>444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0+O8+O15+O61+O65+O93+O106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445</v>
      </c>
      <c s="43">
        <f>0+I8+I15+I61+I65+I93+I106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445</v>
      </c>
      <c s="6"/>
      <c s="18" t="s">
        <v>446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58.944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38.25">
      <c r="A11" s="39" t="s">
        <v>52</v>
      </c>
      <c r="E11" s="38" t="s">
        <v>447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200.424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7" t="s">
        <v>52</v>
      </c>
      <c r="E14" s="38" t="s">
        <v>448</v>
      </c>
    </row>
    <row r="15" spans="1:18" ht="12.75" customHeight="1">
      <c r="A15" s="6" t="s">
        <v>43</v>
      </c>
      <c s="6"/>
      <c s="41" t="s">
        <v>29</v>
      </c>
      <c s="6"/>
      <c s="27" t="s">
        <v>57</v>
      </c>
      <c s="6"/>
      <c s="6"/>
      <c s="6"/>
      <c s="42">
        <f>0+Q15</f>
      </c>
      <c r="O15">
        <f>0+R15</f>
      </c>
      <c r="Q15">
        <f>0+I16+I19+I22+I25+I28+I31+I34+I37+I40+I43+I46+I49+I52+I55+I58</f>
      </c>
      <c>
        <f>0+O16+O19+O22+O25+O28+O31+O34+O37+O40+O43+O46+O49+O52+O55+O58</f>
      </c>
    </row>
    <row r="16" spans="1:16" ht="12.75">
      <c r="A16" s="25" t="s">
        <v>45</v>
      </c>
      <c s="29" t="s">
        <v>22</v>
      </c>
      <c s="29" t="s">
        <v>449</v>
      </c>
      <c s="25" t="s">
        <v>59</v>
      </c>
      <c s="30" t="s">
        <v>450</v>
      </c>
      <c s="31" t="s">
        <v>163</v>
      </c>
      <c s="32">
        <v>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451</v>
      </c>
    </row>
    <row r="18" spans="1:5" ht="25.5">
      <c r="A18" s="39" t="s">
        <v>52</v>
      </c>
      <c r="E18" s="38" t="s">
        <v>452</v>
      </c>
    </row>
    <row r="19" spans="1:16" ht="12.75">
      <c r="A19" s="25" t="s">
        <v>45</v>
      </c>
      <c s="29" t="s">
        <v>33</v>
      </c>
      <c s="29" t="s">
        <v>453</v>
      </c>
      <c s="25" t="s">
        <v>59</v>
      </c>
      <c s="30" t="s">
        <v>454</v>
      </c>
      <c s="31" t="s">
        <v>61</v>
      </c>
      <c s="32">
        <v>6.81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38.25">
      <c r="A20" s="35" t="s">
        <v>50</v>
      </c>
      <c r="E20" s="36" t="s">
        <v>455</v>
      </c>
    </row>
    <row r="21" spans="1:5" ht="63.75">
      <c r="A21" s="39" t="s">
        <v>52</v>
      </c>
      <c r="E21" s="38" t="s">
        <v>456</v>
      </c>
    </row>
    <row r="22" spans="1:16" ht="25.5">
      <c r="A22" s="25" t="s">
        <v>45</v>
      </c>
      <c s="29" t="s">
        <v>35</v>
      </c>
      <c s="29" t="s">
        <v>64</v>
      </c>
      <c s="25" t="s">
        <v>59</v>
      </c>
      <c s="30" t="s">
        <v>65</v>
      </c>
      <c s="31" t="s">
        <v>61</v>
      </c>
      <c s="32">
        <v>95.44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38.25">
      <c r="A23" s="35" t="s">
        <v>50</v>
      </c>
      <c r="E23" s="36" t="s">
        <v>457</v>
      </c>
    </row>
    <row r="24" spans="1:5" ht="114.75">
      <c r="A24" s="39" t="s">
        <v>52</v>
      </c>
      <c r="E24" s="38" t="s">
        <v>458</v>
      </c>
    </row>
    <row r="25" spans="1:16" ht="12.75">
      <c r="A25" s="25" t="s">
        <v>45</v>
      </c>
      <c s="29" t="s">
        <v>37</v>
      </c>
      <c s="29" t="s">
        <v>459</v>
      </c>
      <c s="25" t="s">
        <v>59</v>
      </c>
      <c s="30" t="s">
        <v>460</v>
      </c>
      <c s="31" t="s">
        <v>69</v>
      </c>
      <c s="32">
        <v>284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70</v>
      </c>
    </row>
    <row r="27" spans="1:5" ht="38.25">
      <c r="A27" s="39" t="s">
        <v>52</v>
      </c>
      <c r="E27" s="38" t="s">
        <v>461</v>
      </c>
    </row>
    <row r="28" spans="1:16" ht="12.75">
      <c r="A28" s="25" t="s">
        <v>45</v>
      </c>
      <c s="29" t="s">
        <v>76</v>
      </c>
      <c s="29" t="s">
        <v>72</v>
      </c>
      <c s="25" t="s">
        <v>59</v>
      </c>
      <c s="30" t="s">
        <v>73</v>
      </c>
      <c s="31" t="s">
        <v>61</v>
      </c>
      <c s="32">
        <v>3.8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51">
      <c r="A29" s="35" t="s">
        <v>50</v>
      </c>
      <c r="E29" s="36" t="s">
        <v>74</v>
      </c>
    </row>
    <row r="30" spans="1:5" ht="38.25">
      <c r="A30" s="39" t="s">
        <v>52</v>
      </c>
      <c r="E30" s="38" t="s">
        <v>462</v>
      </c>
    </row>
    <row r="31" spans="1:16" ht="12.75">
      <c r="A31" s="25" t="s">
        <v>45</v>
      </c>
      <c s="29" t="s">
        <v>81</v>
      </c>
      <c s="29" t="s">
        <v>345</v>
      </c>
      <c s="25" t="s">
        <v>59</v>
      </c>
      <c s="30" t="s">
        <v>346</v>
      </c>
      <c s="31" t="s">
        <v>61</v>
      </c>
      <c s="32">
        <v>121.5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463</v>
      </c>
    </row>
    <row r="33" spans="1:5" ht="25.5">
      <c r="A33" s="39" t="s">
        <v>52</v>
      </c>
      <c r="E33" s="38" t="s">
        <v>464</v>
      </c>
    </row>
    <row r="34" spans="1:16" ht="12.75">
      <c r="A34" s="25" t="s">
        <v>45</v>
      </c>
      <c s="29" t="s">
        <v>40</v>
      </c>
      <c s="29" t="s">
        <v>352</v>
      </c>
      <c s="25" t="s">
        <v>59</v>
      </c>
      <c s="30" t="s">
        <v>353</v>
      </c>
      <c s="31" t="s">
        <v>61</v>
      </c>
      <c s="32">
        <v>121.5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354</v>
      </c>
    </row>
    <row r="36" spans="1:5" ht="25.5">
      <c r="A36" s="39" t="s">
        <v>52</v>
      </c>
      <c r="E36" s="38" t="s">
        <v>465</v>
      </c>
    </row>
    <row r="37" spans="1:16" ht="12.75">
      <c r="A37" s="25" t="s">
        <v>45</v>
      </c>
      <c s="29" t="s">
        <v>42</v>
      </c>
      <c s="29" t="s">
        <v>94</v>
      </c>
      <c s="25" t="s">
        <v>59</v>
      </c>
      <c s="30" t="s">
        <v>95</v>
      </c>
      <c s="31" t="s">
        <v>61</v>
      </c>
      <c s="32">
        <v>105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59</v>
      </c>
    </row>
    <row r="39" spans="1:5" ht="12.75">
      <c r="A39" s="39" t="s">
        <v>52</v>
      </c>
      <c r="E39" s="38" t="s">
        <v>466</v>
      </c>
    </row>
    <row r="40" spans="1:16" ht="12.75">
      <c r="A40" s="25" t="s">
        <v>45</v>
      </c>
      <c s="29" t="s">
        <v>93</v>
      </c>
      <c s="29" t="s">
        <v>102</v>
      </c>
      <c s="25" t="s">
        <v>59</v>
      </c>
      <c s="30" t="s">
        <v>103</v>
      </c>
      <c s="31" t="s">
        <v>88</v>
      </c>
      <c s="32">
        <v>628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104</v>
      </c>
    </row>
    <row r="42" spans="1:5" ht="63.75">
      <c r="A42" s="39" t="s">
        <v>52</v>
      </c>
      <c r="E42" s="38" t="s">
        <v>467</v>
      </c>
    </row>
    <row r="43" spans="1:16" ht="12.75">
      <c r="A43" s="25" t="s">
        <v>45</v>
      </c>
      <c s="29" t="s">
        <v>98</v>
      </c>
      <c s="29" t="s">
        <v>298</v>
      </c>
      <c s="25" t="s">
        <v>59</v>
      </c>
      <c s="30" t="s">
        <v>299</v>
      </c>
      <c s="31" t="s">
        <v>88</v>
      </c>
      <c s="32">
        <v>800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59</v>
      </c>
    </row>
    <row r="45" spans="1:5" ht="25.5">
      <c r="A45" s="39" t="s">
        <v>52</v>
      </c>
      <c r="E45" s="38" t="s">
        <v>468</v>
      </c>
    </row>
    <row r="46" spans="1:16" ht="12.75">
      <c r="A46" s="25" t="s">
        <v>45</v>
      </c>
      <c s="29" t="s">
        <v>101</v>
      </c>
      <c s="29" t="s">
        <v>301</v>
      </c>
      <c s="25" t="s">
        <v>59</v>
      </c>
      <c s="30" t="s">
        <v>302</v>
      </c>
      <c s="31" t="s">
        <v>88</v>
      </c>
      <c s="32">
        <v>800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59</v>
      </c>
    </row>
    <row r="48" spans="1:5" ht="25.5">
      <c r="A48" s="39" t="s">
        <v>52</v>
      </c>
      <c r="E48" s="38" t="s">
        <v>469</v>
      </c>
    </row>
    <row r="49" spans="1:16" ht="12.75">
      <c r="A49" s="25" t="s">
        <v>45</v>
      </c>
      <c s="29" t="s">
        <v>107</v>
      </c>
      <c s="29" t="s">
        <v>304</v>
      </c>
      <c s="25" t="s">
        <v>59</v>
      </c>
      <c s="30" t="s">
        <v>305</v>
      </c>
      <c s="31" t="s">
        <v>88</v>
      </c>
      <c s="32">
        <v>800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59</v>
      </c>
    </row>
    <row r="51" spans="1:5" ht="12.75">
      <c r="A51" s="39" t="s">
        <v>52</v>
      </c>
      <c r="E51" s="38" t="s">
        <v>470</v>
      </c>
    </row>
    <row r="52" spans="1:16" ht="12.75">
      <c r="A52" s="25" t="s">
        <v>45</v>
      </c>
      <c s="29" t="s">
        <v>111</v>
      </c>
      <c s="29" t="s">
        <v>307</v>
      </c>
      <c s="25" t="s">
        <v>59</v>
      </c>
      <c s="30" t="s">
        <v>308</v>
      </c>
      <c s="31" t="s">
        <v>88</v>
      </c>
      <c s="32">
        <v>800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471</v>
      </c>
    </row>
    <row r="54" spans="1:5" ht="12.75">
      <c r="A54" s="39" t="s">
        <v>52</v>
      </c>
      <c r="E54" s="38" t="s">
        <v>470</v>
      </c>
    </row>
    <row r="55" spans="1:16" ht="12.75">
      <c r="A55" s="25" t="s">
        <v>45</v>
      </c>
      <c s="29" t="s">
        <v>116</v>
      </c>
      <c s="29" t="s">
        <v>472</v>
      </c>
      <c s="25" t="s">
        <v>59</v>
      </c>
      <c s="30" t="s">
        <v>473</v>
      </c>
      <c s="31" t="s">
        <v>163</v>
      </c>
      <c s="32">
        <v>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474</v>
      </c>
    </row>
    <row r="57" spans="1:5" ht="12.75">
      <c r="A57" s="39" t="s">
        <v>52</v>
      </c>
      <c r="E57" s="38" t="s">
        <v>59</v>
      </c>
    </row>
    <row r="58" spans="1:16" ht="25.5">
      <c r="A58" s="25" t="s">
        <v>45</v>
      </c>
      <c s="29" t="s">
        <v>122</v>
      </c>
      <c s="29" t="s">
        <v>475</v>
      </c>
      <c s="25" t="s">
        <v>59</v>
      </c>
      <c s="30" t="s">
        <v>476</v>
      </c>
      <c s="31" t="s">
        <v>163</v>
      </c>
      <c s="32">
        <v>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477</v>
      </c>
    </row>
    <row r="60" spans="1:5" ht="12.75">
      <c r="A60" s="37" t="s">
        <v>52</v>
      </c>
      <c r="E60" s="38" t="s">
        <v>59</v>
      </c>
    </row>
    <row r="61" spans="1:18" ht="12.75" customHeight="1">
      <c r="A61" s="6" t="s">
        <v>43</v>
      </c>
      <c s="6"/>
      <c s="41" t="s">
        <v>23</v>
      </c>
      <c s="6"/>
      <c s="27" t="s">
        <v>106</v>
      </c>
      <c s="6"/>
      <c s="6"/>
      <c s="6"/>
      <c s="42">
        <f>0+Q61</f>
      </c>
      <c r="O61">
        <f>0+R61</f>
      </c>
      <c r="Q61">
        <f>0+I62</f>
      </c>
      <c>
        <f>0+O62</f>
      </c>
    </row>
    <row r="62" spans="1:16" ht="12.75">
      <c r="A62" s="25" t="s">
        <v>45</v>
      </c>
      <c s="29" t="s">
        <v>127</v>
      </c>
      <c s="29" t="s">
        <v>380</v>
      </c>
      <c s="25" t="s">
        <v>59</v>
      </c>
      <c s="30" t="s">
        <v>381</v>
      </c>
      <c s="31" t="s">
        <v>88</v>
      </c>
      <c s="32">
        <v>50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59</v>
      </c>
    </row>
    <row r="64" spans="1:5" ht="25.5">
      <c r="A64" s="37" t="s">
        <v>52</v>
      </c>
      <c r="E64" s="38" t="s">
        <v>478</v>
      </c>
    </row>
    <row r="65" spans="1:18" ht="12.75" customHeight="1">
      <c r="A65" s="6" t="s">
        <v>43</v>
      </c>
      <c s="6"/>
      <c s="41" t="s">
        <v>35</v>
      </c>
      <c s="6"/>
      <c s="27" t="s">
        <v>121</v>
      </c>
      <c s="6"/>
      <c s="6"/>
      <c s="6"/>
      <c s="42">
        <f>0+Q65</f>
      </c>
      <c r="O65">
        <f>0+R65</f>
      </c>
      <c r="Q65">
        <f>0+I66+I69+I72+I75+I78+I81+I84+I87+I90</f>
      </c>
      <c>
        <f>0+O66+O69+O72+O75+O78+O81+O84+O87+O90</f>
      </c>
    </row>
    <row r="66" spans="1:16" ht="12.75">
      <c r="A66" s="25" t="s">
        <v>45</v>
      </c>
      <c s="29" t="s">
        <v>132</v>
      </c>
      <c s="29" t="s">
        <v>479</v>
      </c>
      <c s="25" t="s">
        <v>59</v>
      </c>
      <c s="30" t="s">
        <v>480</v>
      </c>
      <c s="31" t="s">
        <v>88</v>
      </c>
      <c s="32">
        <v>13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481</v>
      </c>
    </row>
    <row r="68" spans="1:5" ht="25.5">
      <c r="A68" s="39" t="s">
        <v>52</v>
      </c>
      <c r="E68" s="38" t="s">
        <v>482</v>
      </c>
    </row>
    <row r="69" spans="1:16" ht="12.75">
      <c r="A69" s="25" t="s">
        <v>45</v>
      </c>
      <c s="29" t="s">
        <v>137</v>
      </c>
      <c s="29" t="s">
        <v>483</v>
      </c>
      <c s="25" t="s">
        <v>59</v>
      </c>
      <c s="30" t="s">
        <v>484</v>
      </c>
      <c s="31" t="s">
        <v>88</v>
      </c>
      <c s="32">
        <v>615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485</v>
      </c>
    </row>
    <row r="71" spans="1:5" ht="25.5">
      <c r="A71" s="39" t="s">
        <v>52</v>
      </c>
      <c r="E71" s="38" t="s">
        <v>486</v>
      </c>
    </row>
    <row r="72" spans="1:16" ht="12.75">
      <c r="A72" s="25" t="s">
        <v>45</v>
      </c>
      <c s="29" t="s">
        <v>142</v>
      </c>
      <c s="29" t="s">
        <v>128</v>
      </c>
      <c s="25" t="s">
        <v>59</v>
      </c>
      <c s="30" t="s">
        <v>129</v>
      </c>
      <c s="31" t="s">
        <v>88</v>
      </c>
      <c s="32">
        <v>13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487</v>
      </c>
    </row>
    <row r="74" spans="1:5" ht="25.5">
      <c r="A74" s="39" t="s">
        <v>52</v>
      </c>
      <c r="E74" s="38" t="s">
        <v>482</v>
      </c>
    </row>
    <row r="75" spans="1:16" ht="12.75">
      <c r="A75" s="25" t="s">
        <v>45</v>
      </c>
      <c s="29" t="s">
        <v>146</v>
      </c>
      <c s="29" t="s">
        <v>488</v>
      </c>
      <c s="25" t="s">
        <v>59</v>
      </c>
      <c s="30" t="s">
        <v>489</v>
      </c>
      <c s="31" t="s">
        <v>88</v>
      </c>
      <c s="32">
        <v>12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490</v>
      </c>
    </row>
    <row r="77" spans="1:5" ht="38.25">
      <c r="A77" s="39" t="s">
        <v>52</v>
      </c>
      <c r="E77" s="38" t="s">
        <v>491</v>
      </c>
    </row>
    <row r="78" spans="1:16" ht="12.75">
      <c r="A78" s="25" t="s">
        <v>45</v>
      </c>
      <c s="29" t="s">
        <v>150</v>
      </c>
      <c s="29" t="s">
        <v>492</v>
      </c>
      <c s="25" t="s">
        <v>59</v>
      </c>
      <c s="30" t="s">
        <v>493</v>
      </c>
      <c s="31" t="s">
        <v>88</v>
      </c>
      <c s="32">
        <v>315.5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494</v>
      </c>
    </row>
    <row r="80" spans="1:5" ht="51">
      <c r="A80" s="39" t="s">
        <v>52</v>
      </c>
      <c r="E80" s="38" t="s">
        <v>495</v>
      </c>
    </row>
    <row r="81" spans="1:16" ht="12.75">
      <c r="A81" s="25" t="s">
        <v>45</v>
      </c>
      <c s="29" t="s">
        <v>154</v>
      </c>
      <c s="29" t="s">
        <v>496</v>
      </c>
      <c s="25" t="s">
        <v>59</v>
      </c>
      <c s="30" t="s">
        <v>497</v>
      </c>
      <c s="31" t="s">
        <v>88</v>
      </c>
      <c s="32">
        <v>6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498</v>
      </c>
    </row>
    <row r="83" spans="1:5" ht="51">
      <c r="A83" s="39" t="s">
        <v>52</v>
      </c>
      <c r="E83" s="38" t="s">
        <v>499</v>
      </c>
    </row>
    <row r="84" spans="1:16" ht="12.75">
      <c r="A84" s="25" t="s">
        <v>45</v>
      </c>
      <c s="29" t="s">
        <v>160</v>
      </c>
      <c s="29" t="s">
        <v>500</v>
      </c>
      <c s="25" t="s">
        <v>59</v>
      </c>
      <c s="30" t="s">
        <v>501</v>
      </c>
      <c s="31" t="s">
        <v>88</v>
      </c>
      <c s="32">
        <v>11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502</v>
      </c>
    </row>
    <row r="86" spans="1:5" ht="25.5">
      <c r="A86" s="39" t="s">
        <v>52</v>
      </c>
      <c r="E86" s="38" t="s">
        <v>503</v>
      </c>
    </row>
    <row r="87" spans="1:16" ht="25.5">
      <c r="A87" s="25" t="s">
        <v>45</v>
      </c>
      <c s="29" t="s">
        <v>166</v>
      </c>
      <c s="29" t="s">
        <v>504</v>
      </c>
      <c s="25" t="s">
        <v>59</v>
      </c>
      <c s="30" t="s">
        <v>505</v>
      </c>
      <c s="31" t="s">
        <v>88</v>
      </c>
      <c s="32">
        <v>21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506</v>
      </c>
    </row>
    <row r="89" spans="1:5" ht="38.25">
      <c r="A89" s="39" t="s">
        <v>52</v>
      </c>
      <c r="E89" s="38" t="s">
        <v>507</v>
      </c>
    </row>
    <row r="90" spans="1:16" ht="12.75">
      <c r="A90" s="25" t="s">
        <v>45</v>
      </c>
      <c s="29" t="s">
        <v>171</v>
      </c>
      <c s="29" t="s">
        <v>508</v>
      </c>
      <c s="25" t="s">
        <v>59</v>
      </c>
      <c s="30" t="s">
        <v>509</v>
      </c>
      <c s="31" t="s">
        <v>88</v>
      </c>
      <c s="32">
        <v>262.5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51">
      <c r="A91" s="35" t="s">
        <v>50</v>
      </c>
      <c r="E91" s="36" t="s">
        <v>510</v>
      </c>
    </row>
    <row r="92" spans="1:5" ht="63.75">
      <c r="A92" s="37" t="s">
        <v>52</v>
      </c>
      <c r="E92" s="38" t="s">
        <v>511</v>
      </c>
    </row>
    <row r="93" spans="1:18" ht="12.75" customHeight="1">
      <c r="A93" s="6" t="s">
        <v>43</v>
      </c>
      <c s="6"/>
      <c s="41" t="s">
        <v>81</v>
      </c>
      <c s="6"/>
      <c s="27" t="s">
        <v>165</v>
      </c>
      <c s="6"/>
      <c s="6"/>
      <c s="6"/>
      <c s="42">
        <f>0+Q93</f>
      </c>
      <c r="O93">
        <f>0+R93</f>
      </c>
      <c r="Q93">
        <f>0+I94+I97+I100+I103</f>
      </c>
      <c>
        <f>0+O94+O97+O100+O103</f>
      </c>
    </row>
    <row r="94" spans="1:16" ht="12.75">
      <c r="A94" s="25" t="s">
        <v>45</v>
      </c>
      <c s="29" t="s">
        <v>175</v>
      </c>
      <c s="29" t="s">
        <v>167</v>
      </c>
      <c s="25" t="s">
        <v>59</v>
      </c>
      <c s="30" t="s">
        <v>168</v>
      </c>
      <c s="31" t="s">
        <v>163</v>
      </c>
      <c s="32">
        <v>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25.5">
      <c r="A95" s="35" t="s">
        <v>50</v>
      </c>
      <c r="E95" s="36" t="s">
        <v>169</v>
      </c>
    </row>
    <row r="96" spans="1:5" ht="25.5">
      <c r="A96" s="39" t="s">
        <v>52</v>
      </c>
      <c r="E96" s="38" t="s">
        <v>512</v>
      </c>
    </row>
    <row r="97" spans="1:16" ht="12.75">
      <c r="A97" s="25" t="s">
        <v>45</v>
      </c>
      <c s="29" t="s">
        <v>179</v>
      </c>
      <c s="29" t="s">
        <v>176</v>
      </c>
      <c s="25" t="s">
        <v>59</v>
      </c>
      <c s="30" t="s">
        <v>177</v>
      </c>
      <c s="31" t="s">
        <v>163</v>
      </c>
      <c s="32">
        <v>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169</v>
      </c>
    </row>
    <row r="99" spans="1:5" ht="25.5">
      <c r="A99" s="39" t="s">
        <v>52</v>
      </c>
      <c r="E99" s="38" t="s">
        <v>325</v>
      </c>
    </row>
    <row r="100" spans="1:16" ht="12.75">
      <c r="A100" s="25" t="s">
        <v>45</v>
      </c>
      <c s="29" t="s">
        <v>183</v>
      </c>
      <c s="29" t="s">
        <v>180</v>
      </c>
      <c s="25" t="s">
        <v>59</v>
      </c>
      <c s="30" t="s">
        <v>181</v>
      </c>
      <c s="31" t="s">
        <v>163</v>
      </c>
      <c s="32">
        <v>4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59</v>
      </c>
    </row>
    <row r="102" spans="1:5" ht="25.5">
      <c r="A102" s="39" t="s">
        <v>52</v>
      </c>
      <c r="E102" s="38" t="s">
        <v>513</v>
      </c>
    </row>
    <row r="103" spans="1:16" ht="12.75">
      <c r="A103" s="25" t="s">
        <v>45</v>
      </c>
      <c s="29" t="s">
        <v>187</v>
      </c>
      <c s="29" t="s">
        <v>188</v>
      </c>
      <c s="25" t="s">
        <v>59</v>
      </c>
      <c s="30" t="s">
        <v>189</v>
      </c>
      <c s="31" t="s">
        <v>163</v>
      </c>
      <c s="32">
        <v>6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59</v>
      </c>
    </row>
    <row r="105" spans="1:5" ht="25.5">
      <c r="A105" s="37" t="s">
        <v>52</v>
      </c>
      <c r="E105" s="38" t="s">
        <v>327</v>
      </c>
    </row>
    <row r="106" spans="1:18" ht="12.75" customHeight="1">
      <c r="A106" s="6" t="s">
        <v>43</v>
      </c>
      <c s="6"/>
      <c s="41" t="s">
        <v>40</v>
      </c>
      <c s="6"/>
      <c s="27" t="s">
        <v>191</v>
      </c>
      <c s="6"/>
      <c s="6"/>
      <c s="6"/>
      <c s="42">
        <f>0+Q106</f>
      </c>
      <c r="O106">
        <f>0+R106</f>
      </c>
      <c r="Q106">
        <f>0+I107+I110+I113+I116+I119</f>
      </c>
      <c>
        <f>0+O107+O110+O113+O116+O119</f>
      </c>
    </row>
    <row r="107" spans="1:16" ht="12.75">
      <c r="A107" s="25" t="s">
        <v>45</v>
      </c>
      <c s="29" t="s">
        <v>192</v>
      </c>
      <c s="29" t="s">
        <v>514</v>
      </c>
      <c s="25" t="s">
        <v>59</v>
      </c>
      <c s="30" t="s">
        <v>515</v>
      </c>
      <c s="31" t="s">
        <v>69</v>
      </c>
      <c s="32">
        <v>335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59</v>
      </c>
    </row>
    <row r="109" spans="1:5" ht="38.25">
      <c r="A109" s="39" t="s">
        <v>52</v>
      </c>
      <c r="E109" s="38" t="s">
        <v>516</v>
      </c>
    </row>
    <row r="110" spans="1:16" ht="12.75">
      <c r="A110" s="25" t="s">
        <v>45</v>
      </c>
      <c s="29" t="s">
        <v>196</v>
      </c>
      <c s="29" t="s">
        <v>517</v>
      </c>
      <c s="25" t="s">
        <v>59</v>
      </c>
      <c s="30" t="s">
        <v>518</v>
      </c>
      <c s="31" t="s">
        <v>69</v>
      </c>
      <c s="32">
        <v>7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59</v>
      </c>
    </row>
    <row r="112" spans="1:5" ht="38.25">
      <c r="A112" s="39" t="s">
        <v>52</v>
      </c>
      <c r="E112" s="38" t="s">
        <v>519</v>
      </c>
    </row>
    <row r="113" spans="1:16" ht="12.75">
      <c r="A113" s="25" t="s">
        <v>45</v>
      </c>
      <c s="29" t="s">
        <v>201</v>
      </c>
      <c s="29" t="s">
        <v>330</v>
      </c>
      <c s="25" t="s">
        <v>59</v>
      </c>
      <c s="30" t="s">
        <v>331</v>
      </c>
      <c s="31" t="s">
        <v>69</v>
      </c>
      <c s="32">
        <v>6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59</v>
      </c>
    </row>
    <row r="115" spans="1:5" ht="25.5">
      <c r="A115" s="39" t="s">
        <v>52</v>
      </c>
      <c r="E115" s="38" t="s">
        <v>520</v>
      </c>
    </row>
    <row r="116" spans="1:16" ht="12.75">
      <c r="A116" s="25" t="s">
        <v>45</v>
      </c>
      <c s="29" t="s">
        <v>206</v>
      </c>
      <c s="29" t="s">
        <v>521</v>
      </c>
      <c s="25" t="s">
        <v>59</v>
      </c>
      <c s="30" t="s">
        <v>522</v>
      </c>
      <c s="31" t="s">
        <v>163</v>
      </c>
      <c s="32">
        <v>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59</v>
      </c>
    </row>
    <row r="118" spans="1:5" ht="25.5">
      <c r="A118" s="39" t="s">
        <v>52</v>
      </c>
      <c r="E118" s="38" t="s">
        <v>523</v>
      </c>
    </row>
    <row r="119" spans="1:16" ht="12.75">
      <c r="A119" s="25" t="s">
        <v>45</v>
      </c>
      <c s="29" t="s">
        <v>210</v>
      </c>
      <c s="29" t="s">
        <v>524</v>
      </c>
      <c s="25" t="s">
        <v>59</v>
      </c>
      <c s="30" t="s">
        <v>525</v>
      </c>
      <c s="31" t="s">
        <v>163</v>
      </c>
      <c s="32">
        <v>2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59</v>
      </c>
    </row>
    <row r="121" spans="1:5" ht="38.25">
      <c r="A121" s="37" t="s">
        <v>52</v>
      </c>
      <c r="E121" s="38" t="s">
        <v>526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527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527</v>
      </c>
      <c s="6"/>
      <c s="18" t="s">
        <v>528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529</v>
      </c>
      <c s="25" t="s">
        <v>59</v>
      </c>
      <c s="30" t="s">
        <v>530</v>
      </c>
      <c s="31" t="s">
        <v>531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532</v>
      </c>
    </row>
    <row r="11" spans="1:5" ht="12.75">
      <c r="A11" s="39" t="s">
        <v>52</v>
      </c>
      <c r="E11" s="38" t="s">
        <v>59</v>
      </c>
    </row>
    <row r="12" spans="1:16" ht="12.75">
      <c r="A12" s="25" t="s">
        <v>45</v>
      </c>
      <c s="29" t="s">
        <v>23</v>
      </c>
      <c s="29" t="s">
        <v>533</v>
      </c>
      <c s="25" t="s">
        <v>59</v>
      </c>
      <c s="30" t="s">
        <v>534</v>
      </c>
      <c s="31" t="s">
        <v>531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535</v>
      </c>
    </row>
    <row r="14" spans="1:5" ht="12.75">
      <c r="A14" s="39" t="s">
        <v>52</v>
      </c>
      <c r="E14" s="38" t="s">
        <v>59</v>
      </c>
    </row>
    <row r="15" spans="1:16" ht="12.75">
      <c r="A15" s="25" t="s">
        <v>45</v>
      </c>
      <c s="29" t="s">
        <v>22</v>
      </c>
      <c s="29" t="s">
        <v>536</v>
      </c>
      <c s="25" t="s">
        <v>59</v>
      </c>
      <c s="30" t="s">
        <v>537</v>
      </c>
      <c s="31" t="s">
        <v>531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538</v>
      </c>
    </row>
    <row r="17" spans="1:5" ht="12.75">
      <c r="A17" s="37" t="s">
        <v>52</v>
      </c>
      <c r="E17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539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539</v>
      </c>
      <c s="6"/>
      <c s="18" t="s">
        <v>540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529</v>
      </c>
      <c s="25" t="s">
        <v>59</v>
      </c>
      <c s="30" t="s">
        <v>530</v>
      </c>
      <c s="31" t="s">
        <v>531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532</v>
      </c>
    </row>
    <row r="11" spans="1:5" ht="12.75">
      <c r="A11" s="39" t="s">
        <v>52</v>
      </c>
      <c r="E11" s="38" t="s">
        <v>59</v>
      </c>
    </row>
    <row r="12" spans="1:16" ht="12.75">
      <c r="A12" s="25" t="s">
        <v>45</v>
      </c>
      <c s="29" t="s">
        <v>23</v>
      </c>
      <c s="29" t="s">
        <v>533</v>
      </c>
      <c s="25" t="s">
        <v>59</v>
      </c>
      <c s="30" t="s">
        <v>534</v>
      </c>
      <c s="31" t="s">
        <v>531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02">
      <c r="A13" s="35" t="s">
        <v>50</v>
      </c>
      <c r="E13" s="36" t="s">
        <v>541</v>
      </c>
    </row>
    <row r="14" spans="1:5" ht="12.75">
      <c r="A14" s="39" t="s">
        <v>52</v>
      </c>
      <c r="E14" s="38" t="s">
        <v>59</v>
      </c>
    </row>
    <row r="15" spans="1:16" ht="12.75">
      <c r="A15" s="25" t="s">
        <v>45</v>
      </c>
      <c s="29" t="s">
        <v>22</v>
      </c>
      <c s="29" t="s">
        <v>536</v>
      </c>
      <c s="25" t="s">
        <v>59</v>
      </c>
      <c s="30" t="s">
        <v>537</v>
      </c>
      <c s="31" t="s">
        <v>531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538</v>
      </c>
    </row>
    <row r="17" spans="1:5" ht="12.75">
      <c r="A17" s="37" t="s">
        <v>52</v>
      </c>
      <c r="E17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542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542</v>
      </c>
      <c s="6"/>
      <c s="18" t="s">
        <v>543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81</v>
      </c>
      <c s="19"/>
      <c s="27" t="s">
        <v>165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544</v>
      </c>
      <c s="25" t="s">
        <v>59</v>
      </c>
      <c s="30" t="s">
        <v>545</v>
      </c>
      <c s="31" t="s">
        <v>69</v>
      </c>
      <c s="32">
        <v>15.7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546</v>
      </c>
    </row>
    <row r="11" spans="1:5" ht="76.5">
      <c r="A11" s="39" t="s">
        <v>52</v>
      </c>
      <c r="E11" s="38" t="s">
        <v>547</v>
      </c>
    </row>
    <row r="12" spans="1:16" ht="12.75">
      <c r="A12" s="25" t="s">
        <v>45</v>
      </c>
      <c s="29" t="s">
        <v>23</v>
      </c>
      <c s="29" t="s">
        <v>401</v>
      </c>
      <c s="25" t="s">
        <v>59</v>
      </c>
      <c s="30" t="s">
        <v>402</v>
      </c>
      <c s="31" t="s">
        <v>163</v>
      </c>
      <c s="32">
        <v>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548</v>
      </c>
    </row>
    <row r="14" spans="1:5" ht="63.75">
      <c r="A14" s="39" t="s">
        <v>52</v>
      </c>
      <c r="E14" s="38" t="s">
        <v>549</v>
      </c>
    </row>
    <row r="15" spans="1:16" ht="12.75">
      <c r="A15" s="25" t="s">
        <v>45</v>
      </c>
      <c s="29" t="s">
        <v>22</v>
      </c>
      <c s="29" t="s">
        <v>550</v>
      </c>
      <c s="25" t="s">
        <v>59</v>
      </c>
      <c s="30" t="s">
        <v>551</v>
      </c>
      <c s="31" t="s">
        <v>163</v>
      </c>
      <c s="32">
        <v>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59</v>
      </c>
    </row>
    <row r="17" spans="1:5" ht="25.5">
      <c r="A17" s="37" t="s">
        <v>52</v>
      </c>
      <c r="E17" s="38" t="s">
        <v>552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553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553</v>
      </c>
      <c s="6"/>
      <c s="18" t="s">
        <v>554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555</v>
      </c>
      <c s="25" t="s">
        <v>59</v>
      </c>
      <c s="30" t="s">
        <v>556</v>
      </c>
      <c s="31" t="s">
        <v>531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89.25">
      <c r="A10" s="35" t="s">
        <v>50</v>
      </c>
      <c r="E10" s="36" t="s">
        <v>557</v>
      </c>
    </row>
    <row r="11" spans="1:5" ht="12.75">
      <c r="A11" s="37" t="s">
        <v>52</v>
      </c>
      <c r="E1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