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45" firstSheet="3" activeTab="8"/>
  </bookViews>
  <sheets>
    <sheet name="Rekapitulace stavby" sheetId="1" r:id="rId1"/>
    <sheet name="SO 121.01 - Úpravy silnic..." sheetId="2" r:id="rId2"/>
    <sheet name="SO 121.02 - Úpravy autobu..." sheetId="3" r:id="rId3"/>
    <sheet name="SO 121.04 - Úpravy kanali..." sheetId="4" r:id="rId4"/>
    <sheet name="SO 122.01 - Úpravy silnic..." sheetId="5" r:id="rId5"/>
    <sheet name="SO 181 - Přechodné doprav..." sheetId="6" r:id="rId6"/>
    <sheet name="SO 191 - Stálé dopravní z..." sheetId="7" r:id="rId7"/>
    <sheet name="VRN - Vedlejší rozpočtové..." sheetId="8" r:id="rId8"/>
    <sheet name="Pokyny pro vyplnění" sheetId="9" r:id="rId9"/>
  </sheets>
  <definedNames>
    <definedName name="_xlnm._FilterDatabase" localSheetId="1" hidden="1">'SO 121.01 - Úpravy silnic...'!$C$83:$K$257</definedName>
    <definedName name="_xlnm._FilterDatabase" localSheetId="2" hidden="1">'SO 121.02 - Úpravy autobu...'!$C$82:$K$140</definedName>
    <definedName name="_xlnm._FilterDatabase" localSheetId="3" hidden="1">'SO 121.04 - Úpravy kanali...'!$C$79:$K$108</definedName>
    <definedName name="_xlnm._FilterDatabase" localSheetId="4" hidden="1">'SO 122.01 - Úpravy silnic...'!$C$85:$K$317</definedName>
    <definedName name="_xlnm._FilterDatabase" localSheetId="5" hidden="1">'SO 181 - Přechodné doprav...'!$C$77:$K$115</definedName>
    <definedName name="_xlnm._FilterDatabase" localSheetId="6" hidden="1">'SO 191 - Stálé dopravní z...'!$C$79:$K$161</definedName>
    <definedName name="_xlnm._FilterDatabase" localSheetId="7" hidden="1">'VRN - Vedlejší rozpočtové...'!$C$82:$K$132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'SO 121.01 - Úpravy silnic...'!$C$4:$J$36,'SO 121.01 - Úpravy silnic...'!$C$42:$J$65,'SO 121.01 - Úpravy silnic...'!$C$71:$K$257</definedName>
    <definedName name="_xlnm.Print_Area" localSheetId="2">'SO 121.02 - Úpravy autobu...'!$C$4:$J$36,'SO 121.02 - Úpravy autobu...'!$C$42:$J$64,'SO 121.02 - Úpravy autobu...'!$C$70:$K$140</definedName>
    <definedName name="_xlnm.Print_Area" localSheetId="3">'SO 121.04 - Úpravy kanali...'!$C$4:$J$36,'SO 121.04 - Úpravy kanali...'!$C$42:$J$61,'SO 121.04 - Úpravy kanali...'!$C$67:$K$108</definedName>
    <definedName name="_xlnm.Print_Area" localSheetId="4">'SO 122.01 - Úpravy silnic...'!$C$4:$J$36,'SO 122.01 - Úpravy silnic...'!$C$42:$J$67,'SO 122.01 - Úpravy silnic...'!$C$73:$K$317</definedName>
    <definedName name="_xlnm.Print_Area" localSheetId="5">'SO 181 - Přechodné doprav...'!$C$4:$J$36,'SO 181 - Přechodné doprav...'!$C$42:$J$59,'SO 181 - Přechodné doprav...'!$C$65:$K$115</definedName>
    <definedName name="_xlnm.Print_Area" localSheetId="6">'SO 191 - Stálé dopravní z...'!$C$4:$J$36,'SO 191 - Stálé dopravní z...'!$C$42:$J$61,'SO 191 - Stálé dopravní z...'!$C$67:$K$161</definedName>
    <definedName name="_xlnm.Print_Area" localSheetId="7">'VRN - Vedlejší rozpočtové...'!$C$4:$J$36,'VRN - Vedlejší rozpočtové...'!$C$42:$J$64,'VRN - Vedlejší rozpočtové...'!$C$70:$K$132</definedName>
    <definedName name="_xlnm.Print_Titles" localSheetId="0">'Rekapitulace stavby'!$49:$49</definedName>
    <definedName name="_xlnm.Print_Titles" localSheetId="1">'SO 121.01 - Úpravy silnic...'!$83:$83</definedName>
    <definedName name="_xlnm.Print_Titles" localSheetId="2">'SO 121.02 - Úpravy autobu...'!$82:$82</definedName>
    <definedName name="_xlnm.Print_Titles" localSheetId="3">'SO 121.04 - Úpravy kanali...'!$79:$79</definedName>
    <definedName name="_xlnm.Print_Titles" localSheetId="4">'SO 122.01 - Úpravy silnic...'!$85:$85</definedName>
    <definedName name="_xlnm.Print_Titles" localSheetId="5">'SO 181 - Přechodné doprav...'!$77:$77</definedName>
    <definedName name="_xlnm.Print_Titles" localSheetId="6">'SO 191 - Stálé dopravní z...'!$79:$79</definedName>
    <definedName name="_xlnm.Print_Titles" localSheetId="7">'VRN - Vedlejší rozpočtové...'!$82:$82</definedName>
  </definedNames>
  <calcPr calcId="162913"/>
</workbook>
</file>

<file path=xl/sharedStrings.xml><?xml version="1.0" encoding="utf-8"?>
<sst xmlns="http://schemas.openxmlformats.org/spreadsheetml/2006/main" count="7343" uniqueCount="1002">
  <si>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</si>
  <si>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</si>
  <si>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</si>
  <si>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</si>
  <si>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</si>
  <si>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</si>
  <si>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</si>
  <si>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{59025c56-db5d-470b-8b2f-52169971efba}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</si>
  <si>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</si>
  <si>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</si>
  <si>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</si>
  <si>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</si>
  <si>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</si>
  <si>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</si>
  <si>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</si>
  <si>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</si>
  <si>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101R-1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</si>
  <si>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</si>
  <si>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</si>
  <si>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III/0031 a III/00314 Dolní Břežany, rekonstrukce silnice</t>
  </si>
  <si>
    <t>KSO:</t>
  </si>
  <si>
    <t>822 2</t>
  </si>
  <si>
    <t>CC-CZ:</t>
  </si>
  <si>
    <t>2111</t>
  </si>
  <si>
    <t>Místo:</t>
  </si>
  <si>
    <t xml:space="preserve"> </t>
  </si>
  <si>
    <t>Datum:</t>
  </si>
  <si>
    <t>22. 6. 2018</t>
  </si>
  <si>
    <t>Zadavatel:</t>
  </si>
  <si>
    <t>IČ:</t>
  </si>
  <si>
    <t/>
  </si>
  <si>
    <t>Krajská správa a údržba silnic Středočeského kraje</t>
  </si>
  <si>
    <t>DIČ:</t>
  </si>
  <si>
    <t>Uchazeč:</t>
  </si>
  <si>
    <t>Vyplň údaj</t>
  </si>
  <si>
    <t>Projektant:</t>
  </si>
  <si>
    <t>Ateliér PROMIKA s.r.o.</t>
  </si>
  <si>
    <t>True</t>
  </si>
  <si>
    <t>Poznámka:</t>
  </si>
  <si>
    <t>Nedílnou součástí soupisu prací je výkresová, textová část a specifikace projektové dokumentace.
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 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  doplnit a ocenit jako kompletně vykonané práce včetně materiálu, nářadí a strojů nutných k práci, i když nejsou ve výkazech vypsány zvlášť.
Pokud jsou v této dokumentaci uvedeny konkrétní typy výrobků, jedná se pouze o příklady sloužící pro specifikaci vlastností -technických a uživatelských standardů. Zhotovitel dokumentace výslovně uvádí, že tyto výrobky lze nahradit jinými výrobky stejných technických vlastností - standardů a shodné, nebo vyšší kvality. Stejným způsobem jsou (mohou být) v dokumentaci uvedeni jako příklad informativně i možní v úvahu přicházející výrobci, nebo dodavatelé.
Není-li uvedeno ve výkazu výměr jinak, výměry byly odečteny digitálně z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</si>
  <si>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</si>
  <si>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</si>
  <si>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</si>
  <si>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</si>
  <si>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</si>
  <si>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</si>
  <si>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</si>
  <si>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</si>
  <si>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</si>
  <si>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</si>
  <si>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</si>
  <si>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</si>
  <si>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</si>
  <si>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</si>
  <si>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</si>
  <si>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</si>
  <si>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</si>
  <si>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</si>
  <si>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</si>
  <si>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</si>
  <si>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</si>
  <si>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</si>
  <si>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</si>
  <si>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</si>
  <si>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</si>
  <si>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</si>
  <si>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</si>
  <si>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</si>
  <si>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</si>
  <si>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</si>
  <si>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</si>
  <si>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</si>
  <si>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</si>
  <si>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</si>
  <si>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</si>
  <si>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</si>
  <si>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</si>
  <si>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</si>
  <si>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</si>
  <si>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121.01</t>
  </si>
  <si>
    <t>Úpravy silnice III/0031</t>
  </si>
  <si>
    <t>STA</t>
  </si>
  <si>
    <t>1</t>
  </si>
  <si>
    <t>{9f74397d-f9a5-4917-810a-78624f809ede}</t>
  </si>
  <si>
    <t>2</t>
  </si>
  <si>
    <t>SO 121.02</t>
  </si>
  <si>
    <t>Úpravy autobusových zálivů</t>
  </si>
  <si>
    <t>{2067fbe4-4af4-40e9-b4c8-f7c79018a88a}</t>
  </si>
  <si>
    <t>SO 121.04</t>
  </si>
  <si>
    <t>Úpravy kanalizace a odvodnění</t>
  </si>
  <si>
    <t>{562872b9-8460-4bc4-b508-3a279ce4f98a}</t>
  </si>
  <si>
    <t>SO 122.01</t>
  </si>
  <si>
    <t>Úpravy silnice III/00314</t>
  </si>
  <si>
    <t>{f0db3e83-8a2a-4ea2-b1e2-cb8a2cbf4faa}</t>
  </si>
  <si>
    <t>SO 181</t>
  </si>
  <si>
    <t>Přechodné dopravní značení</t>
  </si>
  <si>
    <t>{06b6169b-1273-457b-9c5c-7c0f9d5c450b}</t>
  </si>
  <si>
    <t>SO 191</t>
  </si>
  <si>
    <t>Stálé dopravní značení</t>
  </si>
  <si>
    <t>{ea49c0a2-1e0a-4c49-8d8c-5115a184e204}</t>
  </si>
  <si>
    <t>VRN</t>
  </si>
  <si>
    <t>Vedlejší rozpočtové náklady</t>
  </si>
  <si>
    <t>{fe609d7d-d9bd-4f63-ac99-f96fdf9de6b0}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</si>
  <si>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</si>
  <si>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</si>
  <si>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</si>
  <si>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</si>
  <si>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</si>
  <si>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</si>
  <si>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</si>
  <si>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121.01 - Úpravy silnice III/0031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</si>
  <si>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</si>
  <si>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</si>
  <si>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</si>
  <si>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</si>
  <si>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</si>
  <si>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</si>
  <si>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</si>
  <si>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</si>
  <si>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</si>
  <si>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</si>
  <si>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</si>
  <si>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</si>
  <si>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</si>
  <si>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</si>
  <si>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</si>
  <si>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</si>
  <si>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</si>
  <si>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</si>
  <si>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</si>
  <si>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</si>
  <si>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</si>
  <si>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</si>
  <si>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</si>
  <si>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</si>
  <si>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</si>
  <si>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</si>
  <si>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</si>
  <si>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</si>
  <si>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</si>
  <si>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</si>
  <si>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</si>
  <si>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</si>
  <si>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113107162</t>
  </si>
  <si>
    <t>Odstranění podkladu pl přes 50 do 200 m2 z kameniva drceného tl 200 mm</t>
  </si>
  <si>
    <t>m2</t>
  </si>
  <si>
    <t>CS ÚRS 2018 01</t>
  </si>
  <si>
    <t>4</t>
  </si>
  <si>
    <t>-653019966</t>
  </si>
  <si>
    <t>PP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</si>
  <si>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</si>
  <si>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VV</t>
  </si>
  <si>
    <t>"odstranění stávající konstrukce v místě sanace podkladních vrstev tl. prům. 200 mm, prováděno po odfrézování" 409</t>
  </si>
  <si>
    <t>"v místě příkopů pro AZ"</t>
  </si>
  <si>
    <t>"stržení krajnice v šířce cca 0,5 m tl. cca 150 mm" 197*0,5</t>
  </si>
  <si>
    <t>113107222</t>
  </si>
  <si>
    <t>Odstranění podkladu z kameniva drceného tl 200 mm strojně pl přes 200 m2</t>
  </si>
  <si>
    <t>563578548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</si>
  <si>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</si>
  <si>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"odstranění stávající konstrukce v místě sanace podkladních vrstev tl. průměrně 380 mm, prováděno po odfrézování 15% celkové plochy" (7650-1470)*0,15</t>
  </si>
  <si>
    <t>"mimo příkopy"</t>
  </si>
  <si>
    <t>3</t>
  </si>
  <si>
    <t>113107232</t>
  </si>
  <si>
    <t>Odstranění podkladu z betonu prostého tl 300 mm strojně pl přes 200 m2</t>
  </si>
  <si>
    <t>-2048362813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</si>
  <si>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</si>
  <si>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"odstranění stávající konstrukce v místě sanace podkladních vrstev tl. průměrně 180 mm, prováděno po odfrézování" 1520</t>
  </si>
  <si>
    <t>"v místě příkopů v celé šíři vozovky"</t>
  </si>
  <si>
    <t>113154335</t>
  </si>
  <si>
    <t>Frézování živičného krytu tl 200 mm pruh š 2 m pl do 10000 m2 bez překážek v trase</t>
  </si>
  <si>
    <t>531869840</t>
  </si>
  <si>
    <t>Frézování živičného podkladu nebo krytu  s naložením na dopravní prostředek plochy přes 1 000 do 10 000 m2 bez překážek v trase pruhu šířky přes 1 m do 2 m, tloušťky vrstvy 200 mm</t>
  </si>
  <si>
    <t>"frézování vozovky v celém rozsahu objektu i BUS zálivy tl. průměrně 110 mm" 7650</t>
  </si>
  <si>
    <t>5</t>
  </si>
  <si>
    <t>121101101</t>
  </si>
  <si>
    <t>Sejmutí ornice s přemístěním na vzdálenost do 50 m</t>
  </si>
  <si>
    <t>m3</t>
  </si>
  <si>
    <t>818597153</t>
  </si>
  <si>
    <t>Sejmutí ornice nebo lesní půdy  s vodorovným přemístěním na hromady v místě upotřebení nebo na dočasné či trvalé skládky se složením, na vzdálenost do 50 m</t>
  </si>
  <si>
    <t>"sejmutí ornice v tl. 100mm" 197*2,65*0,1</t>
  </si>
  <si>
    <t>6</t>
  </si>
  <si>
    <t>122201102</t>
  </si>
  <si>
    <t>Odkopávky a prokopávky nezapažené v hornině tř. 3 objem do 1000 m3</t>
  </si>
  <si>
    <t>1704054789</t>
  </si>
  <si>
    <t>Odkopávky a prokopávky nezapažené  s přehozením výkopku na vzdálenost do 3 m nebo s naložením na dopravní prostředek v hornině tř. 3 přes 100 do 1 000 m3</t>
  </si>
  <si>
    <t>"výkop zeminy v aktivní zóně na hl. 500 mm" 164</t>
  </si>
  <si>
    <t>7</t>
  </si>
  <si>
    <t>122201109</t>
  </si>
  <si>
    <t>Příplatek za lepivost u odkopávek v hornině tř. 1 až 3</t>
  </si>
  <si>
    <t>2105160368</t>
  </si>
  <si>
    <t>Odkopávky a prokopávky nezapažené  s přehozením výkopku na vzdálenost do 3 m nebo s naložením na dopravní prostředek v hornině tř. 3 Příplatek k cenám za lepivost horniny tř. 3</t>
  </si>
  <si>
    <t>"lepivost 50%"</t>
  </si>
  <si>
    <t>164*0,5 'Přepočtené koeficientem množství</t>
  </si>
  <si>
    <t>8</t>
  </si>
  <si>
    <t>162301101</t>
  </si>
  <si>
    <t>Vodorovné přemístění do 500 m výkopku/sypaniny z horniny tř. 1 až 4</t>
  </si>
  <si>
    <t>775183296</t>
  </si>
  <si>
    <t>Vodorovné přemístění výkopku nebo sypaniny po suchu  na obvyklém dopravním prostředku, bez naložení výkopku, avšak se složením bez rozhrnutí z horniny tř. 1 až 4 na vzdálenost přes 50 do 500 m</t>
  </si>
  <si>
    <t>P</t>
  </si>
  <si>
    <t>Poznámka k položce:
součástí položky je i výběr vhodného materiálu pro zpětné použití</t>
  </si>
  <si>
    <t>"na mezideponii"</t>
  </si>
  <si>
    <t>"z mezideponie"</t>
  </si>
  <si>
    <t>"ohumusování tl. 100 mm a osetí travním semenem" 522*0,1</t>
  </si>
  <si>
    <t>9</t>
  </si>
  <si>
    <t>162301102</t>
  </si>
  <si>
    <t>Vodorovné přemístění do 1000 m výkopku/sypaniny z horniny tř. 1 až 4</t>
  </si>
  <si>
    <t>516193768</t>
  </si>
  <si>
    <t>Vodorovné přemístění výkopku nebo sypaniny po suchu  na obvyklém dopravním prostředku, bez naložení výkopku, avšak se složením bez rozhrnutí z horniny tř. 1 až 4 na vzdálenost přes 500 do 1 000 m</t>
  </si>
  <si>
    <t>"vnitrostaveništní přeprava hmot v souladu s § 3171  úvodníku zemních prací"</t>
  </si>
  <si>
    <t>"výkop zeminy v aktivní zóně na hl. 500 mm" 164*2</t>
  </si>
  <si>
    <t>"dosypávka krajnice vhodným materiálem, včetně zhutnění" (197+7,5)*0,07+(197+7,5)*0,33</t>
  </si>
  <si>
    <t>10</t>
  </si>
  <si>
    <t>167101101</t>
  </si>
  <si>
    <t>Nakládání výkopku z hornin tř. 1 až 4 do 100 m3</t>
  </si>
  <si>
    <t>-1896481518</t>
  </si>
  <si>
    <t>Nakládání, skládání a překládání neulehlého výkopku nebo sypaniny  nakládání, množství do 100 m3, z hornin tř. 1 až 4</t>
  </si>
  <si>
    <t>"z mezideponie na stavbu"</t>
  </si>
  <si>
    <t>11</t>
  </si>
  <si>
    <t>181301111</t>
  </si>
  <si>
    <t>Rozprostření ornice tl vrstvy do 100 mm pl přes 500 m2 v rovině nebo ve svahu do 1:5</t>
  </si>
  <si>
    <t>-1134238431</t>
  </si>
  <si>
    <t>Rozprostření a urovnání ornice v rovině nebo ve svahu sklonu do 1:5 při souvislé ploše přes 500 m2, tl. vrstvy do 100 mm</t>
  </si>
  <si>
    <t>"ohumusování tl. 100 mm a osetí travním semenem" 522</t>
  </si>
  <si>
    <t>12</t>
  </si>
  <si>
    <t>181411131.1</t>
  </si>
  <si>
    <t>Založení parkového trávníku výsevem plochy do 1000 m2 v rovině a ve svahu do 1:5, včetně obdělání půdy, hnojení půdy hnojivem a dodávkou hnojiva, včetně ošetření trávníku, klíčící trávník je nutné v suchém období kropit a po dosažení výšky 10 – 15 cm</t>
  </si>
  <si>
    <t>188960952</t>
  </si>
  <si>
    <t>13</t>
  </si>
  <si>
    <t>M</t>
  </si>
  <si>
    <t>005724100</t>
  </si>
  <si>
    <t>osivo směs travní parková</t>
  </si>
  <si>
    <t>kg</t>
  </si>
  <si>
    <t>2137994450</t>
  </si>
  <si>
    <t>"ohumusování tl. 100 mm a osetí travním semenem" 522*3/100</t>
  </si>
  <si>
    <t>14</t>
  </si>
  <si>
    <t>181951102</t>
  </si>
  <si>
    <t>Úprava pláně v hornině tř. 1 až 4 se zhutněním</t>
  </si>
  <si>
    <t>1832929296</t>
  </si>
  <si>
    <t>Úprava pláně vyrovnáním výškových rozdílů  v hornině tř. 1 až 4 se zhutněním</t>
  </si>
  <si>
    <t>Poznámka k položce:
Úprava pláně se zhutněním Edef,2 =45 MPa</t>
  </si>
  <si>
    <t>"doplnění konstrukce v místě sanace podkladních vrstev tl. 380 mm 15% celkové plochy" 927</t>
  </si>
  <si>
    <t>"doplnění konstrukce v místě sanace podkladních vrstev tl. 180 mm" 1520</t>
  </si>
  <si>
    <t>"doplnění konstrukce v místě sanace podkladních vrstev tl. 200 mm" 409</t>
  </si>
  <si>
    <t>Svislé a kompletní konstrukce</t>
  </si>
  <si>
    <t>359901110-1</t>
  </si>
  <si>
    <t>Pročištění vtokového objektu - uliční vpusť</t>
  </si>
  <si>
    <t>kus</t>
  </si>
  <si>
    <t>-1813580127</t>
  </si>
  <si>
    <t>"pročištění vtokového objektu - uliční vpusť" 26</t>
  </si>
  <si>
    <t>Komunikace pozemní</t>
  </si>
  <si>
    <t>16</t>
  </si>
  <si>
    <t>561081111</t>
  </si>
  <si>
    <t>Zřízení podkladu ze zeminy upravené vápnem, cementem, směsnými pojivy tl 500 mm plochy do 1000 m2</t>
  </si>
  <si>
    <t>730600988</t>
  </si>
  <si>
    <t>Zřízení podkladu ze zeminy upravené hydraulickými pojivy vápnem, cementem nebo směsnými pojivy (materiál ve specifikaci) s rozprostřením, promísením, vlhčením, zhutněním a ošetřením vodou plochy do 1 000 m2, tloušťka po zhutnění přes 450 do 500 mm</t>
  </si>
  <si>
    <t>"výkop zeminy v aktivní zóně na hl. 500 mm" 164/0,5</t>
  </si>
  <si>
    <t>17</t>
  </si>
  <si>
    <t>58530170</t>
  </si>
  <si>
    <t>vápno nehašené CL 90-Q pro úpravu zemin standardní</t>
  </si>
  <si>
    <t>t</t>
  </si>
  <si>
    <t>-441258532</t>
  </si>
  <si>
    <t>"úprava aktivní zóny na hloubku 500 mm, včetně materiálu a přehutnění parapláně 4%" 164*70,8/1000</t>
  </si>
  <si>
    <t>18</t>
  </si>
  <si>
    <t>564861111</t>
  </si>
  <si>
    <t>Podklad ze štěrkodrtě ŠD tl 200 mm</t>
  </si>
  <si>
    <t>386114413</t>
  </si>
  <si>
    <t>Podklad ze štěrkodrti ŠD  s rozprostřením a zhutněním, po zhutnění tl. 200 mm</t>
  </si>
  <si>
    <t>19</t>
  </si>
  <si>
    <t>565155121-1</t>
  </si>
  <si>
    <t>Asfaltový beton vrstva podkladní FR ACP 16+ (obalované kamenivo OKS) tl 70 mm š přes 3 m</t>
  </si>
  <si>
    <t>-2103174969</t>
  </si>
  <si>
    <t>Asfaltový beton vrstva podkladní FR ACP 16+ (obalované kamenivo střednězrnné - OKS)  s rozprostřením a zhutněním v pruhu šířky přes 3 m, po zhutnění tl. 70 mm</t>
  </si>
  <si>
    <t xml:space="preserve">Poznámka k položce:
FR ACP 16+** tl. 70 mm
** vrstva vyztužená rozptýlenými vlákny, množství 0,5 kg/t asfaltové směsi
</t>
  </si>
  <si>
    <t>"položení asfaltových vrstev tl. 110" 7650-203</t>
  </si>
  <si>
    <t>20</t>
  </si>
  <si>
    <t>567131113</t>
  </si>
  <si>
    <t>Podklad ze směsi stmelené cementem SC C 3/4 (SC I) tl 180 mm</t>
  </si>
  <si>
    <t>2113550140</t>
  </si>
  <si>
    <t>Podklad ze směsi stmelené cementem SC bez dilatačních spár, s rozprostřením a zhutněním SC C 3/4 (SC I), po zhutnění tl. 180 mm</t>
  </si>
  <si>
    <t>569831111</t>
  </si>
  <si>
    <t>Zpevnění krajnic štěrkodrtí tl 100 mm</t>
  </si>
  <si>
    <t>-280953002</t>
  </si>
  <si>
    <t>Zpevnění krajnic nebo komunikací pro pěší  s rozprostřením a zhutněním, po zhutnění štěrkodrtí tl. 100 mm</t>
  </si>
  <si>
    <t>"zpevnění zemní krajnice štěrkodrtí fr. 0-32 tř. B tl. 100 mm, osazení a dodávka" (197+7,5)*0,5</t>
  </si>
  <si>
    <t>22</t>
  </si>
  <si>
    <t>569903311</t>
  </si>
  <si>
    <t>Zřízení zemních krajnic se zhutněním</t>
  </si>
  <si>
    <t>-1683859529</t>
  </si>
  <si>
    <t>Zřízení zemních krajnic z hornin jakékoliv třídy  se zhutněním</t>
  </si>
  <si>
    <t>"dosypávka krajnice vhodným materiálem, včetně zhutnění" (197+7,5)*0,07</t>
  </si>
  <si>
    <t>23</t>
  </si>
  <si>
    <t>583441700.1</t>
  </si>
  <si>
    <t>vhodný násypový/zásypový materiál</t>
  </si>
  <si>
    <t>-917973854</t>
  </si>
  <si>
    <t>14,315*2,1 'Přepočtené koeficientem množství</t>
  </si>
  <si>
    <t>24</t>
  </si>
  <si>
    <t>572531121</t>
  </si>
  <si>
    <t>Ošetření trhlin asfaltovou sanační hmotou š do 20 mm</t>
  </si>
  <si>
    <t>m</t>
  </si>
  <si>
    <t>31402055</t>
  </si>
  <si>
    <t>Vyspravení trhlin dosavadního krytu asfaltovou sanační hmotou  ošetření trhlin šířky do 20 mm</t>
  </si>
  <si>
    <t>"oprava trhlin na odfrézované asfaltové podkladní vrstvě" 400</t>
  </si>
  <si>
    <t>25</t>
  </si>
  <si>
    <t>573111111</t>
  </si>
  <si>
    <t>Postřik živičný infiltrační s posypem z asfaltu množství 0,60 kg/m2</t>
  </si>
  <si>
    <t>-1876906204</t>
  </si>
  <si>
    <t>Postřik infiltrační PI z asfaltu silničního s posypem kamenivem, v množství 0,60 kg/m2</t>
  </si>
  <si>
    <t>Poznámka k položce:
PI-C 0,60 kg/m2</t>
  </si>
  <si>
    <t>26</t>
  </si>
  <si>
    <t>573231107</t>
  </si>
  <si>
    <t>Postřik živičný spojovací ze silniční emulze v množství 0,35 kg/m2</t>
  </si>
  <si>
    <t>-974678612</t>
  </si>
  <si>
    <t>Postřik spojovací PS bez posypu kamenivem ze silniční emulze, v množství 0,35 kg/m2</t>
  </si>
  <si>
    <t>Poznámka k položce:
PS-C 0,35 kg/m2</t>
  </si>
  <si>
    <t>27</t>
  </si>
  <si>
    <t>577134121</t>
  </si>
  <si>
    <t>Asfaltový beton vrstva obrusná ACO 11+ (ABS) tř. I tl 40 mm š přes 3 m z nemodifikovaného asfaltu</t>
  </si>
  <si>
    <t>-1882251915</t>
  </si>
  <si>
    <t>Asfaltový beton vrstva obrusná ACO 11+ (ABS)  s rozprostřením a se zhutněním z nemodifikovaného asfaltu v pruhu šířky přes 3 m tř. I, po zhutnění tl. 40 mm</t>
  </si>
  <si>
    <t>Poznámka k položce:
ACO 11+</t>
  </si>
  <si>
    <t>Trubní vedení</t>
  </si>
  <si>
    <t>28</t>
  </si>
  <si>
    <t>899331111-1</t>
  </si>
  <si>
    <t>Výšková rektifikace uličního vstupu - velký poklop</t>
  </si>
  <si>
    <t>-1438442595</t>
  </si>
  <si>
    <t>"Výšková rektifikace uličního vstupu - velký poklop" 17</t>
  </si>
  <si>
    <t>29</t>
  </si>
  <si>
    <t>899431111-1</t>
  </si>
  <si>
    <t>Výšková rektifikace uličního vstupu - malý poklop</t>
  </si>
  <si>
    <t>1184217278</t>
  </si>
  <si>
    <t>"Výšková rektifikace uličního vstupu - malý poklop" 54</t>
  </si>
  <si>
    <t>Ostatní konstrukce a práce-bourání</t>
  </si>
  <si>
    <t>30</t>
  </si>
  <si>
    <t>919112222</t>
  </si>
  <si>
    <t>Řezání spár pro vytvoření komůrky š 15 mm hl 25 mm pro těsnící zálivku v živičném krytu</t>
  </si>
  <si>
    <t>699225555</t>
  </si>
  <si>
    <t>Řezání dilatačních spár v živičném krytu  vytvoření komůrky pro těsnící zálivku šířky 15 mm, hloubky 25 mm</t>
  </si>
  <si>
    <t>"prořezy spár při pokládce po půlkách" (157+1115)*2</t>
  </si>
  <si>
    <t>31</t>
  </si>
  <si>
    <t>919112231</t>
  </si>
  <si>
    <t>Řezání spár pro vytvoření komůrky š 20 mm hl 25 mm pro těsnící zálivku v živičném krytu</t>
  </si>
  <si>
    <t>-1559122099</t>
  </si>
  <si>
    <t>Řezání dilatačních spár v živičném krytu  vytvoření komůrky pro těsnící zálivku šířky 20 mm, hloubky 25 mm</t>
  </si>
  <si>
    <t>32</t>
  </si>
  <si>
    <t>919121222</t>
  </si>
  <si>
    <t>Těsnění spár zálivkou za studena pro komůrky š 15 mm hl 25 mm bez těsnicího profilu</t>
  </si>
  <si>
    <t>-1279847560</t>
  </si>
  <si>
    <t>Utěsnění dilatačních spár zálivkou za studena  v cementobetonovém nebo živičném krytu včetně adhezního nátěru bez těsnicího profilu pod zálivkou, pro komůrky šířky 15 mm, hloubky 25 mm</t>
  </si>
  <si>
    <t>"ošetření spár zálivkou" (157+1115)*2</t>
  </si>
  <si>
    <t>33</t>
  </si>
  <si>
    <t>938902000-1</t>
  </si>
  <si>
    <t>Obnova příkopu, odstranění sjezdu bez propustku</t>
  </si>
  <si>
    <t>2046517178</t>
  </si>
  <si>
    <t>"Obnova příkopu, odstranění sjezdu bez propustku - 1ks" 7,5</t>
  </si>
  <si>
    <t>34</t>
  </si>
  <si>
    <t>938902111</t>
  </si>
  <si>
    <t>Čištění příkopů komunikací příkopovým rypadlem objem nánosu do 0,15 m3/m</t>
  </si>
  <si>
    <t>8253812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</si>
  <si>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</si>
  <si>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"pročištění příkopu příkopovým rypadlem" 197</t>
  </si>
  <si>
    <t>35</t>
  </si>
  <si>
    <t>938902452</t>
  </si>
  <si>
    <t>Čištění propustků ručně D do 1000 mm při tl nánosu do 25% DN</t>
  </si>
  <si>
    <t>542783845</t>
  </si>
  <si>
    <t>Čištění propustků s odstraněním travnatého porostu nebo nánosu, s naložením na dopravní prostředek nebo s přemístěním na hromady na vzdálenost do 20 m ručně tloušťky nánosu do 25% průměru propustku přes 500 do 1000 mm</t>
  </si>
  <si>
    <t>"čištění propustků" 23,5</t>
  </si>
  <si>
    <t>36</t>
  </si>
  <si>
    <t>938909311</t>
  </si>
  <si>
    <t>Čištění vozovek metením strojně podkladu nebo krytu betonového nebo živičného</t>
  </si>
  <si>
    <t>-1466559595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</si>
  <si>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</si>
  <si>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</si>
  <si>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</si>
  <si>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37</t>
  </si>
  <si>
    <t>997221551-1</t>
  </si>
  <si>
    <t>Vodorovná doprava suti ze sypkých materiálů na skládku dle dodavatele stavby včetně uložení</t>
  </si>
  <si>
    <t>-1123662315</t>
  </si>
  <si>
    <t>Vodorovná doprava suti bez naložení, ale se složením a s hrubým urovnáním ze sypkých materiálů, na skládku dle dodavatele stavby včetně uložení</t>
  </si>
  <si>
    <t>5856,794</t>
  </si>
  <si>
    <t>"živice" -3916,8</t>
  </si>
  <si>
    <t>Součet</t>
  </si>
  <si>
    <t>38</t>
  </si>
  <si>
    <t>997221815</t>
  </si>
  <si>
    <t>Poplatek za uložení na skládce (skládkovné) stavebního odpadu betonového kód odpadu 170 101</t>
  </si>
  <si>
    <t>-1805329328</t>
  </si>
  <si>
    <t>Poplatek za uložení stavebního odpadu na skládce (skládkovné) z prostého betonu zatříděného do Katalogu odpadů pod kódem 170 101</t>
  </si>
  <si>
    <t>"betonový odpad" 1529,375</t>
  </si>
  <si>
    <t>39</t>
  </si>
  <si>
    <t>997221845-1</t>
  </si>
  <si>
    <t>Zpětný odkup a odvoz odpadu asfaltového bez dehtu kód odpadu 170 302 dodavatelem stavby</t>
  </si>
  <si>
    <t>-788313947</t>
  </si>
  <si>
    <t>Zpětný odkup a odvoz dodavatelem odpadu asfaltového bez dehtu kód odpadu 170 302 dodavatelem stavbx</t>
  </si>
  <si>
    <t>"živice" 3916,8</t>
  </si>
  <si>
    <t>40</t>
  </si>
  <si>
    <t>997221855</t>
  </si>
  <si>
    <t>Poplatek za uložení na skládce (skládkovné) zeminy a kameniva kód odpadu 170 504</t>
  </si>
  <si>
    <t>-1303347141</t>
  </si>
  <si>
    <t>Poplatek za uložení stavebního odpadu na skládce (skládkovné) zeminy a kameniva zatříděného do Katalogu odpadů pod kódem 170 504</t>
  </si>
  <si>
    <t>"kamenivo" 388,093</t>
  </si>
  <si>
    <t>41</t>
  </si>
  <si>
    <t>997013831</t>
  </si>
  <si>
    <t>Poplatek za uložení stavebního směsného odpadu na skládce (skládkovné)</t>
  </si>
  <si>
    <t>1259232617</t>
  </si>
  <si>
    <t>Poplatek za uložení stavebního odpadu na skládce (skládkovné) směsného</t>
  </si>
  <si>
    <t>"směs" (5856,794-3916,8-1529,375-388,093)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</si>
  <si>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</si>
  <si>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</si>
  <si>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</si>
  <si>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</si>
  <si>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</si>
  <si>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683675785</t>
  </si>
  <si>
    <t>Přesun hmot pro komunikace s krytem z kameniva, monolitickým betonovým nebo živičným  dopravní vzdálenost do 200 m jakékoliv délky objektu</t>
  </si>
  <si>
    <t>SO 121.02 - Úpravy autobusových zálivů</t>
  </si>
  <si>
    <t xml:space="preserve">    4 - Vodorovné konstrukce</t>
  </si>
  <si>
    <t>"odstranění stávající konstrukce zastávky celk. tloušťky průměrně 500 mm s CB deskou" 203</t>
  </si>
  <si>
    <t>113154124-1</t>
  </si>
  <si>
    <t>Frézování živičného krytu tl do 150 mm pruh š 1 m pl do 500 m2 bez překážek v trase</t>
  </si>
  <si>
    <t>-2073541286</t>
  </si>
  <si>
    <t>Frézování živičného podkladu nebo krytu  s naložením na dopravní prostředek plochy do 500 m2 bez překážek v trase pruhu šířky přes 0,5 m do 1 m, tloušťky vrstvy do 150 mm</t>
  </si>
  <si>
    <t>"konstrukce autobusové zastávky s krytem dlážděným kamennou dlažbou drobnou celk. tl. 610 mm" 203</t>
  </si>
  <si>
    <t>Vodorovné konstrukce</t>
  </si>
  <si>
    <t>451317777</t>
  </si>
  <si>
    <t>Podklad nebo lože pod dlažbu vodorovný nebo do sklonu 1:5 z betonu prostého tl do 100 mm</t>
  </si>
  <si>
    <t>-1340618440</t>
  </si>
  <si>
    <t>Podklad nebo lože pod dlažbu (přídlažbu)  v ploše vodorovné nebo ve sklonu do 1:5, tloušťky od 50 do 100 mm z betonu prostého C20/25nXF3</t>
  </si>
  <si>
    <t>567134121</t>
  </si>
  <si>
    <t>Podklad ze směsi stmelené cementem SC C 20/25 (PB I) tl 210 mm</t>
  </si>
  <si>
    <t>1360870807</t>
  </si>
  <si>
    <t>Podklad ze směsi stmelené cementem SC bez dilatačních spár, s rozprostřením a zhutněním SC C 20/25 (PB I), po zhutnění tl. 210 mm</t>
  </si>
  <si>
    <t>591241111-1</t>
  </si>
  <si>
    <t>Kladení dlažby z kostek drobných z kamene do betonového lože</t>
  </si>
  <si>
    <t>-330323973</t>
  </si>
  <si>
    <t>Kladení dlažby z kostek s provedením lože do tl. 50 mm, s vyplněním spár, s dvojím beraněním a se smetením přebytečného materiálu na krajnici drobných z kamene, do betonového lože</t>
  </si>
  <si>
    <t>58380124</t>
  </si>
  <si>
    <t>kostka dlažební žula drobná</t>
  </si>
  <si>
    <t>1523303791</t>
  </si>
  <si>
    <t>"konstrukce autobusové zastávky s krytem dlážděným kamennou dlažbou drobnou celk. tl. 610 mm" 203*1,01/5,2</t>
  </si>
  <si>
    <t>916111113-1</t>
  </si>
  <si>
    <t xml:space="preserve">Osazení obruby z velkých kostek s boční opěrou do lože z betonu prostého </t>
  </si>
  <si>
    <t>1336493981</t>
  </si>
  <si>
    <t>Osazení silniční obruby z dlažebních kostek v jedné řadě  s ložem tl. přes 50 do 100 mm, s vyplněním a zatřením spár cementovou maltou z velkých kostek s boční opěrou z betonu prostého tř. C 20/25 n XF3, do lože z betonu prostého téže značky</t>
  </si>
  <si>
    <t>"kostka velká do betonového lože" 91</t>
  </si>
  <si>
    <t>58380160</t>
  </si>
  <si>
    <t>kostka dlažební žula velká</t>
  </si>
  <si>
    <t>-1200592709</t>
  </si>
  <si>
    <t>"kostka velká do betonového lože" 91*0,16/3*1,03</t>
  </si>
  <si>
    <t>919716111</t>
  </si>
  <si>
    <t>Výztuž cementobetonového krytu ze svařovaných sítí hmotnosti do 7,5 kg/m2</t>
  </si>
  <si>
    <t>2087407747</t>
  </si>
  <si>
    <t>Ocelová výztuž cementobetonového krytu  ze svařovaných sítí hmotnosti do 7,5 kg/m2</t>
  </si>
  <si>
    <t>"konstrukce autobusové zastávky s krytem dlážděným kamennou dlažbou drobnou celk. tl. 610 mm - Kari síť 8/100/100" 203*2*7,9/1000</t>
  </si>
  <si>
    <t>"betonový odpad" 126,875</t>
  </si>
  <si>
    <t>997221845</t>
  </si>
  <si>
    <t>Poplatek za uložení na skládce (skládkovné) odpadu asfaltového bez dehtu kód odpadu 170 302</t>
  </si>
  <si>
    <t>740681580</t>
  </si>
  <si>
    <t>Poplatek za uložení stavebního odpadu na skládce (skládkovné) asfaltového bez obsahu dehtu zatříděného do Katalogu odpadů pod kódem 170 302</t>
  </si>
  <si>
    <t>"živice" 51,968</t>
  </si>
  <si>
    <t>"kamenivo" 58,87</t>
  </si>
  <si>
    <t>SO 121.04 - Úpravy kanalizace a odvodnění</t>
  </si>
  <si>
    <t>895941111-1</t>
  </si>
  <si>
    <t>Směrová a výšková rektifikace vtokového objektu uliční vpusti z betonových dílců včetně výkopu jámy, odvozu výkopku na skládku zhotovitele, poplatku za uložení, zhutnění obsypu vpusti, úpravy přípojky včetně dodávky všech komponentů pro úpravu uliční vpus</t>
  </si>
  <si>
    <t>-1593421143</t>
  </si>
  <si>
    <t>Směrová a výšková rektifikace vtokového objektu uliční vpusti z betonových dílců včetně výkopu jámy, odvozu výkopku na skládku zhotovitele, poplatku za uložení, zhutnění obsypu vpusti, úpravy přípojky včetně dodávky všech komponentů pro úpravu uliční vpusti</t>
  </si>
  <si>
    <t>"případná směrová a výšková rektifikace vtokového objektu - uliční vpusti, včetně odstranění stávající vpusti, úpravy přípojky, zemních prací, odvozu"</t>
  </si>
  <si>
    <t>895941111-2</t>
  </si>
  <si>
    <t>Výšková rektifikace vtokového objektu uliční vpusti z betonových dílců včetně výkopu jámy, odvozu výkopku na skládku zhotovitele, poplatku za uložení, zhutnění obsypu vpusti, úpravy přípojky včetně dodávky všech komponentů pro úpravu uliční vpusti</t>
  </si>
  <si>
    <t>-595247499</t>
  </si>
  <si>
    <t>"případná výšková rektifikace vtokového objektu uliční vpusti, včetně odstranění stávající vpusti, úpravy přípojky, zemních prací, odvozu" 2</t>
  </si>
  <si>
    <t>899201212-1</t>
  </si>
  <si>
    <t>Vybourání celého tělesa uliční vpusti včetně základů, odstranění napojení, přípojky, zemních prací</t>
  </si>
  <si>
    <t>1130909903</t>
  </si>
  <si>
    <t xml:space="preserve">Vybourání celého tělesa uliční vpusti včetně základů, odstranění napojení, přípojky, zemních prací </t>
  </si>
  <si>
    <t>899201212-2</t>
  </si>
  <si>
    <t xml:space="preserve">Odstranění velkého poklopu včetně odstranění stávajích dvou skruží, zemních prací </t>
  </si>
  <si>
    <t>244411432</t>
  </si>
  <si>
    <t>"Odstranění velkého poklopu včetně odstranění stávajích dvou skruží, zemních prací" 14</t>
  </si>
  <si>
    <t>Směrová a výšková rektifikace uličního vstupu - velký poklop, výměna dvou skruží, zemních prací, odvozu včetně dodávky všech komponentů pro úpravu uliční vpusti</t>
  </si>
  <si>
    <t>-1107726242</t>
  </si>
  <si>
    <t>"případná směrová a výšková rektifikace uličního vstupu - velký poklop, včetně výměny dvou skruží, zemních prací, odvozu" 14</t>
  </si>
  <si>
    <t>-3874354</t>
  </si>
  <si>
    <t>997221571-3</t>
  </si>
  <si>
    <t>Vodorovná doprava vybouraných hmot na skládku dle dodavatele stavby včetně uložení</t>
  </si>
  <si>
    <t>284644039</t>
  </si>
  <si>
    <t>998274101</t>
  </si>
  <si>
    <t>Přesun hmot pro trubní vedení z trub betonových otevřený výkop</t>
  </si>
  <si>
    <t>-1046650563</t>
  </si>
  <si>
    <t>Přesun hmot pro trubní vedení hloubené z trub betonových nebo železobetonových pro vodovody nebo kanalizace v otevřeném výkopu dopravní vzdálenost do 15 m</t>
  </si>
  <si>
    <t>SO 122.01 - Úpravy silnice III/00314</t>
  </si>
  <si>
    <t>M - Práce a dodávky M</t>
  </si>
  <si>
    <t xml:space="preserve">    23-M - Montáže potrubí</t>
  </si>
  <si>
    <t>"odstranění stávající konstrukce v místě sanace podkladních vrstev tl. průměrně 200 mm, prováděno po odfrézování" 3350</t>
  </si>
  <si>
    <t>"1. i 2. podúsek"</t>
  </si>
  <si>
    <t>292533895</t>
  </si>
  <si>
    <t>"stržení krajnice v šířce cca 0,5 m tl. cca 150 mm" 2400*0,5</t>
  </si>
  <si>
    <t>1459134988</t>
  </si>
  <si>
    <t>"odstranění stávající konstrukce v místě sanace podkladních vrstev tl. průměrně 180 mm, prováděno po odfrézování" 1840</t>
  </si>
  <si>
    <t>"2. podúsek"</t>
  </si>
  <si>
    <t>"odstranění stávající konstrukce v místě sanace podkladních vrstev tl. průměrně 180 mm, prováděno po odfrézování" 2083</t>
  </si>
  <si>
    <t>"1. podúsek"</t>
  </si>
  <si>
    <t xml:space="preserve">"v celé šíři vozovky" </t>
  </si>
  <si>
    <t>"frézování vozovky v celém rozsahu objektu i BUS zálivy tl. průměrně 110 mm" 10684</t>
  </si>
  <si>
    <t>"sejmutí ornice v tl. 100mm" 2400*2,65*0,1</t>
  </si>
  <si>
    <t>-1127664790</t>
  </si>
  <si>
    <t>"výkop zeminy v aktivní zóně na hl. 500 mm" 1340</t>
  </si>
  <si>
    <t>"případné odstranění konstrukce sjezdu a zeminy potřebné pro obnovu propustku v hloubce max. 1,0 m - 40% délky" 144</t>
  </si>
  <si>
    <t>1350878742</t>
  </si>
  <si>
    <t>"případné odstranění konstrukce sjezdu a zeminy potřebné pro obnovu propustku v hloubce max. 1,0 m" 144</t>
  </si>
  <si>
    <t>1484*0,5 'Přepočtené koeficientem množství</t>
  </si>
  <si>
    <t>"ohumusování tl. 100 mm a osetí travním semenem" 6360*0,1</t>
  </si>
  <si>
    <t>"úprava aktivní zóny na hloubku 500 mm, včetně materiálu a přehutnění parapláně" 1340*2</t>
  </si>
  <si>
    <t>"dosypávka krajnice vhodným materiálem, včetně zhutnění" (2400+29)*0,07</t>
  </si>
  <si>
    <t>162701105-1</t>
  </si>
  <si>
    <t>Vodorovné přemístění výkopku/sypaniny z horniny tř. 1 až 4 na skládku dle dodavatele stavby včetně uložení</t>
  </si>
  <si>
    <t>-773195914</t>
  </si>
  <si>
    <t>167101102</t>
  </si>
  <si>
    <t>Nakládání výkopku z hornin tř. 1 až 4 přes 100 m3</t>
  </si>
  <si>
    <t>1782954046</t>
  </si>
  <si>
    <t>Nakládání, skládání a překládání neulehlého výkopku nebo sypaniny  nakládání, množství přes 100 m3, z hornin tř. 1 až 4</t>
  </si>
  <si>
    <t>"úprava aktivní zóny na hloubku 500 mm, včetně materiálu a přehutnění parapláně" 1340</t>
  </si>
  <si>
    <t>171201211</t>
  </si>
  <si>
    <t>Poplatek za uložení stavebního odpadu - zeminy a kameniva na skládce</t>
  </si>
  <si>
    <t>-1195290328</t>
  </si>
  <si>
    <t>144*2 'Přepočtené koeficientem množství</t>
  </si>
  <si>
    <t>"ohumusování tl. 100 mm a osetí travním semenem" 6360</t>
  </si>
  <si>
    <t>181411131.2</t>
  </si>
  <si>
    <t>Založení parkového trávníku výsevem plochy přes 1000 m2 v rovině a ve svahu do 1:5, včetně obdělání půdy, hnojení půdy hnojivem a dodávkou hnojiva, včetně ošetření trávníku, klíčící trávník je nutné v suchém období kropit a po dosažení výšky 10 – 15 cm</t>
  </si>
  <si>
    <t>"ohumusování tl. 100 mm a osetí travním semenem" 6360*3/100</t>
  </si>
  <si>
    <t>"doplnění konstrukce v místě sanace podkladních vrstev tl. 200 mm" 5580</t>
  </si>
  <si>
    <t>"doplnění konstrukce v místě sanace podkladních vrstev, tl. 180mm - Rmat" 2789</t>
  </si>
  <si>
    <t>"doplnění konstrukce v místě sanace podkladních vrstev tl. 180 mm" 2083</t>
  </si>
  <si>
    <t>"pročištění vtokového objektu - uliční vpusť" 8</t>
  </si>
  <si>
    <t>561081121</t>
  </si>
  <si>
    <t>Zřízení podkladu ze zeminy upravené vápnem, cementem, směsnými pojivy tl 500 mm plochy do 5000 m2</t>
  </si>
  <si>
    <t>1080429750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</si>
  <si>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450 do 500 mm</t>
  </si>
  <si>
    <t>"úprava aktivní zóny na hloubku 500 mm, včetně materiálu a přehutnění parapláně" 1340/0,5</t>
  </si>
  <si>
    <t>-221539115</t>
  </si>
  <si>
    <t>"úprava aktivní zóny na hloubku 500 mm, včetně materiálu a přehutnění parapláně 4%" 1340*70,8/1000</t>
  </si>
  <si>
    <t>"doplnění konstrukce v místě sanace podkladních vrstev tl. 200 mm" 3350</t>
  </si>
  <si>
    <t>564951413-1</t>
  </si>
  <si>
    <t>Podklad z asfaltového recyklátu tl 180 mm z odfrézovaného asfaltu z vozovky z místa</t>
  </si>
  <si>
    <t>-1303899990</t>
  </si>
  <si>
    <t>"doplnění konstrukce v místě sanace podkladních vrstev, tl. 180mm - Rmat" 1840</t>
  </si>
  <si>
    <t>"položení asfaltových vrstev tl. 110" 10684</t>
  </si>
  <si>
    <t>567521141</t>
  </si>
  <si>
    <t>Recyklace podkladu za studena na místě - rozpojení a reprofilace tl 200 mm plochy do 10000 m2</t>
  </si>
  <si>
    <t>29284152</t>
  </si>
  <si>
    <t>Recyklace podkladní vrstvy za studena na místě rozpojení a reprofilace podkladu s hutněním plochy přes 6 000 do 10 000 m2, tloušťky přes 150 do 200 mm</t>
  </si>
  <si>
    <t>"úprava vrstvy RS 0/32 CA recyklovaného materiálu na místě" 9255</t>
  </si>
  <si>
    <t>567522143</t>
  </si>
  <si>
    <t>Recyklace podkladu za studena na místě - promísení s pojivem, kamenivem tl 180 mm do 10000 m2</t>
  </si>
  <si>
    <t>985463564</t>
  </si>
  <si>
    <t>Recyklace podkladní vrstvy za studena na místě promísení rozpojené směsi s kamenivem a pojivem (materiál ve specifikaci) s rozhrnutím, zhutněním a vlhčením plochy přes 6 000 do 10 000 m2, tloušťky po zhutnění přes 170 do 180 mm</t>
  </si>
  <si>
    <t>58521113</t>
  </si>
  <si>
    <t>cement portlandský 52,5 MPa, pro nízké teploty</t>
  </si>
  <si>
    <t>1971791960</t>
  </si>
  <si>
    <t>"úprava vrstvy RS 0/32 CA recyklovaného materiálu na místě - cement 4%" 9255*0,18*92,9/1000</t>
  </si>
  <si>
    <t>58343930</t>
  </si>
  <si>
    <t>kamenivo drcené hrubé frakce 16-32</t>
  </si>
  <si>
    <t>-1767693645</t>
  </si>
  <si>
    <t>"úprava vrstvy RS 0/32 CA recyklovaného materiálu na místě - kamenivo 460 kg/m3" 9255*0,18*460/1000</t>
  </si>
  <si>
    <t>11161346</t>
  </si>
  <si>
    <t>asfalt oxidovaný stavebně izolační</t>
  </si>
  <si>
    <t>1448171940</t>
  </si>
  <si>
    <t>"úprava vrstvy RS 0/32 CA recyklovaného materiálu na místě - zpěněný asfalt 2,5%" 9255*0,18*58,1/1000</t>
  </si>
  <si>
    <t>"zpevnění zemní krajnice štěrkodrtí fr. 0-32 tř. B tl. 100 mm, osazení a dodávka" (2400+29)*0,5</t>
  </si>
  <si>
    <t>"dosypávka krajnice vhodným materiálem, včetně zhutnění"  170</t>
  </si>
  <si>
    <t>"dosypávka krajnice vhodným materiálem, včetně zhutnění" 170</t>
  </si>
  <si>
    <t>170*2,1 'Přepočtené koeficientem množství</t>
  </si>
  <si>
    <t>"Výšková rektifikace uličního vstupu - velký poklop" 4</t>
  </si>
  <si>
    <t>"Výšková rektifikace uličního vstupu - malý poklop" 15</t>
  </si>
  <si>
    <t>"prořezy spár při pokládce po půlkách" (100+1765)*2</t>
  </si>
  <si>
    <t>"ošetření spár zálivkou" (100+1765)*2</t>
  </si>
  <si>
    <t>919521140-1</t>
  </si>
  <si>
    <t>Zřízení silničního propustku z trub betonových nebo ŽB DN 400-600 dle místních podmínek, včetně betonových čel, vtokové a výtokové části, doplnění zeminy a konstrukce sjezdu včetně dodávky materiálu dodávky</t>
  </si>
  <si>
    <t>583037647</t>
  </si>
  <si>
    <t>"případná obnova propustku - cca 40% délky" 144</t>
  </si>
  <si>
    <t>"Obnova příkopu, odstranění sjezdu bez propustku - 3ks" 17+5+7</t>
  </si>
  <si>
    <t>"pročištění příkopu příkopovým rypadlem" 2400</t>
  </si>
  <si>
    <t>"čištění propustků (27 kusů)" 360</t>
  </si>
  <si>
    <t>43</t>
  </si>
  <si>
    <t>44</t>
  </si>
  <si>
    <t>9505,091</t>
  </si>
  <si>
    <t>"živice" -5470,208</t>
  </si>
  <si>
    <t>"doplnění konstrukce v místě sanace podkladních vrstev, tl. 180mm - Rmat" 1840*0,324</t>
  </si>
  <si>
    <t>"úprava vrstvy RS 0/32 CA recyklovaného materiálu na místě" -9255*0,18*460/1000</t>
  </si>
  <si>
    <t>"doplnění konstrukce v místě sanace podkladních vrstev, tl. 180mm - Rmat" -1840*0,324</t>
  </si>
  <si>
    <t>45</t>
  </si>
  <si>
    <t>997221611</t>
  </si>
  <si>
    <t>Nakládání suti na dopravní prostředky pro vodorovnou dopravu</t>
  </si>
  <si>
    <t>804892627</t>
  </si>
  <si>
    <t>Nakládání na dopravní prostředky  pro vodorovnou dopravu suti</t>
  </si>
  <si>
    <t>"úprava vrstvy RS 0/32 CA recyklovaného materiálu na místě" 9255*0,18*460/1000</t>
  </si>
  <si>
    <t>46</t>
  </si>
  <si>
    <t>"betonový odpad" 2451,875</t>
  </si>
  <si>
    <t>47</t>
  </si>
  <si>
    <t>"živice" 5470,208</t>
  </si>
  <si>
    <t>48</t>
  </si>
  <si>
    <t>"kamenivo" 1319,5</t>
  </si>
  <si>
    <t>49</t>
  </si>
  <si>
    <t>"směs" 3268,569-2451,875-553,186</t>
  </si>
  <si>
    <t>50</t>
  </si>
  <si>
    <t>Práce a dodávky M</t>
  </si>
  <si>
    <t>23-M</t>
  </si>
  <si>
    <t>Montáže potrubí</t>
  </si>
  <si>
    <t>51</t>
  </si>
  <si>
    <t>230120050-1</t>
  </si>
  <si>
    <t xml:space="preserve">Pročištění vtokového objektu - štěrbinový žlab profukováním nebo proplachováním </t>
  </si>
  <si>
    <t>64</t>
  </si>
  <si>
    <t>1153357224</t>
  </si>
  <si>
    <t>"Pročištění vtokového objektu - štěrbinový žlab " 1*9</t>
  </si>
  <si>
    <t>SO 181 - Přechodné dopravní značení</t>
  </si>
  <si>
    <t xml:space="preserve">    9 - Ostatní konstrukce a práce, bourání</t>
  </si>
  <si>
    <t>Ostatní konstrukce a práce, bourání</t>
  </si>
  <si>
    <t>913121111</t>
  </si>
  <si>
    <t>Montáž a demontáž dočasné dopravní značky kompletní základní</t>
  </si>
  <si>
    <t>-1021777844</t>
  </si>
  <si>
    <t>Montáž a demontáž dočasných dopravních značek  kompletních značek vč. podstavce a sloupku základních</t>
  </si>
  <si>
    <t xml:space="preserve">"DIO při kompletní uzávěře - vyznační uzavírky vyznačení objízdné trasy obousměrně (3x3 týdnyú" </t>
  </si>
  <si>
    <t>"malé provizorní SDz s podstavcem" 54*3</t>
  </si>
  <si>
    <t>913121112</t>
  </si>
  <si>
    <t>Montáž a demontáž dočasné dopravní značky kompletní zvětšené</t>
  </si>
  <si>
    <t>1598086040</t>
  </si>
  <si>
    <t>Montáž a demontáž dočasných dopravních značek  kompletních značek vč. podstavce a sloupku zvětšených</t>
  </si>
  <si>
    <t>"velké provizorní SDZ s podstavcem" 18*3</t>
  </si>
  <si>
    <t>913121211</t>
  </si>
  <si>
    <t>Příplatek k dočasné dopravní značce kompletní základní za první a ZKD den použití</t>
  </si>
  <si>
    <t>1181408794</t>
  </si>
  <si>
    <t>Montáž a demontáž dočasných dopravních značek  Příplatek za první a každý další den použití dočasných dopravních značek k ceně 12-1111</t>
  </si>
  <si>
    <t>"malé provizorní SDz s podstavcem" 54*3*7*3</t>
  </si>
  <si>
    <t>913121212</t>
  </si>
  <si>
    <t>Příplatek k dočasné dopravní značce kompletní zvětšené za první a ZKD den použití</t>
  </si>
  <si>
    <t>-468673750</t>
  </si>
  <si>
    <t>Montáž a demontáž dočasných dopravních značek  Příplatek za první a každý další den použití dočasných dopravních značek k ceně 12-1112</t>
  </si>
  <si>
    <t>"velké provizorní SDZ s podstavcem" 18*3*7*3</t>
  </si>
  <si>
    <t>913221111</t>
  </si>
  <si>
    <t>Montáž a demontáž dočasné dopravní zábrany světelné šířky 1,5 m se 3 světly</t>
  </si>
  <si>
    <t>543589437</t>
  </si>
  <si>
    <t>Montáž a demontáž dočasných dopravních zábran světelných včetně zásobníku na akumulátor, šířky 1,5 m, 3 světla</t>
  </si>
  <si>
    <t>"dočasná dopravní zábrana Z2 se třemi světly "  12*3</t>
  </si>
  <si>
    <t>913221211</t>
  </si>
  <si>
    <t>Příplatek k dočasné dopravní zábraně světelné šířky 1,5m se 3 světly za první a ZKD den použití</t>
  </si>
  <si>
    <t>-551422424</t>
  </si>
  <si>
    <t>Montáž a demontáž dočasných dopravních zábran Příplatek za první a každý další den použití dočasných dopravních zábran k ceně 22-1111</t>
  </si>
  <si>
    <t>"dočasná dopravní zábrana Z2 se třemi světly "  12*3*7*3</t>
  </si>
  <si>
    <t>913911113</t>
  </si>
  <si>
    <t>Montáž a demontáž akumulátoru dočasného dopravního značení olověného 12 V/180 Ah</t>
  </si>
  <si>
    <t>1067526230</t>
  </si>
  <si>
    <t>Montáž a demontáž akumulátorů a zásobníků dočasného dopravního značení  akumulátoru olověného 12V/180 Ah</t>
  </si>
  <si>
    <t>913911213</t>
  </si>
  <si>
    <t>Příplatek k dočasnému akumulátor 12V/180 Ah za první a ZKD den použití</t>
  </si>
  <si>
    <t>1036770565</t>
  </si>
  <si>
    <t>Montáž a demontáž akumulátorů a zásobníků dočasného dopravního značení  Příplatek za první a každý další den použití akumulátorů a zásobníků dočasného dopravního značení k ceně 91-1113</t>
  </si>
  <si>
    <t>SO 191 - Stálé dopravní značení</t>
  </si>
  <si>
    <t>911111111</t>
  </si>
  <si>
    <t>Montáž zábradlí ocelového zabetonovaného</t>
  </si>
  <si>
    <t>775304262</t>
  </si>
  <si>
    <t>Montáž zábradlí ocelového  zabetonovaného</t>
  </si>
  <si>
    <t>"silniční dopravně bezepčnostní zábradlí v. 1100 mm ul. Břežanská" 50</t>
  </si>
  <si>
    <t>55391000-1</t>
  </si>
  <si>
    <t>silniční dopravně bezpečnostní zábradlí výšky 1100 mm</t>
  </si>
  <si>
    <t>-2130641095</t>
  </si>
  <si>
    <t>912211111</t>
  </si>
  <si>
    <t>Montáž směrového sloupku silničního plastového prosté uložení bez betonového základu</t>
  </si>
  <si>
    <t>134311526</t>
  </si>
  <si>
    <t>Montáž směrového sloupku  plastového s odrazkou prostým uložením bez betonového základu silničního</t>
  </si>
  <si>
    <t>"směrové sloupky bílé ul. Pražská" 8</t>
  </si>
  <si>
    <t>"směrové sloupky bílé ul. Břežanská" 60</t>
  </si>
  <si>
    <t>"směrové sloupky červené kulaté ul. Břežanská" 60</t>
  </si>
  <si>
    <t>40445158-1</t>
  </si>
  <si>
    <t>sloupek silniční  směrový plastový 1200mm bílý</t>
  </si>
  <si>
    <t>18072419</t>
  </si>
  <si>
    <t>40445158-2</t>
  </si>
  <si>
    <t>sloupek silniční  směrový plastový 1200mm červený kulatý</t>
  </si>
  <si>
    <t>1317951609</t>
  </si>
  <si>
    <t>914111111</t>
  </si>
  <si>
    <t>Montáž svislé dopravní značky do velikosti 1 m2 objímkami na sloupek nebo konzolu</t>
  </si>
  <si>
    <t>222479805</t>
  </si>
  <si>
    <t>Montáž svislé dopravní značky základní  velikosti do 1 m2 objímkami na sloupky nebo konzoly</t>
  </si>
  <si>
    <t>"svislé dopravní značení na fluorescenčním žlutozeleném podkladu bez sloupku" 2</t>
  </si>
  <si>
    <t>404441130-1</t>
  </si>
  <si>
    <t>značka dopravní svislá, svislé dopravní značky budou provedeny na fluorescenčním žlutozeleném podkladu v retroreflexní úpravě, jejich lícová strana bude pokryta retroreflexní fólií, která musí splňovat vlastnosti min. třídy R2 světelně technických vlastno</t>
  </si>
  <si>
    <t>723925975</t>
  </si>
  <si>
    <t>značka dopravní svislá, svislé dopravní značky budou provedeny na fluorescenčním žlutozeleném podkladu v retroreflexní úpravě, jejich lícová strana bude pokryta retroreflexní fólií, která musí splňovat vlastnosti min. třídy R2 světelně technických vlastností. 
Podkladové tabule svislých dopravních značek budou provedeny z hliníkového materiálu s rámečkem s dvojitým ohybem okraje po celém obvodu včetně rohů.</t>
  </si>
  <si>
    <t>914111112</t>
  </si>
  <si>
    <t>Montáž svislé dopravní značky do velikosti 1 m2 páskováním na sloup</t>
  </si>
  <si>
    <t>369448063</t>
  </si>
  <si>
    <t>Montáž svislé dopravní značky základní  velikosti do 1 m2 páskováním na sloupy</t>
  </si>
  <si>
    <t>"osazení svislé dopravní značky P2 bez sloupku na lampu VO, včetně připevnění a dodávky" 2</t>
  </si>
  <si>
    <t>404441130</t>
  </si>
  <si>
    <t xml:space="preserve">značka dopravní svislá, svislé dopravní značky budou provedeny v retroreflexní úpravě, jejich lícová strana bude pokryta retroreflexní fólií, která musí splňovat vlastnosti min. třídy R2 světelně technických vlastností. </t>
  </si>
  <si>
    <t>CS ÚRS 2017 01</t>
  </si>
  <si>
    <t>-987761169</t>
  </si>
  <si>
    <t>značka dopravní svislá, svislé dopravní značky budou provedeny v retroreflexní úpravě, jejich lícová strana bude pokryta retroreflexní fólií, která musí splňovat vlastnosti min. třídy R2 světelně technických vlastností. 
Podkladové tabule svislých dopravních značek budou provedeny z hliníkového materiálu s rámečkem s dvojitým ohybem okraje po celém obvodu včetně rohů.</t>
  </si>
  <si>
    <t>915131111</t>
  </si>
  <si>
    <t>Vodorovné dopravní značení přechody pro chodce, šipky, symboly základní bílá barva</t>
  </si>
  <si>
    <t>2047686283</t>
  </si>
  <si>
    <t>Vodorovné dopravní značení stříkané barvou  přechody pro chodce, šipky, symboly bílé základní</t>
  </si>
  <si>
    <t>"1. fáze VDZ"</t>
  </si>
  <si>
    <t>"zřízení vodorovného značení - 1.provedení barvou (čáry)" (70,5*0,25+273/2*0,25+3422*0,125+29*0,5)</t>
  </si>
  <si>
    <t>"zřízení vodorovného značení - 1. provedení barvou zastávky" 53,5</t>
  </si>
  <si>
    <t>"zřízení vodorovného značení - 1. provedení barvou (přechody, místa pro přecházení)" 98</t>
  </si>
  <si>
    <t>915131115</t>
  </si>
  <si>
    <t>Vodorovné dopravní značení přechody pro chodce, šipky, symboly základní žlutá barva</t>
  </si>
  <si>
    <t>1488480021</t>
  </si>
  <si>
    <t>Vodorovné dopravní značení stříkané barvou  přechody pro chodce, šipky, symboly žluté základní</t>
  </si>
  <si>
    <t>"zřízení vodorovného značení - 1. provedení barvou- V12a - žluté čáry- zastávky" 9</t>
  </si>
  <si>
    <t>915231112</t>
  </si>
  <si>
    <t>Vodorovné dopravní značení přechody pro chodce, šipky, symboly retroreflexní bílý plast</t>
  </si>
  <si>
    <t>-1433714388</t>
  </si>
  <si>
    <t>Vodorovné dopravní značení stříkaným plastem  přechody pro chodce, šipky, symboly nápisy bílé retroreflexní</t>
  </si>
  <si>
    <t xml:space="preserve">"2. fáze VDZ" </t>
  </si>
  <si>
    <t>"zřízení vodorovného značení - 2.provedení plastem (čáry)" (70,5*0,25+273/2*0,25+3422*0,125+29*0,5)</t>
  </si>
  <si>
    <t>"zřízení vodorovného značení - 2. provedení plastem zastávky" 53,5</t>
  </si>
  <si>
    <t>"zřízení vodorovného značení - 2. provedení plastem (přechody, místa pro přecházení)" 98</t>
  </si>
  <si>
    <t>915231115</t>
  </si>
  <si>
    <t>Vodorovné dopravní značení přechody pro chodce, šipky, symboly žlutý plast</t>
  </si>
  <si>
    <t>-1639436136</t>
  </si>
  <si>
    <t>Vodorovné dopravní značení stříkaným plastem  přechody pro chodce, šipky, symboly nápisy žluté základní</t>
  </si>
  <si>
    <t>"zřízení vodorovného značení - 2. provedení plastem- V12a - žluté čáry- zastávky" 9</t>
  </si>
  <si>
    <t>915621111</t>
  </si>
  <si>
    <t>Předznačení vodorovného plošného značení</t>
  </si>
  <si>
    <t>-1183852098</t>
  </si>
  <si>
    <t>Předznačení pro vodorovné značení  stříkané barvou nebo prováděné z nátěrových hmot plošné šipky, symboly, nápisy</t>
  </si>
  <si>
    <t>966005111</t>
  </si>
  <si>
    <t>Rozebrání a odstranění silničního zábradlí se sloupky osazenými s betonovými patkami</t>
  </si>
  <si>
    <t>1356754169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</si>
  <si>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</si>
  <si>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"odstranění stávajícího zábradlí ul. Břežanská" 50</t>
  </si>
  <si>
    <t>966006132</t>
  </si>
  <si>
    <t>Odstranění značek dopravních nebo orientačních se sloupky s betonovými patkami</t>
  </si>
  <si>
    <t>-1440567483</t>
  </si>
  <si>
    <t>Odstranění dopravních nebo orientačních značek se sloupkem  s uložením hmot na vzdálenost do 20 m nebo s naložením na dopravní prostředek, se zásypem jam a jeho zhutněním s betonovou patkou</t>
  </si>
  <si>
    <t>"odstranění stávající značky IP6 včetně sloupku" 1</t>
  </si>
  <si>
    <t>966006211</t>
  </si>
  <si>
    <t>Odstranění svislých dopravních značek ze sloupů, sloupků nebo konzol</t>
  </si>
  <si>
    <t>1578728814</t>
  </si>
  <si>
    <t>Odstranění (demontáž) svislých dopravních značek  s odklizením materiálu na skládku na vzdálenost do 20 m nebo s naložením na dopravní prostředek ze sloupů, sloupků nebo konzol</t>
  </si>
  <si>
    <t>"odstranění stávající značky IP6 bez sloupku" 3</t>
  </si>
  <si>
    <t>"odstranění stávající značky P2 bez sloupku" 1</t>
  </si>
  <si>
    <t>1185732052</t>
  </si>
  <si>
    <t>-1154275477</t>
  </si>
  <si>
    <t>-1429488691</t>
  </si>
  <si>
    <t>VRN - Vedlejší rozpočtové náklady</t>
  </si>
  <si>
    <t xml:space="preserve">    VRN1 - Průzkumné, geodetické a projektové práce (SO 121)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</si>
  <si>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</si>
  <si>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</si>
  <si>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</si>
  <si>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</si>
  <si>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</si>
  <si>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</si>
  <si>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 (SO 121)</t>
  </si>
  <si>
    <t>012002000</t>
  </si>
  <si>
    <t>Geodetické práce</t>
  </si>
  <si>
    <t>soubor</t>
  </si>
  <si>
    <t>1024</t>
  </si>
  <si>
    <t>615741869</t>
  </si>
  <si>
    <t>"Geodetické práce a zaměření skutečného provedení" 1</t>
  </si>
  <si>
    <t>013254000</t>
  </si>
  <si>
    <t>Dokumentace skutečného provedení stavby</t>
  </si>
  <si>
    <t>-1610179417</t>
  </si>
  <si>
    <t>013294000</t>
  </si>
  <si>
    <t>Ostatní dokumentace</t>
  </si>
  <si>
    <t>-314125396</t>
  </si>
  <si>
    <t>"Fotodokumentace stavby" 1</t>
  </si>
  <si>
    <t>013294000-1</t>
  </si>
  <si>
    <t>Projednání DIR</t>
  </si>
  <si>
    <t>-2062341195</t>
  </si>
  <si>
    <t>013294000-2</t>
  </si>
  <si>
    <t>Zpracování podrobného projektu DIO</t>
  </si>
  <si>
    <t>-480580688</t>
  </si>
  <si>
    <t>VRN3</t>
  </si>
  <si>
    <t>Zařízení staveniště</t>
  </si>
  <si>
    <t>030001000</t>
  </si>
  <si>
    <t>1016309937</t>
  </si>
  <si>
    <t>"Zřízení, údržba, demontáž ZS vč. vyklizení - úklidu prostoru staveniště" 1</t>
  </si>
  <si>
    <t>034303000</t>
  </si>
  <si>
    <t>Dopravní značení na staveništi</t>
  </si>
  <si>
    <t>363729574</t>
  </si>
  <si>
    <t>"Tabule STŘEDOČESKÝ KRA, OMLOUVÁME SE ZA DOČASNÉ OMEZENÍ" 2</t>
  </si>
  <si>
    <t>034503000</t>
  </si>
  <si>
    <t>Informační tabule na staveništi</t>
  </si>
  <si>
    <t>-609744382</t>
  </si>
  <si>
    <t>"Informační tabule v průběhu stavby dle IROP – Zhotovitel, TDS, cena, a další povinné údaje  (Povinný min. rozměr dočas. billboardu je 2,1 x 2,2m)" 2</t>
  </si>
  <si>
    <t>VRN4</t>
  </si>
  <si>
    <t>Inženýrská činnost</t>
  </si>
  <si>
    <t>041903000</t>
  </si>
  <si>
    <t>Dozor jiné osoby</t>
  </si>
  <si>
    <t>510365059</t>
  </si>
  <si>
    <t>"Práce v ochranném pásmu dráhy - projednání se správci dráhy vč. zajištění příp. pomalých jízd, příp. i dozoru pracovníka dráhy"</t>
  </si>
  <si>
    <t>"dle technolie zvolené zhotovitelem" 1</t>
  </si>
  <si>
    <t>043134000</t>
  </si>
  <si>
    <t>Zkoušky zatěžovací</t>
  </si>
  <si>
    <t>1832786991</t>
  </si>
  <si>
    <t>"Zkoušky zatěžovací budou provedeny v místě sanací, počet zkoušek dle situace po odkrytí vozovkového krytu a zjištění skutečného rozsahu sanací" 10</t>
  </si>
  <si>
    <t>049103000</t>
  </si>
  <si>
    <t>Náklady vzniklé v souvislosti s realizací stavby</t>
  </si>
  <si>
    <t>-1590317754</t>
  </si>
  <si>
    <t>"Vytýčení inženýrských sítí jejich správci" 1</t>
  </si>
  <si>
    <t>049303000</t>
  </si>
  <si>
    <t>Náklady vzniklé v souvislosti s předáním stavby, náklady na opravu poškozených komunikací na objízdných trasách - PRELIMINÁŘ - PEVNÁ CENA</t>
  </si>
  <si>
    <t>Kč</t>
  </si>
  <si>
    <t>756421517</t>
  </si>
  <si>
    <t>VRN6</t>
  </si>
  <si>
    <t>Územní vlivy</t>
  </si>
  <si>
    <t>060001000</t>
  </si>
  <si>
    <t>1910618233</t>
  </si>
  <si>
    <t>062002000</t>
  </si>
  <si>
    <t>Ztížené dopravní podmínky</t>
  </si>
  <si>
    <t>-2033295184</t>
  </si>
  <si>
    <t>VRN7</t>
  </si>
  <si>
    <t>Provozní vlivy</t>
  </si>
  <si>
    <t>070001000</t>
  </si>
  <si>
    <t>2137174080</t>
  </si>
  <si>
    <t>VRN9</t>
  </si>
  <si>
    <t>Ostatní náklady</t>
  </si>
  <si>
    <t>091704000</t>
  </si>
  <si>
    <t>Náklady na údržbu</t>
  </si>
  <si>
    <t>-1500210062</t>
  </si>
  <si>
    <t>"Čištění komunikací a prostor dotčených výstavbou"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</si>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</sst>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7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8"/>
      <c r="AQ5" s="30"/>
      <c r="BE5" s="36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8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8"/>
      <c r="AQ6" s="30"/>
      <c r="BE6" s="361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61"/>
      <c r="BS7" s="23" t="s">
        <v>8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61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1"/>
      <c r="BS9" s="23" t="s">
        <v>8</v>
      </c>
    </row>
    <row r="10" spans="2:71" ht="14.4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30</v>
      </c>
      <c r="AO10" s="28"/>
      <c r="AP10" s="28"/>
      <c r="AQ10" s="30"/>
      <c r="BE10" s="361"/>
      <c r="BS10" s="23" t="s">
        <v>8</v>
      </c>
    </row>
    <row r="11" spans="2:71" ht="18.4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32</v>
      </c>
      <c r="AL11" s="28"/>
      <c r="AM11" s="28"/>
      <c r="AN11" s="34" t="s">
        <v>30</v>
      </c>
      <c r="AO11" s="28"/>
      <c r="AP11" s="28"/>
      <c r="AQ11" s="30"/>
      <c r="BE11" s="361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1"/>
      <c r="BS12" s="23" t="s">
        <v>8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34</v>
      </c>
      <c r="AO13" s="28"/>
      <c r="AP13" s="28"/>
      <c r="AQ13" s="30"/>
      <c r="BE13" s="361"/>
      <c r="BS13" s="23" t="s">
        <v>8</v>
      </c>
    </row>
    <row r="14" spans="2:71" ht="15">
      <c r="B14" s="27"/>
      <c r="C14" s="28"/>
      <c r="D14" s="28"/>
      <c r="E14" s="368" t="s">
        <v>34</v>
      </c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" t="s">
        <v>32</v>
      </c>
      <c r="AL14" s="28"/>
      <c r="AM14" s="28"/>
      <c r="AN14" s="38" t="s">
        <v>34</v>
      </c>
      <c r="AO14" s="28"/>
      <c r="AP14" s="28"/>
      <c r="AQ14" s="30"/>
      <c r="BE14" s="361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1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30</v>
      </c>
      <c r="AO16" s="28"/>
      <c r="AP16" s="28"/>
      <c r="AQ16" s="30"/>
      <c r="BE16" s="361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32</v>
      </c>
      <c r="AL17" s="28"/>
      <c r="AM17" s="28"/>
      <c r="AN17" s="34" t="s">
        <v>30</v>
      </c>
      <c r="AO17" s="28"/>
      <c r="AP17" s="28"/>
      <c r="AQ17" s="30"/>
      <c r="BE17" s="361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1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1"/>
      <c r="BS19" s="23" t="s">
        <v>8</v>
      </c>
    </row>
    <row r="20" spans="2:71" ht="199.5" customHeight="1">
      <c r="B20" s="27"/>
      <c r="C20" s="28"/>
      <c r="D20" s="28"/>
      <c r="E20" s="370" t="s">
        <v>39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8"/>
      <c r="AP20" s="28"/>
      <c r="AQ20" s="30"/>
      <c r="BE20" s="36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1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1">
        <f>ROUND(AG51,2)</f>
        <v>0</v>
      </c>
      <c r="AL23" s="372"/>
      <c r="AM23" s="372"/>
      <c r="AN23" s="372"/>
      <c r="AO23" s="372"/>
      <c r="AP23" s="41"/>
      <c r="AQ23" s="44"/>
      <c r="BE23" s="36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3" t="s">
        <v>41</v>
      </c>
      <c r="M25" s="373"/>
      <c r="N25" s="373"/>
      <c r="O25" s="373"/>
      <c r="P25" s="41"/>
      <c r="Q25" s="41"/>
      <c r="R25" s="41"/>
      <c r="S25" s="41"/>
      <c r="T25" s="41"/>
      <c r="U25" s="41"/>
      <c r="V25" s="41"/>
      <c r="W25" s="373" t="s">
        <v>42</v>
      </c>
      <c r="X25" s="373"/>
      <c r="Y25" s="373"/>
      <c r="Z25" s="373"/>
      <c r="AA25" s="373"/>
      <c r="AB25" s="373"/>
      <c r="AC25" s="373"/>
      <c r="AD25" s="373"/>
      <c r="AE25" s="373"/>
      <c r="AF25" s="41"/>
      <c r="AG25" s="41"/>
      <c r="AH25" s="41"/>
      <c r="AI25" s="41"/>
      <c r="AJ25" s="41"/>
      <c r="AK25" s="373" t="s">
        <v>43</v>
      </c>
      <c r="AL25" s="373"/>
      <c r="AM25" s="373"/>
      <c r="AN25" s="373"/>
      <c r="AO25" s="373"/>
      <c r="AP25" s="41"/>
      <c r="AQ25" s="44"/>
      <c r="BE25" s="361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55">
        <v>0.21</v>
      </c>
      <c r="M26" s="352"/>
      <c r="N26" s="352"/>
      <c r="O26" s="352"/>
      <c r="P26" s="47"/>
      <c r="Q26" s="47"/>
      <c r="R26" s="47"/>
      <c r="S26" s="47"/>
      <c r="T26" s="47"/>
      <c r="U26" s="47"/>
      <c r="V26" s="47"/>
      <c r="W26" s="351">
        <f>ROUND(AZ51,2)</f>
        <v>0</v>
      </c>
      <c r="X26" s="352"/>
      <c r="Y26" s="352"/>
      <c r="Z26" s="352"/>
      <c r="AA26" s="352"/>
      <c r="AB26" s="352"/>
      <c r="AC26" s="352"/>
      <c r="AD26" s="352"/>
      <c r="AE26" s="352"/>
      <c r="AF26" s="47"/>
      <c r="AG26" s="47"/>
      <c r="AH26" s="47"/>
      <c r="AI26" s="47"/>
      <c r="AJ26" s="47"/>
      <c r="AK26" s="351">
        <f>ROUND(AV51,2)</f>
        <v>0</v>
      </c>
      <c r="AL26" s="352"/>
      <c r="AM26" s="352"/>
      <c r="AN26" s="352"/>
      <c r="AO26" s="352"/>
      <c r="AP26" s="47"/>
      <c r="AQ26" s="49"/>
      <c r="BE26" s="361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55">
        <v>0.15</v>
      </c>
      <c r="M27" s="352"/>
      <c r="N27" s="352"/>
      <c r="O27" s="352"/>
      <c r="P27" s="47"/>
      <c r="Q27" s="47"/>
      <c r="R27" s="47"/>
      <c r="S27" s="47"/>
      <c r="T27" s="47"/>
      <c r="U27" s="47"/>
      <c r="V27" s="47"/>
      <c r="W27" s="351">
        <f>ROUND(BA51,2)</f>
        <v>0</v>
      </c>
      <c r="X27" s="352"/>
      <c r="Y27" s="352"/>
      <c r="Z27" s="352"/>
      <c r="AA27" s="352"/>
      <c r="AB27" s="352"/>
      <c r="AC27" s="352"/>
      <c r="AD27" s="352"/>
      <c r="AE27" s="352"/>
      <c r="AF27" s="47"/>
      <c r="AG27" s="47"/>
      <c r="AH27" s="47"/>
      <c r="AI27" s="47"/>
      <c r="AJ27" s="47"/>
      <c r="AK27" s="351">
        <f>ROUND(AW51,2)</f>
        <v>0</v>
      </c>
      <c r="AL27" s="352"/>
      <c r="AM27" s="352"/>
      <c r="AN27" s="352"/>
      <c r="AO27" s="352"/>
      <c r="AP27" s="47"/>
      <c r="AQ27" s="49"/>
      <c r="BE27" s="361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55">
        <v>0.21</v>
      </c>
      <c r="M28" s="352"/>
      <c r="N28" s="352"/>
      <c r="O28" s="352"/>
      <c r="P28" s="47"/>
      <c r="Q28" s="47"/>
      <c r="R28" s="47"/>
      <c r="S28" s="47"/>
      <c r="T28" s="47"/>
      <c r="U28" s="47"/>
      <c r="V28" s="47"/>
      <c r="W28" s="351">
        <f>ROUND(BB51,2)</f>
        <v>0</v>
      </c>
      <c r="X28" s="352"/>
      <c r="Y28" s="352"/>
      <c r="Z28" s="352"/>
      <c r="AA28" s="352"/>
      <c r="AB28" s="352"/>
      <c r="AC28" s="352"/>
      <c r="AD28" s="352"/>
      <c r="AE28" s="352"/>
      <c r="AF28" s="47"/>
      <c r="AG28" s="47"/>
      <c r="AH28" s="47"/>
      <c r="AI28" s="47"/>
      <c r="AJ28" s="47"/>
      <c r="AK28" s="351">
        <v>0</v>
      </c>
      <c r="AL28" s="352"/>
      <c r="AM28" s="352"/>
      <c r="AN28" s="352"/>
      <c r="AO28" s="352"/>
      <c r="AP28" s="47"/>
      <c r="AQ28" s="49"/>
      <c r="BE28" s="361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55">
        <v>0.15</v>
      </c>
      <c r="M29" s="352"/>
      <c r="N29" s="352"/>
      <c r="O29" s="352"/>
      <c r="P29" s="47"/>
      <c r="Q29" s="47"/>
      <c r="R29" s="47"/>
      <c r="S29" s="47"/>
      <c r="T29" s="47"/>
      <c r="U29" s="47"/>
      <c r="V29" s="47"/>
      <c r="W29" s="351">
        <f>ROUND(BC51,2)</f>
        <v>0</v>
      </c>
      <c r="X29" s="352"/>
      <c r="Y29" s="352"/>
      <c r="Z29" s="352"/>
      <c r="AA29" s="352"/>
      <c r="AB29" s="352"/>
      <c r="AC29" s="352"/>
      <c r="AD29" s="352"/>
      <c r="AE29" s="352"/>
      <c r="AF29" s="47"/>
      <c r="AG29" s="47"/>
      <c r="AH29" s="47"/>
      <c r="AI29" s="47"/>
      <c r="AJ29" s="47"/>
      <c r="AK29" s="351">
        <v>0</v>
      </c>
      <c r="AL29" s="352"/>
      <c r="AM29" s="352"/>
      <c r="AN29" s="352"/>
      <c r="AO29" s="352"/>
      <c r="AP29" s="47"/>
      <c r="AQ29" s="49"/>
      <c r="BE29" s="361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55">
        <v>0</v>
      </c>
      <c r="M30" s="352"/>
      <c r="N30" s="352"/>
      <c r="O30" s="352"/>
      <c r="P30" s="47"/>
      <c r="Q30" s="47"/>
      <c r="R30" s="47"/>
      <c r="S30" s="47"/>
      <c r="T30" s="47"/>
      <c r="U30" s="47"/>
      <c r="V30" s="47"/>
      <c r="W30" s="351">
        <f>ROUND(BD51,2)</f>
        <v>0</v>
      </c>
      <c r="X30" s="352"/>
      <c r="Y30" s="352"/>
      <c r="Z30" s="352"/>
      <c r="AA30" s="352"/>
      <c r="AB30" s="352"/>
      <c r="AC30" s="352"/>
      <c r="AD30" s="352"/>
      <c r="AE30" s="352"/>
      <c r="AF30" s="47"/>
      <c r="AG30" s="47"/>
      <c r="AH30" s="47"/>
      <c r="AI30" s="47"/>
      <c r="AJ30" s="47"/>
      <c r="AK30" s="351">
        <v>0</v>
      </c>
      <c r="AL30" s="352"/>
      <c r="AM30" s="352"/>
      <c r="AN30" s="352"/>
      <c r="AO30" s="352"/>
      <c r="AP30" s="47"/>
      <c r="AQ30" s="49"/>
      <c r="BE30" s="36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1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62" t="s">
        <v>52</v>
      </c>
      <c r="Y32" s="363"/>
      <c r="Z32" s="363"/>
      <c r="AA32" s="363"/>
      <c r="AB32" s="363"/>
      <c r="AC32" s="52"/>
      <c r="AD32" s="52"/>
      <c r="AE32" s="52"/>
      <c r="AF32" s="52"/>
      <c r="AG32" s="52"/>
      <c r="AH32" s="52"/>
      <c r="AI32" s="52"/>
      <c r="AJ32" s="52"/>
      <c r="AK32" s="364">
        <f>SUM(AK23:AK30)</f>
        <v>0</v>
      </c>
      <c r="AL32" s="363"/>
      <c r="AM32" s="363"/>
      <c r="AN32" s="363"/>
      <c r="AO32" s="365"/>
      <c r="AP32" s="50"/>
      <c r="AQ32" s="54"/>
      <c r="BE32" s="36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101R-1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III/0031 a III/00314 Dolní Břežany, rekonstrukce silnice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46" t="str">
        <f>IF(AN8="","",AN8)</f>
        <v>22. 6. 2018</v>
      </c>
      <c r="AN44" s="346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Krajská správa a údržba silnic Středočeského kraje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35</v>
      </c>
      <c r="AJ46" s="62"/>
      <c r="AK46" s="62"/>
      <c r="AL46" s="62"/>
      <c r="AM46" s="354" t="str">
        <f>IF(E17="","",E17)</f>
        <v>Ateliér PROMIKA s.r.o.</v>
      </c>
      <c r="AN46" s="354"/>
      <c r="AO46" s="354"/>
      <c r="AP46" s="354"/>
      <c r="AQ46" s="62"/>
      <c r="AR46" s="60"/>
      <c r="AS46" s="336" t="s">
        <v>54</v>
      </c>
      <c r="AT46" s="33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33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8"/>
      <c r="AT47" s="33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0"/>
      <c r="AT48" s="34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3" t="s">
        <v>55</v>
      </c>
      <c r="D49" s="343"/>
      <c r="E49" s="343"/>
      <c r="F49" s="343"/>
      <c r="G49" s="343"/>
      <c r="H49" s="78"/>
      <c r="I49" s="342" t="s">
        <v>56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7" t="s">
        <v>57</v>
      </c>
      <c r="AH49" s="343"/>
      <c r="AI49" s="343"/>
      <c r="AJ49" s="343"/>
      <c r="AK49" s="343"/>
      <c r="AL49" s="343"/>
      <c r="AM49" s="343"/>
      <c r="AN49" s="342" t="s">
        <v>58</v>
      </c>
      <c r="AO49" s="343"/>
      <c r="AP49" s="343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8">
        <f>ROUND(SUM(AG52:AG58),2)</f>
        <v>0</v>
      </c>
      <c r="AH51" s="358"/>
      <c r="AI51" s="358"/>
      <c r="AJ51" s="358"/>
      <c r="AK51" s="358"/>
      <c r="AL51" s="358"/>
      <c r="AM51" s="358"/>
      <c r="AN51" s="359">
        <f aca="true" t="shared" si="0" ref="AN51:AN58">SUM(AG51,AT51)</f>
        <v>0</v>
      </c>
      <c r="AO51" s="359"/>
      <c r="AP51" s="359"/>
      <c r="AQ51" s="88" t="s">
        <v>30</v>
      </c>
      <c r="AR51" s="70"/>
      <c r="AS51" s="89">
        <f>ROUND(SUM(AS52:AS58),2)</f>
        <v>0</v>
      </c>
      <c r="AT51" s="90">
        <f aca="true" t="shared" si="1" ref="AT51:AT58">ROUND(SUM(AV51:AW51),2)</f>
        <v>0</v>
      </c>
      <c r="AU51" s="91">
        <f>ROUND(SUM(AU52:AU58),5)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ROUND(SUM(AZ52:AZ58),2)</f>
        <v>0</v>
      </c>
      <c r="BA51" s="90">
        <f>ROUND(SUM(BA52:BA58),2)</f>
        <v>0</v>
      </c>
      <c r="BB51" s="90">
        <f>ROUND(SUM(BB52:BB58),2)</f>
        <v>0</v>
      </c>
      <c r="BC51" s="90">
        <f>ROUND(SUM(BC52:BC58),2)</f>
        <v>0</v>
      </c>
      <c r="BD51" s="92">
        <f>ROUND(SUM(BD52:BD58),2)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31.5" customHeight="1">
      <c r="A52" s="95" t="s">
        <v>78</v>
      </c>
      <c r="B52" s="96"/>
      <c r="C52" s="97"/>
      <c r="D52" s="350" t="s">
        <v>79</v>
      </c>
      <c r="E52" s="350"/>
      <c r="F52" s="350"/>
      <c r="G52" s="350"/>
      <c r="H52" s="350"/>
      <c r="I52" s="98"/>
      <c r="J52" s="350" t="s">
        <v>80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6">
        <f>'SO 121.01 - Úpravy silnic...'!J27</f>
        <v>0</v>
      </c>
      <c r="AH52" s="357"/>
      <c r="AI52" s="357"/>
      <c r="AJ52" s="357"/>
      <c r="AK52" s="357"/>
      <c r="AL52" s="357"/>
      <c r="AM52" s="357"/>
      <c r="AN52" s="356">
        <f t="shared" si="0"/>
        <v>0</v>
      </c>
      <c r="AO52" s="357"/>
      <c r="AP52" s="357"/>
      <c r="AQ52" s="99" t="s">
        <v>81</v>
      </c>
      <c r="AR52" s="100"/>
      <c r="AS52" s="101">
        <v>0</v>
      </c>
      <c r="AT52" s="102">
        <f t="shared" si="1"/>
        <v>0</v>
      </c>
      <c r="AU52" s="103">
        <f>'SO 121.01 - Úpravy silnic...'!P84</f>
        <v>0</v>
      </c>
      <c r="AV52" s="102">
        <f>'SO 121.01 - Úpravy silnic...'!J30</f>
        <v>0</v>
      </c>
      <c r="AW52" s="102">
        <f>'SO 121.01 - Úpravy silnic...'!J31</f>
        <v>0</v>
      </c>
      <c r="AX52" s="102">
        <f>'SO 121.01 - Úpravy silnic...'!J32</f>
        <v>0</v>
      </c>
      <c r="AY52" s="102">
        <f>'SO 121.01 - Úpravy silnic...'!J33</f>
        <v>0</v>
      </c>
      <c r="AZ52" s="102">
        <f>'SO 121.01 - Úpravy silnic...'!F30</f>
        <v>0</v>
      </c>
      <c r="BA52" s="102">
        <f>'SO 121.01 - Úpravy silnic...'!F31</f>
        <v>0</v>
      </c>
      <c r="BB52" s="102">
        <f>'SO 121.01 - Úpravy silnic...'!F32</f>
        <v>0</v>
      </c>
      <c r="BC52" s="102">
        <f>'SO 121.01 - Úpravy silnic...'!F33</f>
        <v>0</v>
      </c>
      <c r="BD52" s="104">
        <f>'SO 121.01 - Úpravy silnic...'!F34</f>
        <v>0</v>
      </c>
      <c r="BT52" s="105" t="s">
        <v>82</v>
      </c>
      <c r="BV52" s="105" t="s">
        <v>76</v>
      </c>
      <c r="BW52" s="105" t="s">
        <v>83</v>
      </c>
      <c r="BX52" s="105" t="s">
        <v>7</v>
      </c>
      <c r="CL52" s="105" t="s">
        <v>30</v>
      </c>
      <c r="CM52" s="105" t="s">
        <v>84</v>
      </c>
    </row>
    <row r="53" spans="1:91" s="5" customFormat="1" ht="31.5" customHeight="1">
      <c r="A53" s="95" t="s">
        <v>78</v>
      </c>
      <c r="B53" s="96"/>
      <c r="C53" s="97"/>
      <c r="D53" s="350" t="s">
        <v>85</v>
      </c>
      <c r="E53" s="350"/>
      <c r="F53" s="350"/>
      <c r="G53" s="350"/>
      <c r="H53" s="350"/>
      <c r="I53" s="98"/>
      <c r="J53" s="350" t="s">
        <v>86</v>
      </c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6">
        <f>'SO 121.02 - Úpravy autobu...'!J27</f>
        <v>0</v>
      </c>
      <c r="AH53" s="357"/>
      <c r="AI53" s="357"/>
      <c r="AJ53" s="357"/>
      <c r="AK53" s="357"/>
      <c r="AL53" s="357"/>
      <c r="AM53" s="357"/>
      <c r="AN53" s="356">
        <f t="shared" si="0"/>
        <v>0</v>
      </c>
      <c r="AO53" s="357"/>
      <c r="AP53" s="357"/>
      <c r="AQ53" s="99" t="s">
        <v>81</v>
      </c>
      <c r="AR53" s="100"/>
      <c r="AS53" s="101">
        <v>0</v>
      </c>
      <c r="AT53" s="102">
        <f t="shared" si="1"/>
        <v>0</v>
      </c>
      <c r="AU53" s="103">
        <f>'SO 121.02 - Úpravy autobu...'!P83</f>
        <v>0</v>
      </c>
      <c r="AV53" s="102">
        <f>'SO 121.02 - Úpravy autobu...'!J30</f>
        <v>0</v>
      </c>
      <c r="AW53" s="102">
        <f>'SO 121.02 - Úpravy autobu...'!J31</f>
        <v>0</v>
      </c>
      <c r="AX53" s="102">
        <f>'SO 121.02 - Úpravy autobu...'!J32</f>
        <v>0</v>
      </c>
      <c r="AY53" s="102">
        <f>'SO 121.02 - Úpravy autobu...'!J33</f>
        <v>0</v>
      </c>
      <c r="AZ53" s="102">
        <f>'SO 121.02 - Úpravy autobu...'!F30</f>
        <v>0</v>
      </c>
      <c r="BA53" s="102">
        <f>'SO 121.02 - Úpravy autobu...'!F31</f>
        <v>0</v>
      </c>
      <c r="BB53" s="102">
        <f>'SO 121.02 - Úpravy autobu...'!F32</f>
        <v>0</v>
      </c>
      <c r="BC53" s="102">
        <f>'SO 121.02 - Úpravy autobu...'!F33</f>
        <v>0</v>
      </c>
      <c r="BD53" s="104">
        <f>'SO 121.02 - Úpravy autobu...'!F34</f>
        <v>0</v>
      </c>
      <c r="BT53" s="105" t="s">
        <v>82</v>
      </c>
      <c r="BV53" s="105" t="s">
        <v>76</v>
      </c>
      <c r="BW53" s="105" t="s">
        <v>87</v>
      </c>
      <c r="BX53" s="105" t="s">
        <v>7</v>
      </c>
      <c r="CL53" s="105" t="s">
        <v>30</v>
      </c>
      <c r="CM53" s="105" t="s">
        <v>84</v>
      </c>
    </row>
    <row r="54" spans="1:91" s="5" customFormat="1" ht="31.5" customHeight="1">
      <c r="A54" s="95" t="s">
        <v>78</v>
      </c>
      <c r="B54" s="96"/>
      <c r="C54" s="97"/>
      <c r="D54" s="350" t="s">
        <v>88</v>
      </c>
      <c r="E54" s="350"/>
      <c r="F54" s="350"/>
      <c r="G54" s="350"/>
      <c r="H54" s="350"/>
      <c r="I54" s="98"/>
      <c r="J54" s="350" t="s">
        <v>89</v>
      </c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6">
        <f>'SO 121.04 - Úpravy kanali...'!J27</f>
        <v>0</v>
      </c>
      <c r="AH54" s="357"/>
      <c r="AI54" s="357"/>
      <c r="AJ54" s="357"/>
      <c r="AK54" s="357"/>
      <c r="AL54" s="357"/>
      <c r="AM54" s="357"/>
      <c r="AN54" s="356">
        <f t="shared" si="0"/>
        <v>0</v>
      </c>
      <c r="AO54" s="357"/>
      <c r="AP54" s="357"/>
      <c r="AQ54" s="99" t="s">
        <v>81</v>
      </c>
      <c r="AR54" s="100"/>
      <c r="AS54" s="101">
        <v>0</v>
      </c>
      <c r="AT54" s="102">
        <f t="shared" si="1"/>
        <v>0</v>
      </c>
      <c r="AU54" s="103">
        <f>'SO 121.04 - Úpravy kanali...'!P80</f>
        <v>0</v>
      </c>
      <c r="AV54" s="102">
        <f>'SO 121.04 - Úpravy kanali...'!J30</f>
        <v>0</v>
      </c>
      <c r="AW54" s="102">
        <f>'SO 121.04 - Úpravy kanali...'!J31</f>
        <v>0</v>
      </c>
      <c r="AX54" s="102">
        <f>'SO 121.04 - Úpravy kanali...'!J32</f>
        <v>0</v>
      </c>
      <c r="AY54" s="102">
        <f>'SO 121.04 - Úpravy kanali...'!J33</f>
        <v>0</v>
      </c>
      <c r="AZ54" s="102">
        <f>'SO 121.04 - Úpravy kanali...'!F30</f>
        <v>0</v>
      </c>
      <c r="BA54" s="102">
        <f>'SO 121.04 - Úpravy kanali...'!F31</f>
        <v>0</v>
      </c>
      <c r="BB54" s="102">
        <f>'SO 121.04 - Úpravy kanali...'!F32</f>
        <v>0</v>
      </c>
      <c r="BC54" s="102">
        <f>'SO 121.04 - Úpravy kanali...'!F33</f>
        <v>0</v>
      </c>
      <c r="BD54" s="104">
        <f>'SO 121.04 - Úpravy kanali...'!F34</f>
        <v>0</v>
      </c>
      <c r="BT54" s="105" t="s">
        <v>82</v>
      </c>
      <c r="BV54" s="105" t="s">
        <v>76</v>
      </c>
      <c r="BW54" s="105" t="s">
        <v>90</v>
      </c>
      <c r="BX54" s="105" t="s">
        <v>7</v>
      </c>
      <c r="CL54" s="105" t="s">
        <v>30</v>
      </c>
      <c r="CM54" s="105" t="s">
        <v>84</v>
      </c>
    </row>
    <row r="55" spans="1:91" s="5" customFormat="1" ht="31.5" customHeight="1">
      <c r="A55" s="95" t="s">
        <v>78</v>
      </c>
      <c r="B55" s="96"/>
      <c r="C55" s="97"/>
      <c r="D55" s="350" t="s">
        <v>91</v>
      </c>
      <c r="E55" s="350"/>
      <c r="F55" s="350"/>
      <c r="G55" s="350"/>
      <c r="H55" s="350"/>
      <c r="I55" s="98"/>
      <c r="J55" s="350" t="s">
        <v>92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6">
        <f>'SO 122.01 - Úpravy silnic...'!J27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99" t="s">
        <v>81</v>
      </c>
      <c r="AR55" s="100"/>
      <c r="AS55" s="101">
        <v>0</v>
      </c>
      <c r="AT55" s="102">
        <f t="shared" si="1"/>
        <v>0</v>
      </c>
      <c r="AU55" s="103">
        <f>'SO 122.01 - Úpravy silnic...'!P86</f>
        <v>0</v>
      </c>
      <c r="AV55" s="102">
        <f>'SO 122.01 - Úpravy silnic...'!J30</f>
        <v>0</v>
      </c>
      <c r="AW55" s="102">
        <f>'SO 122.01 - Úpravy silnic...'!J31</f>
        <v>0</v>
      </c>
      <c r="AX55" s="102">
        <f>'SO 122.01 - Úpravy silnic...'!J32</f>
        <v>0</v>
      </c>
      <c r="AY55" s="102">
        <f>'SO 122.01 - Úpravy silnic...'!J33</f>
        <v>0</v>
      </c>
      <c r="AZ55" s="102">
        <f>'SO 122.01 - Úpravy silnic...'!F30</f>
        <v>0</v>
      </c>
      <c r="BA55" s="102">
        <f>'SO 122.01 - Úpravy silnic...'!F31</f>
        <v>0</v>
      </c>
      <c r="BB55" s="102">
        <f>'SO 122.01 - Úpravy silnic...'!F32</f>
        <v>0</v>
      </c>
      <c r="BC55" s="102">
        <f>'SO 122.01 - Úpravy silnic...'!F33</f>
        <v>0</v>
      </c>
      <c r="BD55" s="104">
        <f>'SO 122.01 - Úpravy silnic...'!F34</f>
        <v>0</v>
      </c>
      <c r="BT55" s="105" t="s">
        <v>82</v>
      </c>
      <c r="BV55" s="105" t="s">
        <v>76</v>
      </c>
      <c r="BW55" s="105" t="s">
        <v>93</v>
      </c>
      <c r="BX55" s="105" t="s">
        <v>7</v>
      </c>
      <c r="CL55" s="105" t="s">
        <v>30</v>
      </c>
      <c r="CM55" s="105" t="s">
        <v>84</v>
      </c>
    </row>
    <row r="56" spans="1:91" s="5" customFormat="1" ht="16.5" customHeight="1">
      <c r="A56" s="95" t="s">
        <v>78</v>
      </c>
      <c r="B56" s="96"/>
      <c r="C56" s="97"/>
      <c r="D56" s="350" t="s">
        <v>94</v>
      </c>
      <c r="E56" s="350"/>
      <c r="F56" s="350"/>
      <c r="G56" s="350"/>
      <c r="H56" s="350"/>
      <c r="I56" s="98"/>
      <c r="J56" s="350" t="s">
        <v>95</v>
      </c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0"/>
      <c r="Y56" s="350"/>
      <c r="Z56" s="350"/>
      <c r="AA56" s="350"/>
      <c r="AB56" s="350"/>
      <c r="AC56" s="350"/>
      <c r="AD56" s="350"/>
      <c r="AE56" s="350"/>
      <c r="AF56" s="350"/>
      <c r="AG56" s="356">
        <f>'SO 181 - Přechodné doprav...'!J27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99" t="s">
        <v>81</v>
      </c>
      <c r="AR56" s="100"/>
      <c r="AS56" s="101">
        <v>0</v>
      </c>
      <c r="AT56" s="102">
        <f t="shared" si="1"/>
        <v>0</v>
      </c>
      <c r="AU56" s="103">
        <f>'SO 181 - Přechodné doprav...'!P78</f>
        <v>0</v>
      </c>
      <c r="AV56" s="102">
        <f>'SO 181 - Přechodné doprav...'!J30</f>
        <v>0</v>
      </c>
      <c r="AW56" s="102">
        <f>'SO 181 - Přechodné doprav...'!J31</f>
        <v>0</v>
      </c>
      <c r="AX56" s="102">
        <f>'SO 181 - Přechodné doprav...'!J32</f>
        <v>0</v>
      </c>
      <c r="AY56" s="102">
        <f>'SO 181 - Přechodné doprav...'!J33</f>
        <v>0</v>
      </c>
      <c r="AZ56" s="102">
        <f>'SO 181 - Přechodné doprav...'!F30</f>
        <v>0</v>
      </c>
      <c r="BA56" s="102">
        <f>'SO 181 - Přechodné doprav...'!F31</f>
        <v>0</v>
      </c>
      <c r="BB56" s="102">
        <f>'SO 181 - Přechodné doprav...'!F32</f>
        <v>0</v>
      </c>
      <c r="BC56" s="102">
        <f>'SO 181 - Přechodné doprav...'!F33</f>
        <v>0</v>
      </c>
      <c r="BD56" s="104">
        <f>'SO 181 - Přechodné doprav...'!F34</f>
        <v>0</v>
      </c>
      <c r="BT56" s="105" t="s">
        <v>82</v>
      </c>
      <c r="BV56" s="105" t="s">
        <v>76</v>
      </c>
      <c r="BW56" s="105" t="s">
        <v>96</v>
      </c>
      <c r="BX56" s="105" t="s">
        <v>7</v>
      </c>
      <c r="CL56" s="105" t="s">
        <v>30</v>
      </c>
      <c r="CM56" s="105" t="s">
        <v>84</v>
      </c>
    </row>
    <row r="57" spans="1:91" s="5" customFormat="1" ht="16.5" customHeight="1">
      <c r="A57" s="95" t="s">
        <v>78</v>
      </c>
      <c r="B57" s="96"/>
      <c r="C57" s="97"/>
      <c r="D57" s="350" t="s">
        <v>97</v>
      </c>
      <c r="E57" s="350"/>
      <c r="F57" s="350"/>
      <c r="G57" s="350"/>
      <c r="H57" s="350"/>
      <c r="I57" s="98"/>
      <c r="J57" s="350" t="s">
        <v>98</v>
      </c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6">
        <f>'SO 191 - Stálé dopravní z...'!J27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99" t="s">
        <v>81</v>
      </c>
      <c r="AR57" s="100"/>
      <c r="AS57" s="101">
        <v>0</v>
      </c>
      <c r="AT57" s="102">
        <f t="shared" si="1"/>
        <v>0</v>
      </c>
      <c r="AU57" s="103">
        <f>'SO 191 - Stálé dopravní z...'!P80</f>
        <v>0</v>
      </c>
      <c r="AV57" s="102">
        <f>'SO 191 - Stálé dopravní z...'!J30</f>
        <v>0</v>
      </c>
      <c r="AW57" s="102">
        <f>'SO 191 - Stálé dopravní z...'!J31</f>
        <v>0</v>
      </c>
      <c r="AX57" s="102">
        <f>'SO 191 - Stálé dopravní z...'!J32</f>
        <v>0</v>
      </c>
      <c r="AY57" s="102">
        <f>'SO 191 - Stálé dopravní z...'!J33</f>
        <v>0</v>
      </c>
      <c r="AZ57" s="102">
        <f>'SO 191 - Stálé dopravní z...'!F30</f>
        <v>0</v>
      </c>
      <c r="BA57" s="102">
        <f>'SO 191 - Stálé dopravní z...'!F31</f>
        <v>0</v>
      </c>
      <c r="BB57" s="102">
        <f>'SO 191 - Stálé dopravní z...'!F32</f>
        <v>0</v>
      </c>
      <c r="BC57" s="102">
        <f>'SO 191 - Stálé dopravní z...'!F33</f>
        <v>0</v>
      </c>
      <c r="BD57" s="104">
        <f>'SO 191 - Stálé dopravní z...'!F34</f>
        <v>0</v>
      </c>
      <c r="BT57" s="105" t="s">
        <v>82</v>
      </c>
      <c r="BV57" s="105" t="s">
        <v>76</v>
      </c>
      <c r="BW57" s="105" t="s">
        <v>99</v>
      </c>
      <c r="BX57" s="105" t="s">
        <v>7</v>
      </c>
      <c r="CL57" s="105" t="s">
        <v>30</v>
      </c>
      <c r="CM57" s="105" t="s">
        <v>84</v>
      </c>
    </row>
    <row r="58" spans="1:91" s="5" customFormat="1" ht="16.5" customHeight="1">
      <c r="A58" s="95" t="s">
        <v>78</v>
      </c>
      <c r="B58" s="96"/>
      <c r="C58" s="97"/>
      <c r="D58" s="350" t="s">
        <v>100</v>
      </c>
      <c r="E58" s="350"/>
      <c r="F58" s="350"/>
      <c r="G58" s="350"/>
      <c r="H58" s="350"/>
      <c r="I58" s="98"/>
      <c r="J58" s="350" t="s">
        <v>101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6">
        <f>'VRN - Vedlejší rozpočtové...'!J27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99" t="s">
        <v>81</v>
      </c>
      <c r="AR58" s="100"/>
      <c r="AS58" s="106">
        <v>0</v>
      </c>
      <c r="AT58" s="107">
        <f t="shared" si="1"/>
        <v>0</v>
      </c>
      <c r="AU58" s="108">
        <f>'VRN - Vedlejší rozpočtové...'!P83</f>
        <v>0</v>
      </c>
      <c r="AV58" s="107">
        <f>'VRN - Vedlejší rozpočtové...'!J30</f>
        <v>0</v>
      </c>
      <c r="AW58" s="107">
        <f>'VRN - Vedlejší rozpočtové...'!J31</f>
        <v>0</v>
      </c>
      <c r="AX58" s="107">
        <f>'VRN - Vedlejší rozpočtové...'!J32</f>
        <v>0</v>
      </c>
      <c r="AY58" s="107">
        <f>'VRN - Vedlejší rozpočtové...'!J33</f>
        <v>0</v>
      </c>
      <c r="AZ58" s="107">
        <f>'VRN - Vedlejší rozpočtové...'!F30</f>
        <v>0</v>
      </c>
      <c r="BA58" s="107">
        <f>'VRN - Vedlejší rozpočtové...'!F31</f>
        <v>0</v>
      </c>
      <c r="BB58" s="107">
        <f>'VRN - Vedlejší rozpočtové...'!F32</f>
        <v>0</v>
      </c>
      <c r="BC58" s="107">
        <f>'VRN - Vedlejší rozpočtové...'!F33</f>
        <v>0</v>
      </c>
      <c r="BD58" s="109">
        <f>'VRN - Vedlejší rozpočtové...'!F34</f>
        <v>0</v>
      </c>
      <c r="BT58" s="105" t="s">
        <v>82</v>
      </c>
      <c r="BV58" s="105" t="s">
        <v>76</v>
      </c>
      <c r="BW58" s="105" t="s">
        <v>102</v>
      </c>
      <c r="BX58" s="105" t="s">
        <v>7</v>
      </c>
      <c r="CL58" s="105" t="s">
        <v>30</v>
      </c>
      <c r="CM58" s="105" t="s">
        <v>84</v>
      </c>
    </row>
    <row r="59" spans="2:44" s="1" customFormat="1" ht="30" customHeight="1">
      <c r="B59" s="4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0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60"/>
    </row>
  </sheetData>
  <sheetProtection algorithmName="SHA-512" hashValue="UI+wFT6r4HJCECr8oQRauTITwNfkkC2E0xZgWhOJhgJEyLGEi78/XPexgGz9mo/3mGN//jvvrMxr3iVUxbXxjg==" saltValue="j8Fg5aQQFXmIqrnp+ZsFg6pqim+1wuSIH0z6GKK8NGHvsC9TYWbrpAqOMI+eUdx7lJAjrFzQLWRab5It50FkmA==" spinCount="100000" sheet="1" objects="1" scenarios="1" formatColumns="0" formatRows="0"/>
  <mergeCells count="65">
    <mergeCell ref="AR2:BE2"/>
    <mergeCell ref="K5:AO5"/>
    <mergeCell ref="W28:AE28"/>
    <mergeCell ref="AK28:AO28"/>
    <mergeCell ref="L28:O28"/>
    <mergeCell ref="E14:AJ14"/>
    <mergeCell ref="E20:AN20"/>
    <mergeCell ref="AK23:AO23"/>
    <mergeCell ref="L25:O25"/>
    <mergeCell ref="W25:AE25"/>
    <mergeCell ref="AK25:AO25"/>
    <mergeCell ref="L26:O26"/>
    <mergeCell ref="AG57:AM57"/>
    <mergeCell ref="BE5:BE32"/>
    <mergeCell ref="W30:AE30"/>
    <mergeCell ref="X32:AB32"/>
    <mergeCell ref="AK32:AO32"/>
    <mergeCell ref="AG54:AM54"/>
    <mergeCell ref="AN55:AP55"/>
    <mergeCell ref="AG55:AM55"/>
    <mergeCell ref="AN56:AP56"/>
    <mergeCell ref="AG56:AM56"/>
    <mergeCell ref="AN58:AP58"/>
    <mergeCell ref="AG58:AM58"/>
    <mergeCell ref="AG51:AM51"/>
    <mergeCell ref="AN51:AP51"/>
    <mergeCell ref="L29:O29"/>
    <mergeCell ref="L30:O30"/>
    <mergeCell ref="AK30:AO30"/>
    <mergeCell ref="J56:AF56"/>
    <mergeCell ref="J57:AF57"/>
    <mergeCell ref="J58:AF58"/>
    <mergeCell ref="AN57:AP57"/>
    <mergeCell ref="AN53:AP53"/>
    <mergeCell ref="AN52:AP52"/>
    <mergeCell ref="AG52:AM52"/>
    <mergeCell ref="AG53:AM53"/>
    <mergeCell ref="AN54:AP54"/>
    <mergeCell ref="W26:AE26"/>
    <mergeCell ref="AK26:AO26"/>
    <mergeCell ref="L27:O27"/>
    <mergeCell ref="W27:AE27"/>
    <mergeCell ref="AK27:AO27"/>
    <mergeCell ref="K6:AO6"/>
    <mergeCell ref="J52:AF52"/>
    <mergeCell ref="W29:AE29"/>
    <mergeCell ref="AK29:AO29"/>
    <mergeCell ref="D58:H58"/>
    <mergeCell ref="C49:G49"/>
    <mergeCell ref="D52:H52"/>
    <mergeCell ref="D53:H53"/>
    <mergeCell ref="D54:H54"/>
    <mergeCell ref="D55:H55"/>
    <mergeCell ref="D56:H56"/>
    <mergeCell ref="D57:H57"/>
    <mergeCell ref="AM46:AP46"/>
    <mergeCell ref="J53:AF53"/>
    <mergeCell ref="J54:AF54"/>
    <mergeCell ref="J55:AF55"/>
    <mergeCell ref="AS46:AT48"/>
    <mergeCell ref="AN49:AP49"/>
    <mergeCell ref="L42:AO42"/>
    <mergeCell ref="AM44:AN44"/>
    <mergeCell ref="I49:AF49"/>
    <mergeCell ref="AG49:AM49"/>
  </mergeCells>
  <hyperlinks>
    <hyperlink ref="K1:S1" location="C2" display="1) Rekapitulace stavby"/>
    <hyperlink ref="W1:AI1" location="C51" display="2) Rekapitulace objektů stavby a soupisů prací"/>
    <hyperlink ref="A52" location="'SO 121.01 - Úpravy silnic...'!C2" display="/"/>
    <hyperlink ref="A53" location="'SO 121.02 - Úpravy autobu...'!C2" display="/"/>
    <hyperlink ref="A54" location="'SO 121.04 - Úpravy kanali...'!C2" display="/"/>
    <hyperlink ref="A55" location="'SO 122.01 - Úpravy silnic...'!C2" display="/"/>
    <hyperlink ref="A56" location="'SO 181 - Přechodné doprav...'!C2" display="/"/>
    <hyperlink ref="A57" location="'SO 191 - Stálé dopravní z...'!C2" display="/"/>
    <hyperlink ref="A58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110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ROUND(SUM(BE84:BE257),2)</f>
        <v>0</v>
      </c>
      <c r="G30" s="41"/>
      <c r="H30" s="41"/>
      <c r="I30" s="130">
        <v>0.21</v>
      </c>
      <c r="J30" s="129">
        <f>ROUND(ROUND((SUM(BE84:BE257)),2)*I30,2)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ROUND(SUM(BF84:BF257),2)</f>
        <v>0</v>
      </c>
      <c r="G31" s="41"/>
      <c r="H31" s="41"/>
      <c r="I31" s="130">
        <v>0.15</v>
      </c>
      <c r="J31" s="129">
        <f>ROUND(ROUND((SUM(BF84:BF257)),2)*I31,2)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ROUND(SUM(BG84:BG257),2)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ROUND(SUM(BH84:BH257),2)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ROUND(SUM(BI84:BI257),2)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121.01 - Úpravy silnice III/0031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9" customHeight="1">
      <c r="B58" s="155"/>
      <c r="C58" s="156"/>
      <c r="D58" s="157" t="s">
        <v>117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9" customHeight="1">
      <c r="B59" s="155"/>
      <c r="C59" s="156"/>
      <c r="D59" s="157" t="s">
        <v>118</v>
      </c>
      <c r="E59" s="158"/>
      <c r="F59" s="158"/>
      <c r="G59" s="158"/>
      <c r="H59" s="158"/>
      <c r="I59" s="159"/>
      <c r="J59" s="160">
        <f>J154</f>
        <v>0</v>
      </c>
      <c r="K59" s="161"/>
    </row>
    <row r="60" spans="2:11" s="8" customFormat="1" ht="19.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J158</f>
        <v>0</v>
      </c>
      <c r="K60" s="161"/>
    </row>
    <row r="61" spans="2:11" s="8" customFormat="1" ht="19.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J208</f>
        <v>0</v>
      </c>
      <c r="K61" s="161"/>
    </row>
    <row r="62" spans="2:11" s="8" customFormat="1" ht="19.9" customHeight="1">
      <c r="B62" s="155"/>
      <c r="C62" s="156"/>
      <c r="D62" s="157" t="s">
        <v>121</v>
      </c>
      <c r="E62" s="158"/>
      <c r="F62" s="158"/>
      <c r="G62" s="158"/>
      <c r="H62" s="158"/>
      <c r="I62" s="159"/>
      <c r="J62" s="160">
        <f>J215</f>
        <v>0</v>
      </c>
      <c r="K62" s="161"/>
    </row>
    <row r="63" spans="2:11" s="8" customFormat="1" ht="19.9" customHeight="1">
      <c r="B63" s="155"/>
      <c r="C63" s="156"/>
      <c r="D63" s="157" t="s">
        <v>122</v>
      </c>
      <c r="E63" s="158"/>
      <c r="F63" s="158"/>
      <c r="G63" s="158"/>
      <c r="H63" s="158"/>
      <c r="I63" s="159"/>
      <c r="J63" s="160">
        <f>J237</f>
        <v>0</v>
      </c>
      <c r="K63" s="161"/>
    </row>
    <row r="64" spans="2:11" s="8" customFormat="1" ht="19.9" customHeight="1">
      <c r="B64" s="155"/>
      <c r="C64" s="156"/>
      <c r="D64" s="157" t="s">
        <v>123</v>
      </c>
      <c r="E64" s="158"/>
      <c r="F64" s="158"/>
      <c r="G64" s="158"/>
      <c r="H64" s="158"/>
      <c r="I64" s="159"/>
      <c r="J64" s="160">
        <f>J255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" customHeight="1">
      <c r="B71" s="40"/>
      <c r="C71" s="61" t="s">
        <v>124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5" t="str">
        <f>E7</f>
        <v>III/0031 a III/00314 Dolní Břežany, rekonstrukce silnice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>
      <c r="B75" s="40"/>
      <c r="C75" s="64" t="s">
        <v>109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44" t="str">
        <f>E9</f>
        <v>SO 121.01 - Úpravy silnice III/0031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24</v>
      </c>
      <c r="D78" s="62"/>
      <c r="E78" s="62"/>
      <c r="F78" s="163" t="str">
        <f>F12</f>
        <v xml:space="preserve"> </v>
      </c>
      <c r="G78" s="62"/>
      <c r="H78" s="62"/>
      <c r="I78" s="164" t="s">
        <v>26</v>
      </c>
      <c r="J78" s="72" t="str">
        <f>IF(J12="","",J12)</f>
        <v>22. 6. 2018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5">
      <c r="B80" s="40"/>
      <c r="C80" s="64" t="s">
        <v>28</v>
      </c>
      <c r="D80" s="62"/>
      <c r="E80" s="62"/>
      <c r="F80" s="163" t="str">
        <f>E15</f>
        <v>Krajská správa a údržba silnic Středočeského kraje</v>
      </c>
      <c r="G80" s="62"/>
      <c r="H80" s="62"/>
      <c r="I80" s="164" t="s">
        <v>35</v>
      </c>
      <c r="J80" s="163" t="str">
        <f>E21</f>
        <v>Ateliér PROMIKA s.r.o.</v>
      </c>
      <c r="K80" s="62"/>
      <c r="L80" s="60"/>
    </row>
    <row r="81" spans="2:12" s="1" customFormat="1" ht="14.45" customHeight="1">
      <c r="B81" s="40"/>
      <c r="C81" s="64" t="s">
        <v>33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125</v>
      </c>
      <c r="D83" s="167" t="s">
        <v>59</v>
      </c>
      <c r="E83" s="167" t="s">
        <v>55</v>
      </c>
      <c r="F83" s="167" t="s">
        <v>126</v>
      </c>
      <c r="G83" s="167" t="s">
        <v>127</v>
      </c>
      <c r="H83" s="167" t="s">
        <v>128</v>
      </c>
      <c r="I83" s="168" t="s">
        <v>129</v>
      </c>
      <c r="J83" s="167" t="s">
        <v>113</v>
      </c>
      <c r="K83" s="169" t="s">
        <v>130</v>
      </c>
      <c r="L83" s="170"/>
      <c r="M83" s="80" t="s">
        <v>131</v>
      </c>
      <c r="N83" s="81" t="s">
        <v>44</v>
      </c>
      <c r="O83" s="81" t="s">
        <v>132</v>
      </c>
      <c r="P83" s="81" t="s">
        <v>133</v>
      </c>
      <c r="Q83" s="81" t="s">
        <v>134</v>
      </c>
      <c r="R83" s="81" t="s">
        <v>135</v>
      </c>
      <c r="S83" s="81" t="s">
        <v>136</v>
      </c>
      <c r="T83" s="82" t="s">
        <v>137</v>
      </c>
    </row>
    <row r="84" spans="2:63" s="1" customFormat="1" ht="29.25" customHeight="1">
      <c r="B84" s="40"/>
      <c r="C84" s="86" t="s">
        <v>114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</f>
        <v>0</v>
      </c>
      <c r="Q84" s="84"/>
      <c r="R84" s="172">
        <f>R85</f>
        <v>58.000080000000004</v>
      </c>
      <c r="S84" s="84"/>
      <c r="T84" s="173">
        <f>T85</f>
        <v>5856.794</v>
      </c>
      <c r="AT84" s="23" t="s">
        <v>73</v>
      </c>
      <c r="AU84" s="23" t="s">
        <v>115</v>
      </c>
      <c r="BK84" s="174">
        <f>BK85</f>
        <v>0</v>
      </c>
    </row>
    <row r="85" spans="2:63" s="10" customFormat="1" ht="37.35" customHeight="1">
      <c r="B85" s="175"/>
      <c r="C85" s="176"/>
      <c r="D85" s="177" t="s">
        <v>73</v>
      </c>
      <c r="E85" s="178" t="s">
        <v>138</v>
      </c>
      <c r="F85" s="178" t="s">
        <v>139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P86+P154+P158+P208+P215+P237+P255</f>
        <v>0</v>
      </c>
      <c r="Q85" s="183"/>
      <c r="R85" s="184">
        <f>R86+R154+R158+R208+R215+R237+R255</f>
        <v>58.000080000000004</v>
      </c>
      <c r="S85" s="183"/>
      <c r="T85" s="185">
        <f>T86+T154+T158+T208+T215+T237+T255</f>
        <v>5856.794</v>
      </c>
      <c r="AR85" s="186" t="s">
        <v>82</v>
      </c>
      <c r="AT85" s="187" t="s">
        <v>73</v>
      </c>
      <c r="AU85" s="187" t="s">
        <v>74</v>
      </c>
      <c r="AY85" s="186" t="s">
        <v>140</v>
      </c>
      <c r="BK85" s="188">
        <f>BK86+BK154+BK158+BK208+BK215+BK237+BK255</f>
        <v>0</v>
      </c>
    </row>
    <row r="86" spans="2:63" s="10" customFormat="1" ht="19.9" customHeight="1">
      <c r="B86" s="175"/>
      <c r="C86" s="176"/>
      <c r="D86" s="177" t="s">
        <v>73</v>
      </c>
      <c r="E86" s="189" t="s">
        <v>82</v>
      </c>
      <c r="F86" s="189" t="s">
        <v>141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SUM(P87:P153)</f>
        <v>0</v>
      </c>
      <c r="Q86" s="183"/>
      <c r="R86" s="184">
        <f>SUM(R87:R153)</f>
        <v>1.85166</v>
      </c>
      <c r="S86" s="183"/>
      <c r="T86" s="185">
        <f>SUM(T87:T153)</f>
        <v>5834.2675</v>
      </c>
      <c r="AR86" s="186" t="s">
        <v>82</v>
      </c>
      <c r="AT86" s="187" t="s">
        <v>73</v>
      </c>
      <c r="AU86" s="187" t="s">
        <v>82</v>
      </c>
      <c r="AY86" s="186" t="s">
        <v>140</v>
      </c>
      <c r="BK86" s="188">
        <f>SUM(BK87:BK153)</f>
        <v>0</v>
      </c>
    </row>
    <row r="87" spans="2:65" s="1" customFormat="1" ht="16.5" customHeight="1">
      <c r="B87" s="40"/>
      <c r="C87" s="191" t="s">
        <v>82</v>
      </c>
      <c r="D87" s="191" t="s">
        <v>142</v>
      </c>
      <c r="E87" s="192" t="s">
        <v>143</v>
      </c>
      <c r="F87" s="193" t="s">
        <v>144</v>
      </c>
      <c r="G87" s="194" t="s">
        <v>145</v>
      </c>
      <c r="H87" s="195">
        <v>507.5</v>
      </c>
      <c r="I87" s="196"/>
      <c r="J87" s="197">
        <f>ROUND(I87*H87,2)</f>
        <v>0</v>
      </c>
      <c r="K87" s="193" t="s">
        <v>146</v>
      </c>
      <c r="L87" s="60"/>
      <c r="M87" s="198" t="s">
        <v>30</v>
      </c>
      <c r="N87" s="199" t="s">
        <v>45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0.235</v>
      </c>
      <c r="T87" s="201">
        <f>S87*H87</f>
        <v>119.26249999999999</v>
      </c>
      <c r="AR87" s="23" t="s">
        <v>147</v>
      </c>
      <c r="AT87" s="23" t="s">
        <v>142</v>
      </c>
      <c r="AU87" s="23" t="s">
        <v>84</v>
      </c>
      <c r="AY87" s="23" t="s">
        <v>140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82</v>
      </c>
      <c r="BK87" s="202">
        <f>ROUND(I87*H87,2)</f>
        <v>0</v>
      </c>
      <c r="BL87" s="23" t="s">
        <v>147</v>
      </c>
      <c r="BM87" s="23" t="s">
        <v>148</v>
      </c>
    </row>
    <row r="88" spans="2:47" s="1" customFormat="1" ht="40.5">
      <c r="B88" s="40"/>
      <c r="C88" s="62"/>
      <c r="D88" s="203" t="s">
        <v>149</v>
      </c>
      <c r="E88" s="62"/>
      <c r="F88" s="204" t="s">
        <v>150</v>
      </c>
      <c r="G88" s="62"/>
      <c r="H88" s="62"/>
      <c r="I88" s="162"/>
      <c r="J88" s="62"/>
      <c r="K88" s="62"/>
      <c r="L88" s="60"/>
      <c r="M88" s="205"/>
      <c r="N88" s="41"/>
      <c r="O88" s="41"/>
      <c r="P88" s="41"/>
      <c r="Q88" s="41"/>
      <c r="R88" s="41"/>
      <c r="S88" s="41"/>
      <c r="T88" s="77"/>
      <c r="AT88" s="23" t="s">
        <v>149</v>
      </c>
      <c r="AU88" s="23" t="s">
        <v>84</v>
      </c>
    </row>
    <row r="89" spans="2:51" s="11" customFormat="1" ht="27">
      <c r="B89" s="206"/>
      <c r="C89" s="207"/>
      <c r="D89" s="203" t="s">
        <v>151</v>
      </c>
      <c r="E89" s="208" t="s">
        <v>30</v>
      </c>
      <c r="F89" s="209" t="s">
        <v>152</v>
      </c>
      <c r="G89" s="207"/>
      <c r="H89" s="210">
        <v>409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151</v>
      </c>
      <c r="AU89" s="216" t="s">
        <v>84</v>
      </c>
      <c r="AV89" s="11" t="s">
        <v>84</v>
      </c>
      <c r="AW89" s="11" t="s">
        <v>37</v>
      </c>
      <c r="AX89" s="11" t="s">
        <v>74</v>
      </c>
      <c r="AY89" s="216" t="s">
        <v>140</v>
      </c>
    </row>
    <row r="90" spans="2:51" s="12" customFormat="1" ht="13.5">
      <c r="B90" s="217"/>
      <c r="C90" s="218"/>
      <c r="D90" s="203" t="s">
        <v>151</v>
      </c>
      <c r="E90" s="219" t="s">
        <v>30</v>
      </c>
      <c r="F90" s="220" t="s">
        <v>153</v>
      </c>
      <c r="G90" s="218"/>
      <c r="H90" s="219" t="s">
        <v>30</v>
      </c>
      <c r="I90" s="221"/>
      <c r="J90" s="218"/>
      <c r="K90" s="218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151</v>
      </c>
      <c r="AU90" s="226" t="s">
        <v>84</v>
      </c>
      <c r="AV90" s="12" t="s">
        <v>82</v>
      </c>
      <c r="AW90" s="12" t="s">
        <v>37</v>
      </c>
      <c r="AX90" s="12" t="s">
        <v>74</v>
      </c>
      <c r="AY90" s="226" t="s">
        <v>140</v>
      </c>
    </row>
    <row r="91" spans="2:51" s="11" customFormat="1" ht="13.5">
      <c r="B91" s="206"/>
      <c r="C91" s="207"/>
      <c r="D91" s="203" t="s">
        <v>151</v>
      </c>
      <c r="E91" s="208" t="s">
        <v>30</v>
      </c>
      <c r="F91" s="209" t="s">
        <v>154</v>
      </c>
      <c r="G91" s="207"/>
      <c r="H91" s="210">
        <v>98.5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151</v>
      </c>
      <c r="AU91" s="216" t="s">
        <v>84</v>
      </c>
      <c r="AV91" s="11" t="s">
        <v>84</v>
      </c>
      <c r="AW91" s="11" t="s">
        <v>37</v>
      </c>
      <c r="AX91" s="11" t="s">
        <v>74</v>
      </c>
      <c r="AY91" s="216" t="s">
        <v>140</v>
      </c>
    </row>
    <row r="92" spans="2:65" s="1" customFormat="1" ht="25.5" customHeight="1">
      <c r="B92" s="40"/>
      <c r="C92" s="191" t="s">
        <v>84</v>
      </c>
      <c r="D92" s="191" t="s">
        <v>142</v>
      </c>
      <c r="E92" s="192" t="s">
        <v>155</v>
      </c>
      <c r="F92" s="193" t="s">
        <v>156</v>
      </c>
      <c r="G92" s="194" t="s">
        <v>145</v>
      </c>
      <c r="H92" s="195">
        <v>927</v>
      </c>
      <c r="I92" s="196"/>
      <c r="J92" s="197">
        <f>ROUND(I92*H92,2)</f>
        <v>0</v>
      </c>
      <c r="K92" s="193" t="s">
        <v>146</v>
      </c>
      <c r="L92" s="60"/>
      <c r="M92" s="198" t="s">
        <v>30</v>
      </c>
      <c r="N92" s="199" t="s">
        <v>45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0.29</v>
      </c>
      <c r="T92" s="201">
        <f>S92*H92</f>
        <v>268.83</v>
      </c>
      <c r="AR92" s="23" t="s">
        <v>147</v>
      </c>
      <c r="AT92" s="23" t="s">
        <v>142</v>
      </c>
      <c r="AU92" s="23" t="s">
        <v>84</v>
      </c>
      <c r="AY92" s="23" t="s">
        <v>140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82</v>
      </c>
      <c r="BK92" s="202">
        <f>ROUND(I92*H92,2)</f>
        <v>0</v>
      </c>
      <c r="BL92" s="23" t="s">
        <v>147</v>
      </c>
      <c r="BM92" s="23" t="s">
        <v>157</v>
      </c>
    </row>
    <row r="93" spans="2:47" s="1" customFormat="1" ht="40.5">
      <c r="B93" s="40"/>
      <c r="C93" s="62"/>
      <c r="D93" s="203" t="s">
        <v>149</v>
      </c>
      <c r="E93" s="62"/>
      <c r="F93" s="204" t="s">
        <v>158</v>
      </c>
      <c r="G93" s="62"/>
      <c r="H93" s="62"/>
      <c r="I93" s="162"/>
      <c r="J93" s="62"/>
      <c r="K93" s="62"/>
      <c r="L93" s="60"/>
      <c r="M93" s="205"/>
      <c r="N93" s="41"/>
      <c r="O93" s="41"/>
      <c r="P93" s="41"/>
      <c r="Q93" s="41"/>
      <c r="R93" s="41"/>
      <c r="S93" s="41"/>
      <c r="T93" s="77"/>
      <c r="AT93" s="23" t="s">
        <v>149</v>
      </c>
      <c r="AU93" s="23" t="s">
        <v>84</v>
      </c>
    </row>
    <row r="94" spans="2:51" s="11" customFormat="1" ht="27">
      <c r="B94" s="206"/>
      <c r="C94" s="207"/>
      <c r="D94" s="203" t="s">
        <v>151</v>
      </c>
      <c r="E94" s="208" t="s">
        <v>30</v>
      </c>
      <c r="F94" s="209" t="s">
        <v>159</v>
      </c>
      <c r="G94" s="207"/>
      <c r="H94" s="210">
        <v>927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151</v>
      </c>
      <c r="AU94" s="216" t="s">
        <v>84</v>
      </c>
      <c r="AV94" s="11" t="s">
        <v>84</v>
      </c>
      <c r="AW94" s="11" t="s">
        <v>37</v>
      </c>
      <c r="AX94" s="11" t="s">
        <v>74</v>
      </c>
      <c r="AY94" s="216" t="s">
        <v>140</v>
      </c>
    </row>
    <row r="95" spans="2:51" s="12" customFormat="1" ht="13.5">
      <c r="B95" s="217"/>
      <c r="C95" s="218"/>
      <c r="D95" s="203" t="s">
        <v>151</v>
      </c>
      <c r="E95" s="219" t="s">
        <v>30</v>
      </c>
      <c r="F95" s="220" t="s">
        <v>160</v>
      </c>
      <c r="G95" s="218"/>
      <c r="H95" s="219" t="s">
        <v>30</v>
      </c>
      <c r="I95" s="221"/>
      <c r="J95" s="218"/>
      <c r="K95" s="218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151</v>
      </c>
      <c r="AU95" s="226" t="s">
        <v>84</v>
      </c>
      <c r="AV95" s="12" t="s">
        <v>82</v>
      </c>
      <c r="AW95" s="12" t="s">
        <v>37</v>
      </c>
      <c r="AX95" s="12" t="s">
        <v>74</v>
      </c>
      <c r="AY95" s="226" t="s">
        <v>140</v>
      </c>
    </row>
    <row r="96" spans="2:65" s="1" customFormat="1" ht="16.5" customHeight="1">
      <c r="B96" s="40"/>
      <c r="C96" s="191" t="s">
        <v>161</v>
      </c>
      <c r="D96" s="191" t="s">
        <v>142</v>
      </c>
      <c r="E96" s="192" t="s">
        <v>162</v>
      </c>
      <c r="F96" s="193" t="s">
        <v>163</v>
      </c>
      <c r="G96" s="194" t="s">
        <v>145</v>
      </c>
      <c r="H96" s="195">
        <v>2447</v>
      </c>
      <c r="I96" s="196"/>
      <c r="J96" s="197">
        <f>ROUND(I96*H96,2)</f>
        <v>0</v>
      </c>
      <c r="K96" s="193" t="s">
        <v>146</v>
      </c>
      <c r="L96" s="60"/>
      <c r="M96" s="198" t="s">
        <v>30</v>
      </c>
      <c r="N96" s="199" t="s">
        <v>45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0.625</v>
      </c>
      <c r="T96" s="201">
        <f>S96*H96</f>
        <v>1529.375</v>
      </c>
      <c r="AR96" s="23" t="s">
        <v>147</v>
      </c>
      <c r="AT96" s="23" t="s">
        <v>142</v>
      </c>
      <c r="AU96" s="23" t="s">
        <v>84</v>
      </c>
      <c r="AY96" s="23" t="s">
        <v>140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82</v>
      </c>
      <c r="BK96" s="202">
        <f>ROUND(I96*H96,2)</f>
        <v>0</v>
      </c>
      <c r="BL96" s="23" t="s">
        <v>147</v>
      </c>
      <c r="BM96" s="23" t="s">
        <v>164</v>
      </c>
    </row>
    <row r="97" spans="2:47" s="1" customFormat="1" ht="40.5">
      <c r="B97" s="40"/>
      <c r="C97" s="62"/>
      <c r="D97" s="203" t="s">
        <v>149</v>
      </c>
      <c r="E97" s="62"/>
      <c r="F97" s="204" t="s">
        <v>165</v>
      </c>
      <c r="G97" s="62"/>
      <c r="H97" s="62"/>
      <c r="I97" s="162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149</v>
      </c>
      <c r="AU97" s="23" t="s">
        <v>84</v>
      </c>
    </row>
    <row r="98" spans="2:51" s="11" customFormat="1" ht="27">
      <c r="B98" s="206"/>
      <c r="C98" s="207"/>
      <c r="D98" s="203" t="s">
        <v>151</v>
      </c>
      <c r="E98" s="208" t="s">
        <v>30</v>
      </c>
      <c r="F98" s="209" t="s">
        <v>166</v>
      </c>
      <c r="G98" s="207"/>
      <c r="H98" s="210">
        <v>1520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151</v>
      </c>
      <c r="AU98" s="216" t="s">
        <v>84</v>
      </c>
      <c r="AV98" s="11" t="s">
        <v>84</v>
      </c>
      <c r="AW98" s="11" t="s">
        <v>37</v>
      </c>
      <c r="AX98" s="11" t="s">
        <v>74</v>
      </c>
      <c r="AY98" s="216" t="s">
        <v>140</v>
      </c>
    </row>
    <row r="99" spans="2:51" s="12" customFormat="1" ht="13.5">
      <c r="B99" s="217"/>
      <c r="C99" s="218"/>
      <c r="D99" s="203" t="s">
        <v>151</v>
      </c>
      <c r="E99" s="219" t="s">
        <v>30</v>
      </c>
      <c r="F99" s="220" t="s">
        <v>167</v>
      </c>
      <c r="G99" s="218"/>
      <c r="H99" s="219" t="s">
        <v>30</v>
      </c>
      <c r="I99" s="221"/>
      <c r="J99" s="218"/>
      <c r="K99" s="218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151</v>
      </c>
      <c r="AU99" s="226" t="s">
        <v>84</v>
      </c>
      <c r="AV99" s="12" t="s">
        <v>82</v>
      </c>
      <c r="AW99" s="12" t="s">
        <v>37</v>
      </c>
      <c r="AX99" s="12" t="s">
        <v>74</v>
      </c>
      <c r="AY99" s="226" t="s">
        <v>140</v>
      </c>
    </row>
    <row r="100" spans="2:51" s="11" customFormat="1" ht="27">
      <c r="B100" s="206"/>
      <c r="C100" s="207"/>
      <c r="D100" s="203" t="s">
        <v>151</v>
      </c>
      <c r="E100" s="208" t="s">
        <v>30</v>
      </c>
      <c r="F100" s="209" t="s">
        <v>159</v>
      </c>
      <c r="G100" s="207"/>
      <c r="H100" s="210">
        <v>927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151</v>
      </c>
      <c r="AU100" s="216" t="s">
        <v>84</v>
      </c>
      <c r="AV100" s="11" t="s">
        <v>84</v>
      </c>
      <c r="AW100" s="11" t="s">
        <v>37</v>
      </c>
      <c r="AX100" s="11" t="s">
        <v>74</v>
      </c>
      <c r="AY100" s="216" t="s">
        <v>140</v>
      </c>
    </row>
    <row r="101" spans="2:51" s="12" customFormat="1" ht="13.5">
      <c r="B101" s="217"/>
      <c r="C101" s="218"/>
      <c r="D101" s="203" t="s">
        <v>151</v>
      </c>
      <c r="E101" s="219" t="s">
        <v>30</v>
      </c>
      <c r="F101" s="220" t="s">
        <v>160</v>
      </c>
      <c r="G101" s="218"/>
      <c r="H101" s="219" t="s">
        <v>30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151</v>
      </c>
      <c r="AU101" s="226" t="s">
        <v>84</v>
      </c>
      <c r="AV101" s="12" t="s">
        <v>82</v>
      </c>
      <c r="AW101" s="12" t="s">
        <v>37</v>
      </c>
      <c r="AX101" s="12" t="s">
        <v>74</v>
      </c>
      <c r="AY101" s="226" t="s">
        <v>140</v>
      </c>
    </row>
    <row r="102" spans="2:65" s="1" customFormat="1" ht="25.5" customHeight="1">
      <c r="B102" s="40"/>
      <c r="C102" s="191" t="s">
        <v>147</v>
      </c>
      <c r="D102" s="191" t="s">
        <v>142</v>
      </c>
      <c r="E102" s="192" t="s">
        <v>168</v>
      </c>
      <c r="F102" s="193" t="s">
        <v>169</v>
      </c>
      <c r="G102" s="194" t="s">
        <v>145</v>
      </c>
      <c r="H102" s="195">
        <v>7650</v>
      </c>
      <c r="I102" s="196"/>
      <c r="J102" s="197">
        <f>ROUND(I102*H102,2)</f>
        <v>0</v>
      </c>
      <c r="K102" s="193" t="s">
        <v>146</v>
      </c>
      <c r="L102" s="60"/>
      <c r="M102" s="198" t="s">
        <v>30</v>
      </c>
      <c r="N102" s="199" t="s">
        <v>45</v>
      </c>
      <c r="O102" s="41"/>
      <c r="P102" s="200">
        <f>O102*H102</f>
        <v>0</v>
      </c>
      <c r="Q102" s="200">
        <v>0.00024</v>
      </c>
      <c r="R102" s="200">
        <f>Q102*H102</f>
        <v>1.836</v>
      </c>
      <c r="S102" s="200">
        <v>0.512</v>
      </c>
      <c r="T102" s="201">
        <f>S102*H102</f>
        <v>3916.8</v>
      </c>
      <c r="AR102" s="23" t="s">
        <v>147</v>
      </c>
      <c r="AT102" s="23" t="s">
        <v>142</v>
      </c>
      <c r="AU102" s="23" t="s">
        <v>84</v>
      </c>
      <c r="AY102" s="23" t="s">
        <v>140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82</v>
      </c>
      <c r="BK102" s="202">
        <f>ROUND(I102*H102,2)</f>
        <v>0</v>
      </c>
      <c r="BL102" s="23" t="s">
        <v>147</v>
      </c>
      <c r="BM102" s="23" t="s">
        <v>170</v>
      </c>
    </row>
    <row r="103" spans="2:47" s="1" customFormat="1" ht="27">
      <c r="B103" s="40"/>
      <c r="C103" s="62"/>
      <c r="D103" s="203" t="s">
        <v>149</v>
      </c>
      <c r="E103" s="62"/>
      <c r="F103" s="204" t="s">
        <v>171</v>
      </c>
      <c r="G103" s="62"/>
      <c r="H103" s="62"/>
      <c r="I103" s="162"/>
      <c r="J103" s="62"/>
      <c r="K103" s="62"/>
      <c r="L103" s="60"/>
      <c r="M103" s="205"/>
      <c r="N103" s="41"/>
      <c r="O103" s="41"/>
      <c r="P103" s="41"/>
      <c r="Q103" s="41"/>
      <c r="R103" s="41"/>
      <c r="S103" s="41"/>
      <c r="T103" s="77"/>
      <c r="AT103" s="23" t="s">
        <v>149</v>
      </c>
      <c r="AU103" s="23" t="s">
        <v>84</v>
      </c>
    </row>
    <row r="104" spans="2:51" s="11" customFormat="1" ht="13.5">
      <c r="B104" s="206"/>
      <c r="C104" s="207"/>
      <c r="D104" s="203" t="s">
        <v>151</v>
      </c>
      <c r="E104" s="208" t="s">
        <v>30</v>
      </c>
      <c r="F104" s="209" t="s">
        <v>172</v>
      </c>
      <c r="G104" s="207"/>
      <c r="H104" s="210">
        <v>7650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151</v>
      </c>
      <c r="AU104" s="216" t="s">
        <v>84</v>
      </c>
      <c r="AV104" s="11" t="s">
        <v>84</v>
      </c>
      <c r="AW104" s="11" t="s">
        <v>37</v>
      </c>
      <c r="AX104" s="11" t="s">
        <v>74</v>
      </c>
      <c r="AY104" s="216" t="s">
        <v>140</v>
      </c>
    </row>
    <row r="105" spans="2:65" s="1" customFormat="1" ht="16.5" customHeight="1">
      <c r="B105" s="40"/>
      <c r="C105" s="191" t="s">
        <v>173</v>
      </c>
      <c r="D105" s="191" t="s">
        <v>142</v>
      </c>
      <c r="E105" s="192" t="s">
        <v>174</v>
      </c>
      <c r="F105" s="193" t="s">
        <v>175</v>
      </c>
      <c r="G105" s="194" t="s">
        <v>176</v>
      </c>
      <c r="H105" s="195">
        <v>52.205</v>
      </c>
      <c r="I105" s="196"/>
      <c r="J105" s="197">
        <f>ROUND(I105*H105,2)</f>
        <v>0</v>
      </c>
      <c r="K105" s="193" t="s">
        <v>146</v>
      </c>
      <c r="L105" s="60"/>
      <c r="M105" s="198" t="s">
        <v>30</v>
      </c>
      <c r="N105" s="199" t="s">
        <v>45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147</v>
      </c>
      <c r="AT105" s="23" t="s">
        <v>142</v>
      </c>
      <c r="AU105" s="23" t="s">
        <v>84</v>
      </c>
      <c r="AY105" s="23" t="s">
        <v>140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82</v>
      </c>
      <c r="BK105" s="202">
        <f>ROUND(I105*H105,2)</f>
        <v>0</v>
      </c>
      <c r="BL105" s="23" t="s">
        <v>147</v>
      </c>
      <c r="BM105" s="23" t="s">
        <v>177</v>
      </c>
    </row>
    <row r="106" spans="2:47" s="1" customFormat="1" ht="27">
      <c r="B106" s="40"/>
      <c r="C106" s="62"/>
      <c r="D106" s="203" t="s">
        <v>149</v>
      </c>
      <c r="E106" s="62"/>
      <c r="F106" s="204" t="s">
        <v>178</v>
      </c>
      <c r="G106" s="62"/>
      <c r="H106" s="62"/>
      <c r="I106" s="162"/>
      <c r="J106" s="62"/>
      <c r="K106" s="62"/>
      <c r="L106" s="60"/>
      <c r="M106" s="205"/>
      <c r="N106" s="41"/>
      <c r="O106" s="41"/>
      <c r="P106" s="41"/>
      <c r="Q106" s="41"/>
      <c r="R106" s="41"/>
      <c r="S106" s="41"/>
      <c r="T106" s="77"/>
      <c r="AT106" s="23" t="s">
        <v>149</v>
      </c>
      <c r="AU106" s="23" t="s">
        <v>84</v>
      </c>
    </row>
    <row r="107" spans="2:51" s="11" customFormat="1" ht="13.5">
      <c r="B107" s="206"/>
      <c r="C107" s="207"/>
      <c r="D107" s="203" t="s">
        <v>151</v>
      </c>
      <c r="E107" s="208" t="s">
        <v>30</v>
      </c>
      <c r="F107" s="209" t="s">
        <v>179</v>
      </c>
      <c r="G107" s="207"/>
      <c r="H107" s="210">
        <v>52.205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84</v>
      </c>
      <c r="AV107" s="11" t="s">
        <v>84</v>
      </c>
      <c r="AW107" s="11" t="s">
        <v>37</v>
      </c>
      <c r="AX107" s="11" t="s">
        <v>74</v>
      </c>
      <c r="AY107" s="216" t="s">
        <v>140</v>
      </c>
    </row>
    <row r="108" spans="2:65" s="1" customFormat="1" ht="16.5" customHeight="1">
      <c r="B108" s="40"/>
      <c r="C108" s="191" t="s">
        <v>180</v>
      </c>
      <c r="D108" s="191" t="s">
        <v>142</v>
      </c>
      <c r="E108" s="192" t="s">
        <v>181</v>
      </c>
      <c r="F108" s="193" t="s">
        <v>182</v>
      </c>
      <c r="G108" s="194" t="s">
        <v>176</v>
      </c>
      <c r="H108" s="195">
        <v>164</v>
      </c>
      <c r="I108" s="196"/>
      <c r="J108" s="197">
        <f>ROUND(I108*H108,2)</f>
        <v>0</v>
      </c>
      <c r="K108" s="193" t="s">
        <v>146</v>
      </c>
      <c r="L108" s="60"/>
      <c r="M108" s="198" t="s">
        <v>30</v>
      </c>
      <c r="N108" s="199" t="s">
        <v>45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147</v>
      </c>
      <c r="AT108" s="23" t="s">
        <v>142</v>
      </c>
      <c r="AU108" s="23" t="s">
        <v>84</v>
      </c>
      <c r="AY108" s="23" t="s">
        <v>140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82</v>
      </c>
      <c r="BK108" s="202">
        <f>ROUND(I108*H108,2)</f>
        <v>0</v>
      </c>
      <c r="BL108" s="23" t="s">
        <v>147</v>
      </c>
      <c r="BM108" s="23" t="s">
        <v>183</v>
      </c>
    </row>
    <row r="109" spans="2:47" s="1" customFormat="1" ht="27">
      <c r="B109" s="40"/>
      <c r="C109" s="62"/>
      <c r="D109" s="203" t="s">
        <v>149</v>
      </c>
      <c r="E109" s="62"/>
      <c r="F109" s="204" t="s">
        <v>184</v>
      </c>
      <c r="G109" s="62"/>
      <c r="H109" s="62"/>
      <c r="I109" s="162"/>
      <c r="J109" s="62"/>
      <c r="K109" s="62"/>
      <c r="L109" s="60"/>
      <c r="M109" s="205"/>
      <c r="N109" s="41"/>
      <c r="O109" s="41"/>
      <c r="P109" s="41"/>
      <c r="Q109" s="41"/>
      <c r="R109" s="41"/>
      <c r="S109" s="41"/>
      <c r="T109" s="77"/>
      <c r="AT109" s="23" t="s">
        <v>149</v>
      </c>
      <c r="AU109" s="23" t="s">
        <v>84</v>
      </c>
    </row>
    <row r="110" spans="2:51" s="11" customFormat="1" ht="13.5">
      <c r="B110" s="206"/>
      <c r="C110" s="207"/>
      <c r="D110" s="203" t="s">
        <v>151</v>
      </c>
      <c r="E110" s="208" t="s">
        <v>30</v>
      </c>
      <c r="F110" s="209" t="s">
        <v>185</v>
      </c>
      <c r="G110" s="207"/>
      <c r="H110" s="210">
        <v>164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151</v>
      </c>
      <c r="AU110" s="216" t="s">
        <v>84</v>
      </c>
      <c r="AV110" s="11" t="s">
        <v>84</v>
      </c>
      <c r="AW110" s="11" t="s">
        <v>37</v>
      </c>
      <c r="AX110" s="11" t="s">
        <v>74</v>
      </c>
      <c r="AY110" s="216" t="s">
        <v>140</v>
      </c>
    </row>
    <row r="111" spans="2:51" s="12" customFormat="1" ht="13.5">
      <c r="B111" s="217"/>
      <c r="C111" s="218"/>
      <c r="D111" s="203" t="s">
        <v>151</v>
      </c>
      <c r="E111" s="219" t="s">
        <v>30</v>
      </c>
      <c r="F111" s="220" t="s">
        <v>153</v>
      </c>
      <c r="G111" s="218"/>
      <c r="H111" s="219" t="s">
        <v>30</v>
      </c>
      <c r="I111" s="221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151</v>
      </c>
      <c r="AU111" s="226" t="s">
        <v>84</v>
      </c>
      <c r="AV111" s="12" t="s">
        <v>82</v>
      </c>
      <c r="AW111" s="12" t="s">
        <v>37</v>
      </c>
      <c r="AX111" s="12" t="s">
        <v>74</v>
      </c>
      <c r="AY111" s="226" t="s">
        <v>140</v>
      </c>
    </row>
    <row r="112" spans="2:65" s="1" customFormat="1" ht="16.5" customHeight="1">
      <c r="B112" s="40"/>
      <c r="C112" s="191" t="s">
        <v>186</v>
      </c>
      <c r="D112" s="191" t="s">
        <v>142</v>
      </c>
      <c r="E112" s="192" t="s">
        <v>187</v>
      </c>
      <c r="F112" s="193" t="s">
        <v>188</v>
      </c>
      <c r="G112" s="194" t="s">
        <v>176</v>
      </c>
      <c r="H112" s="195">
        <v>82</v>
      </c>
      <c r="I112" s="196"/>
      <c r="J112" s="197">
        <f>ROUND(I112*H112,2)</f>
        <v>0</v>
      </c>
      <c r="K112" s="193" t="s">
        <v>146</v>
      </c>
      <c r="L112" s="60"/>
      <c r="M112" s="198" t="s">
        <v>30</v>
      </c>
      <c r="N112" s="199" t="s">
        <v>45</v>
      </c>
      <c r="O112" s="41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147</v>
      </c>
      <c r="AT112" s="23" t="s">
        <v>142</v>
      </c>
      <c r="AU112" s="23" t="s">
        <v>84</v>
      </c>
      <c r="AY112" s="23" t="s">
        <v>140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82</v>
      </c>
      <c r="BK112" s="202">
        <f>ROUND(I112*H112,2)</f>
        <v>0</v>
      </c>
      <c r="BL112" s="23" t="s">
        <v>147</v>
      </c>
      <c r="BM112" s="23" t="s">
        <v>189</v>
      </c>
    </row>
    <row r="113" spans="2:47" s="1" customFormat="1" ht="27">
      <c r="B113" s="40"/>
      <c r="C113" s="62"/>
      <c r="D113" s="203" t="s">
        <v>149</v>
      </c>
      <c r="E113" s="62"/>
      <c r="F113" s="204" t="s">
        <v>190</v>
      </c>
      <c r="G113" s="62"/>
      <c r="H113" s="62"/>
      <c r="I113" s="162"/>
      <c r="J113" s="62"/>
      <c r="K113" s="62"/>
      <c r="L113" s="60"/>
      <c r="M113" s="205"/>
      <c r="N113" s="41"/>
      <c r="O113" s="41"/>
      <c r="P113" s="41"/>
      <c r="Q113" s="41"/>
      <c r="R113" s="41"/>
      <c r="S113" s="41"/>
      <c r="T113" s="77"/>
      <c r="AT113" s="23" t="s">
        <v>149</v>
      </c>
      <c r="AU113" s="23" t="s">
        <v>84</v>
      </c>
    </row>
    <row r="114" spans="2:51" s="12" customFormat="1" ht="13.5">
      <c r="B114" s="217"/>
      <c r="C114" s="218"/>
      <c r="D114" s="203" t="s">
        <v>151</v>
      </c>
      <c r="E114" s="219" t="s">
        <v>30</v>
      </c>
      <c r="F114" s="220" t="s">
        <v>191</v>
      </c>
      <c r="G114" s="218"/>
      <c r="H114" s="219" t="s">
        <v>30</v>
      </c>
      <c r="I114" s="221"/>
      <c r="J114" s="218"/>
      <c r="K114" s="218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151</v>
      </c>
      <c r="AU114" s="226" t="s">
        <v>84</v>
      </c>
      <c r="AV114" s="12" t="s">
        <v>82</v>
      </c>
      <c r="AW114" s="12" t="s">
        <v>37</v>
      </c>
      <c r="AX114" s="12" t="s">
        <v>74</v>
      </c>
      <c r="AY114" s="226" t="s">
        <v>140</v>
      </c>
    </row>
    <row r="115" spans="2:51" s="11" customFormat="1" ht="13.5">
      <c r="B115" s="206"/>
      <c r="C115" s="207"/>
      <c r="D115" s="203" t="s">
        <v>151</v>
      </c>
      <c r="E115" s="208" t="s">
        <v>30</v>
      </c>
      <c r="F115" s="209" t="s">
        <v>185</v>
      </c>
      <c r="G115" s="207"/>
      <c r="H115" s="210">
        <v>164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151</v>
      </c>
      <c r="AU115" s="216" t="s">
        <v>84</v>
      </c>
      <c r="AV115" s="11" t="s">
        <v>84</v>
      </c>
      <c r="AW115" s="11" t="s">
        <v>37</v>
      </c>
      <c r="AX115" s="11" t="s">
        <v>74</v>
      </c>
      <c r="AY115" s="216" t="s">
        <v>140</v>
      </c>
    </row>
    <row r="116" spans="2:51" s="11" customFormat="1" ht="13.5">
      <c r="B116" s="206"/>
      <c r="C116" s="207"/>
      <c r="D116" s="203" t="s">
        <v>151</v>
      </c>
      <c r="E116" s="207"/>
      <c r="F116" s="209" t="s">
        <v>192</v>
      </c>
      <c r="G116" s="207"/>
      <c r="H116" s="210">
        <v>82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84</v>
      </c>
      <c r="AV116" s="11" t="s">
        <v>84</v>
      </c>
      <c r="AW116" s="11" t="s">
        <v>6</v>
      </c>
      <c r="AX116" s="11" t="s">
        <v>82</v>
      </c>
      <c r="AY116" s="216" t="s">
        <v>140</v>
      </c>
    </row>
    <row r="117" spans="2:65" s="1" customFormat="1" ht="16.5" customHeight="1">
      <c r="B117" s="40"/>
      <c r="C117" s="191" t="s">
        <v>193</v>
      </c>
      <c r="D117" s="191" t="s">
        <v>142</v>
      </c>
      <c r="E117" s="192" t="s">
        <v>194</v>
      </c>
      <c r="F117" s="193" t="s">
        <v>195</v>
      </c>
      <c r="G117" s="194" t="s">
        <v>176</v>
      </c>
      <c r="H117" s="195">
        <v>104.405</v>
      </c>
      <c r="I117" s="196"/>
      <c r="J117" s="197">
        <f>ROUND(I117*H117,2)</f>
        <v>0</v>
      </c>
      <c r="K117" s="193" t="s">
        <v>146</v>
      </c>
      <c r="L117" s="60"/>
      <c r="M117" s="198" t="s">
        <v>30</v>
      </c>
      <c r="N117" s="199" t="s">
        <v>45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3" t="s">
        <v>147</v>
      </c>
      <c r="AT117" s="23" t="s">
        <v>142</v>
      </c>
      <c r="AU117" s="23" t="s">
        <v>84</v>
      </c>
      <c r="AY117" s="23" t="s">
        <v>140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82</v>
      </c>
      <c r="BK117" s="202">
        <f>ROUND(I117*H117,2)</f>
        <v>0</v>
      </c>
      <c r="BL117" s="23" t="s">
        <v>147</v>
      </c>
      <c r="BM117" s="23" t="s">
        <v>196</v>
      </c>
    </row>
    <row r="118" spans="2:47" s="1" customFormat="1" ht="40.5">
      <c r="B118" s="40"/>
      <c r="C118" s="62"/>
      <c r="D118" s="203" t="s">
        <v>149</v>
      </c>
      <c r="E118" s="62"/>
      <c r="F118" s="204" t="s">
        <v>197</v>
      </c>
      <c r="G118" s="62"/>
      <c r="H118" s="62"/>
      <c r="I118" s="162"/>
      <c r="J118" s="62"/>
      <c r="K118" s="62"/>
      <c r="L118" s="60"/>
      <c r="M118" s="205"/>
      <c r="N118" s="41"/>
      <c r="O118" s="41"/>
      <c r="P118" s="41"/>
      <c r="Q118" s="41"/>
      <c r="R118" s="41"/>
      <c r="S118" s="41"/>
      <c r="T118" s="77"/>
      <c r="AT118" s="23" t="s">
        <v>149</v>
      </c>
      <c r="AU118" s="23" t="s">
        <v>84</v>
      </c>
    </row>
    <row r="119" spans="2:47" s="1" customFormat="1" ht="27">
      <c r="B119" s="40"/>
      <c r="C119" s="62"/>
      <c r="D119" s="203" t="s">
        <v>198</v>
      </c>
      <c r="E119" s="62"/>
      <c r="F119" s="227" t="s">
        <v>199</v>
      </c>
      <c r="G119" s="62"/>
      <c r="H119" s="62"/>
      <c r="I119" s="162"/>
      <c r="J119" s="62"/>
      <c r="K119" s="62"/>
      <c r="L119" s="60"/>
      <c r="M119" s="205"/>
      <c r="N119" s="41"/>
      <c r="O119" s="41"/>
      <c r="P119" s="41"/>
      <c r="Q119" s="41"/>
      <c r="R119" s="41"/>
      <c r="S119" s="41"/>
      <c r="T119" s="77"/>
      <c r="AT119" s="23" t="s">
        <v>198</v>
      </c>
      <c r="AU119" s="23" t="s">
        <v>84</v>
      </c>
    </row>
    <row r="120" spans="2:51" s="12" customFormat="1" ht="13.5">
      <c r="B120" s="217"/>
      <c r="C120" s="218"/>
      <c r="D120" s="203" t="s">
        <v>151</v>
      </c>
      <c r="E120" s="219" t="s">
        <v>30</v>
      </c>
      <c r="F120" s="220" t="s">
        <v>200</v>
      </c>
      <c r="G120" s="218"/>
      <c r="H120" s="219" t="s">
        <v>30</v>
      </c>
      <c r="I120" s="221"/>
      <c r="J120" s="218"/>
      <c r="K120" s="218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151</v>
      </c>
      <c r="AU120" s="226" t="s">
        <v>84</v>
      </c>
      <c r="AV120" s="12" t="s">
        <v>82</v>
      </c>
      <c r="AW120" s="12" t="s">
        <v>37</v>
      </c>
      <c r="AX120" s="12" t="s">
        <v>74</v>
      </c>
      <c r="AY120" s="226" t="s">
        <v>140</v>
      </c>
    </row>
    <row r="121" spans="2:51" s="11" customFormat="1" ht="13.5">
      <c r="B121" s="206"/>
      <c r="C121" s="207"/>
      <c r="D121" s="203" t="s">
        <v>151</v>
      </c>
      <c r="E121" s="208" t="s">
        <v>30</v>
      </c>
      <c r="F121" s="209" t="s">
        <v>179</v>
      </c>
      <c r="G121" s="207"/>
      <c r="H121" s="210">
        <v>52.205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151</v>
      </c>
      <c r="AU121" s="216" t="s">
        <v>84</v>
      </c>
      <c r="AV121" s="11" t="s">
        <v>84</v>
      </c>
      <c r="AW121" s="11" t="s">
        <v>37</v>
      </c>
      <c r="AX121" s="11" t="s">
        <v>74</v>
      </c>
      <c r="AY121" s="216" t="s">
        <v>140</v>
      </c>
    </row>
    <row r="122" spans="2:51" s="12" customFormat="1" ht="13.5">
      <c r="B122" s="217"/>
      <c r="C122" s="218"/>
      <c r="D122" s="203" t="s">
        <v>151</v>
      </c>
      <c r="E122" s="219" t="s">
        <v>30</v>
      </c>
      <c r="F122" s="220" t="s">
        <v>201</v>
      </c>
      <c r="G122" s="218"/>
      <c r="H122" s="219" t="s">
        <v>30</v>
      </c>
      <c r="I122" s="221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151</v>
      </c>
      <c r="AU122" s="226" t="s">
        <v>84</v>
      </c>
      <c r="AV122" s="12" t="s">
        <v>82</v>
      </c>
      <c r="AW122" s="12" t="s">
        <v>37</v>
      </c>
      <c r="AX122" s="12" t="s">
        <v>74</v>
      </c>
      <c r="AY122" s="226" t="s">
        <v>140</v>
      </c>
    </row>
    <row r="123" spans="2:51" s="11" customFormat="1" ht="13.5">
      <c r="B123" s="206"/>
      <c r="C123" s="207"/>
      <c r="D123" s="203" t="s">
        <v>151</v>
      </c>
      <c r="E123" s="208" t="s">
        <v>30</v>
      </c>
      <c r="F123" s="209" t="s">
        <v>202</v>
      </c>
      <c r="G123" s="207"/>
      <c r="H123" s="210">
        <v>52.2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151</v>
      </c>
      <c r="AU123" s="216" t="s">
        <v>84</v>
      </c>
      <c r="AV123" s="11" t="s">
        <v>84</v>
      </c>
      <c r="AW123" s="11" t="s">
        <v>37</v>
      </c>
      <c r="AX123" s="11" t="s">
        <v>74</v>
      </c>
      <c r="AY123" s="216" t="s">
        <v>140</v>
      </c>
    </row>
    <row r="124" spans="2:65" s="1" customFormat="1" ht="16.5" customHeight="1">
      <c r="B124" s="40"/>
      <c r="C124" s="191" t="s">
        <v>203</v>
      </c>
      <c r="D124" s="191" t="s">
        <v>142</v>
      </c>
      <c r="E124" s="192" t="s">
        <v>204</v>
      </c>
      <c r="F124" s="193" t="s">
        <v>205</v>
      </c>
      <c r="G124" s="194" t="s">
        <v>176</v>
      </c>
      <c r="H124" s="195">
        <v>409.8</v>
      </c>
      <c r="I124" s="196"/>
      <c r="J124" s="197">
        <f>ROUND(I124*H124,2)</f>
        <v>0</v>
      </c>
      <c r="K124" s="193" t="s">
        <v>146</v>
      </c>
      <c r="L124" s="60"/>
      <c r="M124" s="198" t="s">
        <v>30</v>
      </c>
      <c r="N124" s="199" t="s">
        <v>45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147</v>
      </c>
      <c r="AT124" s="23" t="s">
        <v>142</v>
      </c>
      <c r="AU124" s="23" t="s">
        <v>84</v>
      </c>
      <c r="AY124" s="23" t="s">
        <v>140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82</v>
      </c>
      <c r="BK124" s="202">
        <f>ROUND(I124*H124,2)</f>
        <v>0</v>
      </c>
      <c r="BL124" s="23" t="s">
        <v>147</v>
      </c>
      <c r="BM124" s="23" t="s">
        <v>206</v>
      </c>
    </row>
    <row r="125" spans="2:47" s="1" customFormat="1" ht="40.5">
      <c r="B125" s="40"/>
      <c r="C125" s="62"/>
      <c r="D125" s="203" t="s">
        <v>149</v>
      </c>
      <c r="E125" s="62"/>
      <c r="F125" s="204" t="s">
        <v>207</v>
      </c>
      <c r="G125" s="62"/>
      <c r="H125" s="62"/>
      <c r="I125" s="162"/>
      <c r="J125" s="62"/>
      <c r="K125" s="62"/>
      <c r="L125" s="60"/>
      <c r="M125" s="205"/>
      <c r="N125" s="41"/>
      <c r="O125" s="41"/>
      <c r="P125" s="41"/>
      <c r="Q125" s="41"/>
      <c r="R125" s="41"/>
      <c r="S125" s="41"/>
      <c r="T125" s="77"/>
      <c r="AT125" s="23" t="s">
        <v>149</v>
      </c>
      <c r="AU125" s="23" t="s">
        <v>84</v>
      </c>
    </row>
    <row r="126" spans="2:51" s="12" customFormat="1" ht="13.5">
      <c r="B126" s="217"/>
      <c r="C126" s="218"/>
      <c r="D126" s="203" t="s">
        <v>151</v>
      </c>
      <c r="E126" s="219" t="s">
        <v>30</v>
      </c>
      <c r="F126" s="220" t="s">
        <v>208</v>
      </c>
      <c r="G126" s="218"/>
      <c r="H126" s="219" t="s">
        <v>30</v>
      </c>
      <c r="I126" s="221"/>
      <c r="J126" s="218"/>
      <c r="K126" s="218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151</v>
      </c>
      <c r="AU126" s="226" t="s">
        <v>84</v>
      </c>
      <c r="AV126" s="12" t="s">
        <v>82</v>
      </c>
      <c r="AW126" s="12" t="s">
        <v>37</v>
      </c>
      <c r="AX126" s="12" t="s">
        <v>74</v>
      </c>
      <c r="AY126" s="226" t="s">
        <v>140</v>
      </c>
    </row>
    <row r="127" spans="2:51" s="11" customFormat="1" ht="13.5">
      <c r="B127" s="206"/>
      <c r="C127" s="207"/>
      <c r="D127" s="203" t="s">
        <v>151</v>
      </c>
      <c r="E127" s="208" t="s">
        <v>30</v>
      </c>
      <c r="F127" s="209" t="s">
        <v>209</v>
      </c>
      <c r="G127" s="207"/>
      <c r="H127" s="210">
        <v>328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151</v>
      </c>
      <c r="AU127" s="216" t="s">
        <v>84</v>
      </c>
      <c r="AV127" s="11" t="s">
        <v>84</v>
      </c>
      <c r="AW127" s="11" t="s">
        <v>37</v>
      </c>
      <c r="AX127" s="11" t="s">
        <v>74</v>
      </c>
      <c r="AY127" s="216" t="s">
        <v>140</v>
      </c>
    </row>
    <row r="128" spans="2:51" s="12" customFormat="1" ht="13.5">
      <c r="B128" s="217"/>
      <c r="C128" s="218"/>
      <c r="D128" s="203" t="s">
        <v>151</v>
      </c>
      <c r="E128" s="219" t="s">
        <v>30</v>
      </c>
      <c r="F128" s="220" t="s">
        <v>153</v>
      </c>
      <c r="G128" s="218"/>
      <c r="H128" s="219" t="s">
        <v>30</v>
      </c>
      <c r="I128" s="221"/>
      <c r="J128" s="218"/>
      <c r="K128" s="218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151</v>
      </c>
      <c r="AU128" s="226" t="s">
        <v>84</v>
      </c>
      <c r="AV128" s="12" t="s">
        <v>82</v>
      </c>
      <c r="AW128" s="12" t="s">
        <v>37</v>
      </c>
      <c r="AX128" s="12" t="s">
        <v>74</v>
      </c>
      <c r="AY128" s="226" t="s">
        <v>140</v>
      </c>
    </row>
    <row r="129" spans="2:51" s="11" customFormat="1" ht="27">
      <c r="B129" s="206"/>
      <c r="C129" s="207"/>
      <c r="D129" s="203" t="s">
        <v>151</v>
      </c>
      <c r="E129" s="208" t="s">
        <v>30</v>
      </c>
      <c r="F129" s="209" t="s">
        <v>210</v>
      </c>
      <c r="G129" s="207"/>
      <c r="H129" s="210">
        <v>81.8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151</v>
      </c>
      <c r="AU129" s="216" t="s">
        <v>84</v>
      </c>
      <c r="AV129" s="11" t="s">
        <v>84</v>
      </c>
      <c r="AW129" s="11" t="s">
        <v>37</v>
      </c>
      <c r="AX129" s="11" t="s">
        <v>74</v>
      </c>
      <c r="AY129" s="216" t="s">
        <v>140</v>
      </c>
    </row>
    <row r="130" spans="2:65" s="1" customFormat="1" ht="16.5" customHeight="1">
      <c r="B130" s="40"/>
      <c r="C130" s="191" t="s">
        <v>211</v>
      </c>
      <c r="D130" s="191" t="s">
        <v>142</v>
      </c>
      <c r="E130" s="192" t="s">
        <v>212</v>
      </c>
      <c r="F130" s="193" t="s">
        <v>213</v>
      </c>
      <c r="G130" s="194" t="s">
        <v>176</v>
      </c>
      <c r="H130" s="195">
        <v>216.2</v>
      </c>
      <c r="I130" s="196"/>
      <c r="J130" s="197">
        <f>ROUND(I130*H130,2)</f>
        <v>0</v>
      </c>
      <c r="K130" s="193" t="s">
        <v>146</v>
      </c>
      <c r="L130" s="60"/>
      <c r="M130" s="198" t="s">
        <v>30</v>
      </c>
      <c r="N130" s="199" t="s">
        <v>45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147</v>
      </c>
      <c r="AT130" s="23" t="s">
        <v>142</v>
      </c>
      <c r="AU130" s="23" t="s">
        <v>84</v>
      </c>
      <c r="AY130" s="23" t="s">
        <v>140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82</v>
      </c>
      <c r="BK130" s="202">
        <f>ROUND(I130*H130,2)</f>
        <v>0</v>
      </c>
      <c r="BL130" s="23" t="s">
        <v>147</v>
      </c>
      <c r="BM130" s="23" t="s">
        <v>214</v>
      </c>
    </row>
    <row r="131" spans="2:47" s="1" customFormat="1" ht="27">
      <c r="B131" s="40"/>
      <c r="C131" s="62"/>
      <c r="D131" s="203" t="s">
        <v>149</v>
      </c>
      <c r="E131" s="62"/>
      <c r="F131" s="204" t="s">
        <v>215</v>
      </c>
      <c r="G131" s="62"/>
      <c r="H131" s="62"/>
      <c r="I131" s="162"/>
      <c r="J131" s="62"/>
      <c r="K131" s="62"/>
      <c r="L131" s="60"/>
      <c r="M131" s="205"/>
      <c r="N131" s="41"/>
      <c r="O131" s="41"/>
      <c r="P131" s="41"/>
      <c r="Q131" s="41"/>
      <c r="R131" s="41"/>
      <c r="S131" s="41"/>
      <c r="T131" s="77"/>
      <c r="AT131" s="23" t="s">
        <v>149</v>
      </c>
      <c r="AU131" s="23" t="s">
        <v>84</v>
      </c>
    </row>
    <row r="132" spans="2:51" s="12" customFormat="1" ht="13.5">
      <c r="B132" s="217"/>
      <c r="C132" s="218"/>
      <c r="D132" s="203" t="s">
        <v>151</v>
      </c>
      <c r="E132" s="219" t="s">
        <v>30</v>
      </c>
      <c r="F132" s="220" t="s">
        <v>216</v>
      </c>
      <c r="G132" s="218"/>
      <c r="H132" s="219" t="s">
        <v>30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151</v>
      </c>
      <c r="AU132" s="226" t="s">
        <v>84</v>
      </c>
      <c r="AV132" s="12" t="s">
        <v>82</v>
      </c>
      <c r="AW132" s="12" t="s">
        <v>37</v>
      </c>
      <c r="AX132" s="12" t="s">
        <v>74</v>
      </c>
      <c r="AY132" s="226" t="s">
        <v>140</v>
      </c>
    </row>
    <row r="133" spans="2:51" s="11" customFormat="1" ht="13.5">
      <c r="B133" s="206"/>
      <c r="C133" s="207"/>
      <c r="D133" s="203" t="s">
        <v>151</v>
      </c>
      <c r="E133" s="208" t="s">
        <v>30</v>
      </c>
      <c r="F133" s="209" t="s">
        <v>202</v>
      </c>
      <c r="G133" s="207"/>
      <c r="H133" s="210">
        <v>52.2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151</v>
      </c>
      <c r="AU133" s="216" t="s">
        <v>84</v>
      </c>
      <c r="AV133" s="11" t="s">
        <v>84</v>
      </c>
      <c r="AW133" s="11" t="s">
        <v>37</v>
      </c>
      <c r="AX133" s="11" t="s">
        <v>74</v>
      </c>
      <c r="AY133" s="216" t="s">
        <v>140</v>
      </c>
    </row>
    <row r="134" spans="2:51" s="11" customFormat="1" ht="13.5">
      <c r="B134" s="206"/>
      <c r="C134" s="207"/>
      <c r="D134" s="203" t="s">
        <v>151</v>
      </c>
      <c r="E134" s="208" t="s">
        <v>30</v>
      </c>
      <c r="F134" s="209" t="s">
        <v>185</v>
      </c>
      <c r="G134" s="207"/>
      <c r="H134" s="210">
        <v>164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151</v>
      </c>
      <c r="AU134" s="216" t="s">
        <v>84</v>
      </c>
      <c r="AV134" s="11" t="s">
        <v>84</v>
      </c>
      <c r="AW134" s="11" t="s">
        <v>37</v>
      </c>
      <c r="AX134" s="11" t="s">
        <v>74</v>
      </c>
      <c r="AY134" s="216" t="s">
        <v>140</v>
      </c>
    </row>
    <row r="135" spans="2:51" s="12" customFormat="1" ht="13.5">
      <c r="B135" s="217"/>
      <c r="C135" s="218"/>
      <c r="D135" s="203" t="s">
        <v>151</v>
      </c>
      <c r="E135" s="219" t="s">
        <v>30</v>
      </c>
      <c r="F135" s="220" t="s">
        <v>153</v>
      </c>
      <c r="G135" s="218"/>
      <c r="H135" s="219" t="s">
        <v>30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151</v>
      </c>
      <c r="AU135" s="226" t="s">
        <v>84</v>
      </c>
      <c r="AV135" s="12" t="s">
        <v>82</v>
      </c>
      <c r="AW135" s="12" t="s">
        <v>37</v>
      </c>
      <c r="AX135" s="12" t="s">
        <v>74</v>
      </c>
      <c r="AY135" s="226" t="s">
        <v>140</v>
      </c>
    </row>
    <row r="136" spans="2:65" s="1" customFormat="1" ht="25.5" customHeight="1">
      <c r="B136" s="40"/>
      <c r="C136" s="191" t="s">
        <v>217</v>
      </c>
      <c r="D136" s="191" t="s">
        <v>142</v>
      </c>
      <c r="E136" s="192" t="s">
        <v>218</v>
      </c>
      <c r="F136" s="193" t="s">
        <v>219</v>
      </c>
      <c r="G136" s="194" t="s">
        <v>145</v>
      </c>
      <c r="H136" s="195">
        <v>522</v>
      </c>
      <c r="I136" s="196"/>
      <c r="J136" s="197">
        <f>ROUND(I136*H136,2)</f>
        <v>0</v>
      </c>
      <c r="K136" s="193" t="s">
        <v>146</v>
      </c>
      <c r="L136" s="60"/>
      <c r="M136" s="198" t="s">
        <v>30</v>
      </c>
      <c r="N136" s="199" t="s">
        <v>45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147</v>
      </c>
      <c r="AT136" s="23" t="s">
        <v>142</v>
      </c>
      <c r="AU136" s="23" t="s">
        <v>84</v>
      </c>
      <c r="AY136" s="23" t="s">
        <v>140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82</v>
      </c>
      <c r="BK136" s="202">
        <f>ROUND(I136*H136,2)</f>
        <v>0</v>
      </c>
      <c r="BL136" s="23" t="s">
        <v>147</v>
      </c>
      <c r="BM136" s="23" t="s">
        <v>220</v>
      </c>
    </row>
    <row r="137" spans="2:47" s="1" customFormat="1" ht="27">
      <c r="B137" s="40"/>
      <c r="C137" s="62"/>
      <c r="D137" s="203" t="s">
        <v>149</v>
      </c>
      <c r="E137" s="62"/>
      <c r="F137" s="204" t="s">
        <v>221</v>
      </c>
      <c r="G137" s="62"/>
      <c r="H137" s="62"/>
      <c r="I137" s="162"/>
      <c r="J137" s="62"/>
      <c r="K137" s="62"/>
      <c r="L137" s="60"/>
      <c r="M137" s="205"/>
      <c r="N137" s="41"/>
      <c r="O137" s="41"/>
      <c r="P137" s="41"/>
      <c r="Q137" s="41"/>
      <c r="R137" s="41"/>
      <c r="S137" s="41"/>
      <c r="T137" s="77"/>
      <c r="AT137" s="23" t="s">
        <v>149</v>
      </c>
      <c r="AU137" s="23" t="s">
        <v>84</v>
      </c>
    </row>
    <row r="138" spans="2:51" s="11" customFormat="1" ht="13.5">
      <c r="B138" s="206"/>
      <c r="C138" s="207"/>
      <c r="D138" s="203" t="s">
        <v>151</v>
      </c>
      <c r="E138" s="208" t="s">
        <v>30</v>
      </c>
      <c r="F138" s="209" t="s">
        <v>222</v>
      </c>
      <c r="G138" s="207"/>
      <c r="H138" s="210">
        <v>522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151</v>
      </c>
      <c r="AU138" s="216" t="s">
        <v>84</v>
      </c>
      <c r="AV138" s="11" t="s">
        <v>84</v>
      </c>
      <c r="AW138" s="11" t="s">
        <v>37</v>
      </c>
      <c r="AX138" s="11" t="s">
        <v>74</v>
      </c>
      <c r="AY138" s="216" t="s">
        <v>140</v>
      </c>
    </row>
    <row r="139" spans="2:65" s="1" customFormat="1" ht="51" customHeight="1">
      <c r="B139" s="40"/>
      <c r="C139" s="191" t="s">
        <v>223</v>
      </c>
      <c r="D139" s="191" t="s">
        <v>142</v>
      </c>
      <c r="E139" s="192" t="s">
        <v>224</v>
      </c>
      <c r="F139" s="193" t="s">
        <v>225</v>
      </c>
      <c r="G139" s="194" t="s">
        <v>145</v>
      </c>
      <c r="H139" s="195">
        <v>522</v>
      </c>
      <c r="I139" s="196"/>
      <c r="J139" s="197">
        <f>ROUND(I139*H139,2)</f>
        <v>0</v>
      </c>
      <c r="K139" s="193" t="s">
        <v>30</v>
      </c>
      <c r="L139" s="60"/>
      <c r="M139" s="198" t="s">
        <v>30</v>
      </c>
      <c r="N139" s="199" t="s">
        <v>45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147</v>
      </c>
      <c r="AT139" s="23" t="s">
        <v>142</v>
      </c>
      <c r="AU139" s="23" t="s">
        <v>84</v>
      </c>
      <c r="AY139" s="23" t="s">
        <v>140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82</v>
      </c>
      <c r="BK139" s="202">
        <f>ROUND(I139*H139,2)</f>
        <v>0</v>
      </c>
      <c r="BL139" s="23" t="s">
        <v>147</v>
      </c>
      <c r="BM139" s="23" t="s">
        <v>226</v>
      </c>
    </row>
    <row r="140" spans="2:47" s="1" customFormat="1" ht="40.5">
      <c r="B140" s="40"/>
      <c r="C140" s="62"/>
      <c r="D140" s="203" t="s">
        <v>149</v>
      </c>
      <c r="E140" s="62"/>
      <c r="F140" s="204" t="s">
        <v>225</v>
      </c>
      <c r="G140" s="62"/>
      <c r="H140" s="62"/>
      <c r="I140" s="162"/>
      <c r="J140" s="62"/>
      <c r="K140" s="62"/>
      <c r="L140" s="60"/>
      <c r="M140" s="205"/>
      <c r="N140" s="41"/>
      <c r="O140" s="41"/>
      <c r="P140" s="41"/>
      <c r="Q140" s="41"/>
      <c r="R140" s="41"/>
      <c r="S140" s="41"/>
      <c r="T140" s="77"/>
      <c r="AT140" s="23" t="s">
        <v>149</v>
      </c>
      <c r="AU140" s="23" t="s">
        <v>84</v>
      </c>
    </row>
    <row r="141" spans="2:51" s="11" customFormat="1" ht="13.5">
      <c r="B141" s="206"/>
      <c r="C141" s="207"/>
      <c r="D141" s="203" t="s">
        <v>151</v>
      </c>
      <c r="E141" s="208" t="s">
        <v>30</v>
      </c>
      <c r="F141" s="209" t="s">
        <v>222</v>
      </c>
      <c r="G141" s="207"/>
      <c r="H141" s="210">
        <v>522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151</v>
      </c>
      <c r="AU141" s="216" t="s">
        <v>84</v>
      </c>
      <c r="AV141" s="11" t="s">
        <v>84</v>
      </c>
      <c r="AW141" s="11" t="s">
        <v>37</v>
      </c>
      <c r="AX141" s="11" t="s">
        <v>82</v>
      </c>
      <c r="AY141" s="216" t="s">
        <v>140</v>
      </c>
    </row>
    <row r="142" spans="2:65" s="1" customFormat="1" ht="16.5" customHeight="1">
      <c r="B142" s="40"/>
      <c r="C142" s="228" t="s">
        <v>227</v>
      </c>
      <c r="D142" s="228" t="s">
        <v>228</v>
      </c>
      <c r="E142" s="229" t="s">
        <v>229</v>
      </c>
      <c r="F142" s="230" t="s">
        <v>230</v>
      </c>
      <c r="G142" s="231" t="s">
        <v>231</v>
      </c>
      <c r="H142" s="232">
        <v>15.66</v>
      </c>
      <c r="I142" s="233"/>
      <c r="J142" s="234">
        <f>ROUND(I142*H142,2)</f>
        <v>0</v>
      </c>
      <c r="K142" s="230" t="s">
        <v>146</v>
      </c>
      <c r="L142" s="235"/>
      <c r="M142" s="236" t="s">
        <v>30</v>
      </c>
      <c r="N142" s="237" t="s">
        <v>45</v>
      </c>
      <c r="O142" s="41"/>
      <c r="P142" s="200">
        <f>O142*H142</f>
        <v>0</v>
      </c>
      <c r="Q142" s="200">
        <v>0.001</v>
      </c>
      <c r="R142" s="200">
        <f>Q142*H142</f>
        <v>0.01566</v>
      </c>
      <c r="S142" s="200">
        <v>0</v>
      </c>
      <c r="T142" s="201">
        <f>S142*H142</f>
        <v>0</v>
      </c>
      <c r="AR142" s="23" t="s">
        <v>193</v>
      </c>
      <c r="AT142" s="23" t="s">
        <v>228</v>
      </c>
      <c r="AU142" s="23" t="s">
        <v>84</v>
      </c>
      <c r="AY142" s="23" t="s">
        <v>140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82</v>
      </c>
      <c r="BK142" s="202">
        <f>ROUND(I142*H142,2)</f>
        <v>0</v>
      </c>
      <c r="BL142" s="23" t="s">
        <v>147</v>
      </c>
      <c r="BM142" s="23" t="s">
        <v>232</v>
      </c>
    </row>
    <row r="143" spans="2:47" s="1" customFormat="1" ht="13.5">
      <c r="B143" s="40"/>
      <c r="C143" s="62"/>
      <c r="D143" s="203" t="s">
        <v>149</v>
      </c>
      <c r="E143" s="62"/>
      <c r="F143" s="204" t="s">
        <v>230</v>
      </c>
      <c r="G143" s="62"/>
      <c r="H143" s="62"/>
      <c r="I143" s="162"/>
      <c r="J143" s="62"/>
      <c r="K143" s="62"/>
      <c r="L143" s="60"/>
      <c r="M143" s="205"/>
      <c r="N143" s="41"/>
      <c r="O143" s="41"/>
      <c r="P143" s="41"/>
      <c r="Q143" s="41"/>
      <c r="R143" s="41"/>
      <c r="S143" s="41"/>
      <c r="T143" s="77"/>
      <c r="AT143" s="23" t="s">
        <v>149</v>
      </c>
      <c r="AU143" s="23" t="s">
        <v>84</v>
      </c>
    </row>
    <row r="144" spans="2:51" s="11" customFormat="1" ht="13.5">
      <c r="B144" s="206"/>
      <c r="C144" s="207"/>
      <c r="D144" s="203" t="s">
        <v>151</v>
      </c>
      <c r="E144" s="208" t="s">
        <v>30</v>
      </c>
      <c r="F144" s="209" t="s">
        <v>233</v>
      </c>
      <c r="G144" s="207"/>
      <c r="H144" s="210">
        <v>15.66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151</v>
      </c>
      <c r="AU144" s="216" t="s">
        <v>84</v>
      </c>
      <c r="AV144" s="11" t="s">
        <v>84</v>
      </c>
      <c r="AW144" s="11" t="s">
        <v>37</v>
      </c>
      <c r="AX144" s="11" t="s">
        <v>74</v>
      </c>
      <c r="AY144" s="216" t="s">
        <v>140</v>
      </c>
    </row>
    <row r="145" spans="2:65" s="1" customFormat="1" ht="16.5" customHeight="1">
      <c r="B145" s="40"/>
      <c r="C145" s="191" t="s">
        <v>234</v>
      </c>
      <c r="D145" s="191" t="s">
        <v>142</v>
      </c>
      <c r="E145" s="192" t="s">
        <v>235</v>
      </c>
      <c r="F145" s="193" t="s">
        <v>236</v>
      </c>
      <c r="G145" s="194" t="s">
        <v>145</v>
      </c>
      <c r="H145" s="195">
        <v>2856</v>
      </c>
      <c r="I145" s="196"/>
      <c r="J145" s="197">
        <f>ROUND(I145*H145,2)</f>
        <v>0</v>
      </c>
      <c r="K145" s="193" t="s">
        <v>146</v>
      </c>
      <c r="L145" s="60"/>
      <c r="M145" s="198" t="s">
        <v>30</v>
      </c>
      <c r="N145" s="199" t="s">
        <v>45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147</v>
      </c>
      <c r="AT145" s="23" t="s">
        <v>142</v>
      </c>
      <c r="AU145" s="23" t="s">
        <v>84</v>
      </c>
      <c r="AY145" s="23" t="s">
        <v>140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82</v>
      </c>
      <c r="BK145" s="202">
        <f>ROUND(I145*H145,2)</f>
        <v>0</v>
      </c>
      <c r="BL145" s="23" t="s">
        <v>147</v>
      </c>
      <c r="BM145" s="23" t="s">
        <v>237</v>
      </c>
    </row>
    <row r="146" spans="2:47" s="1" customFormat="1" ht="13.5">
      <c r="B146" s="40"/>
      <c r="C146" s="62"/>
      <c r="D146" s="203" t="s">
        <v>149</v>
      </c>
      <c r="E146" s="62"/>
      <c r="F146" s="204" t="s">
        <v>238</v>
      </c>
      <c r="G146" s="62"/>
      <c r="H146" s="62"/>
      <c r="I146" s="162"/>
      <c r="J146" s="62"/>
      <c r="K146" s="62"/>
      <c r="L146" s="60"/>
      <c r="M146" s="205"/>
      <c r="N146" s="41"/>
      <c r="O146" s="41"/>
      <c r="P146" s="41"/>
      <c r="Q146" s="41"/>
      <c r="R146" s="41"/>
      <c r="S146" s="41"/>
      <c r="T146" s="77"/>
      <c r="AT146" s="23" t="s">
        <v>149</v>
      </c>
      <c r="AU146" s="23" t="s">
        <v>84</v>
      </c>
    </row>
    <row r="147" spans="2:47" s="1" customFormat="1" ht="27">
      <c r="B147" s="40"/>
      <c r="C147" s="62"/>
      <c r="D147" s="203" t="s">
        <v>198</v>
      </c>
      <c r="E147" s="62"/>
      <c r="F147" s="227" t="s">
        <v>239</v>
      </c>
      <c r="G147" s="62"/>
      <c r="H147" s="62"/>
      <c r="I147" s="162"/>
      <c r="J147" s="62"/>
      <c r="K147" s="62"/>
      <c r="L147" s="60"/>
      <c r="M147" s="205"/>
      <c r="N147" s="41"/>
      <c r="O147" s="41"/>
      <c r="P147" s="41"/>
      <c r="Q147" s="41"/>
      <c r="R147" s="41"/>
      <c r="S147" s="41"/>
      <c r="T147" s="77"/>
      <c r="AT147" s="23" t="s">
        <v>198</v>
      </c>
      <c r="AU147" s="23" t="s">
        <v>84</v>
      </c>
    </row>
    <row r="148" spans="2:51" s="11" customFormat="1" ht="27">
      <c r="B148" s="206"/>
      <c r="C148" s="207"/>
      <c r="D148" s="203" t="s">
        <v>151</v>
      </c>
      <c r="E148" s="208" t="s">
        <v>30</v>
      </c>
      <c r="F148" s="209" t="s">
        <v>240</v>
      </c>
      <c r="G148" s="207"/>
      <c r="H148" s="210">
        <v>927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151</v>
      </c>
      <c r="AU148" s="216" t="s">
        <v>84</v>
      </c>
      <c r="AV148" s="11" t="s">
        <v>84</v>
      </c>
      <c r="AW148" s="11" t="s">
        <v>37</v>
      </c>
      <c r="AX148" s="11" t="s">
        <v>74</v>
      </c>
      <c r="AY148" s="216" t="s">
        <v>140</v>
      </c>
    </row>
    <row r="149" spans="2:51" s="12" customFormat="1" ht="13.5">
      <c r="B149" s="217"/>
      <c r="C149" s="218"/>
      <c r="D149" s="203" t="s">
        <v>151</v>
      </c>
      <c r="E149" s="219" t="s">
        <v>30</v>
      </c>
      <c r="F149" s="220" t="s">
        <v>160</v>
      </c>
      <c r="G149" s="218"/>
      <c r="H149" s="219" t="s">
        <v>30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151</v>
      </c>
      <c r="AU149" s="226" t="s">
        <v>84</v>
      </c>
      <c r="AV149" s="12" t="s">
        <v>82</v>
      </c>
      <c r="AW149" s="12" t="s">
        <v>37</v>
      </c>
      <c r="AX149" s="12" t="s">
        <v>74</v>
      </c>
      <c r="AY149" s="226" t="s">
        <v>140</v>
      </c>
    </row>
    <row r="150" spans="2:51" s="11" customFormat="1" ht="13.5">
      <c r="B150" s="206"/>
      <c r="C150" s="207"/>
      <c r="D150" s="203" t="s">
        <v>151</v>
      </c>
      <c r="E150" s="208" t="s">
        <v>30</v>
      </c>
      <c r="F150" s="209" t="s">
        <v>241</v>
      </c>
      <c r="G150" s="207"/>
      <c r="H150" s="210">
        <v>1520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151</v>
      </c>
      <c r="AU150" s="216" t="s">
        <v>84</v>
      </c>
      <c r="AV150" s="11" t="s">
        <v>84</v>
      </c>
      <c r="AW150" s="11" t="s">
        <v>37</v>
      </c>
      <c r="AX150" s="11" t="s">
        <v>74</v>
      </c>
      <c r="AY150" s="216" t="s">
        <v>140</v>
      </c>
    </row>
    <row r="151" spans="2:51" s="12" customFormat="1" ht="13.5">
      <c r="B151" s="217"/>
      <c r="C151" s="218"/>
      <c r="D151" s="203" t="s">
        <v>151</v>
      </c>
      <c r="E151" s="219" t="s">
        <v>30</v>
      </c>
      <c r="F151" s="220" t="s">
        <v>167</v>
      </c>
      <c r="G151" s="218"/>
      <c r="H151" s="219" t="s">
        <v>30</v>
      </c>
      <c r="I151" s="221"/>
      <c r="J151" s="218"/>
      <c r="K151" s="218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151</v>
      </c>
      <c r="AU151" s="226" t="s">
        <v>84</v>
      </c>
      <c r="AV151" s="12" t="s">
        <v>82</v>
      </c>
      <c r="AW151" s="12" t="s">
        <v>37</v>
      </c>
      <c r="AX151" s="12" t="s">
        <v>74</v>
      </c>
      <c r="AY151" s="226" t="s">
        <v>140</v>
      </c>
    </row>
    <row r="152" spans="2:51" s="11" customFormat="1" ht="13.5">
      <c r="B152" s="206"/>
      <c r="C152" s="207"/>
      <c r="D152" s="203" t="s">
        <v>151</v>
      </c>
      <c r="E152" s="208" t="s">
        <v>30</v>
      </c>
      <c r="F152" s="209" t="s">
        <v>242</v>
      </c>
      <c r="G152" s="207"/>
      <c r="H152" s="210">
        <v>409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151</v>
      </c>
      <c r="AU152" s="216" t="s">
        <v>84</v>
      </c>
      <c r="AV152" s="11" t="s">
        <v>84</v>
      </c>
      <c r="AW152" s="11" t="s">
        <v>37</v>
      </c>
      <c r="AX152" s="11" t="s">
        <v>74</v>
      </c>
      <c r="AY152" s="216" t="s">
        <v>140</v>
      </c>
    </row>
    <row r="153" spans="2:51" s="12" customFormat="1" ht="13.5">
      <c r="B153" s="217"/>
      <c r="C153" s="218"/>
      <c r="D153" s="203" t="s">
        <v>151</v>
      </c>
      <c r="E153" s="219" t="s">
        <v>30</v>
      </c>
      <c r="F153" s="220" t="s">
        <v>153</v>
      </c>
      <c r="G153" s="218"/>
      <c r="H153" s="219" t="s">
        <v>30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151</v>
      </c>
      <c r="AU153" s="226" t="s">
        <v>84</v>
      </c>
      <c r="AV153" s="12" t="s">
        <v>82</v>
      </c>
      <c r="AW153" s="12" t="s">
        <v>37</v>
      </c>
      <c r="AX153" s="12" t="s">
        <v>74</v>
      </c>
      <c r="AY153" s="226" t="s">
        <v>140</v>
      </c>
    </row>
    <row r="154" spans="2:63" s="10" customFormat="1" ht="29.85" customHeight="1">
      <c r="B154" s="175"/>
      <c r="C154" s="176"/>
      <c r="D154" s="177" t="s">
        <v>73</v>
      </c>
      <c r="E154" s="189" t="s">
        <v>161</v>
      </c>
      <c r="F154" s="189" t="s">
        <v>243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SUM(P155:P157)</f>
        <v>0</v>
      </c>
      <c r="Q154" s="183"/>
      <c r="R154" s="184">
        <f>SUM(R155:R157)</f>
        <v>0</v>
      </c>
      <c r="S154" s="183"/>
      <c r="T154" s="185">
        <f>SUM(T155:T157)</f>
        <v>0</v>
      </c>
      <c r="AR154" s="186" t="s">
        <v>82</v>
      </c>
      <c r="AT154" s="187" t="s">
        <v>73</v>
      </c>
      <c r="AU154" s="187" t="s">
        <v>82</v>
      </c>
      <c r="AY154" s="186" t="s">
        <v>140</v>
      </c>
      <c r="BK154" s="188">
        <f>SUM(BK155:BK157)</f>
        <v>0</v>
      </c>
    </row>
    <row r="155" spans="2:65" s="1" customFormat="1" ht="16.5" customHeight="1">
      <c r="B155" s="40"/>
      <c r="C155" s="191" t="s">
        <v>10</v>
      </c>
      <c r="D155" s="191" t="s">
        <v>142</v>
      </c>
      <c r="E155" s="192" t="s">
        <v>244</v>
      </c>
      <c r="F155" s="193" t="s">
        <v>245</v>
      </c>
      <c r="G155" s="194" t="s">
        <v>246</v>
      </c>
      <c r="H155" s="195">
        <v>26</v>
      </c>
      <c r="I155" s="196"/>
      <c r="J155" s="197">
        <f>ROUND(I155*H155,2)</f>
        <v>0</v>
      </c>
      <c r="K155" s="193" t="s">
        <v>30</v>
      </c>
      <c r="L155" s="60"/>
      <c r="M155" s="198" t="s">
        <v>30</v>
      </c>
      <c r="N155" s="199" t="s">
        <v>45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3" t="s">
        <v>147</v>
      </c>
      <c r="AT155" s="23" t="s">
        <v>142</v>
      </c>
      <c r="AU155" s="23" t="s">
        <v>84</v>
      </c>
      <c r="AY155" s="23" t="s">
        <v>140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82</v>
      </c>
      <c r="BK155" s="202">
        <f>ROUND(I155*H155,2)</f>
        <v>0</v>
      </c>
      <c r="BL155" s="23" t="s">
        <v>147</v>
      </c>
      <c r="BM155" s="23" t="s">
        <v>247</v>
      </c>
    </row>
    <row r="156" spans="2:47" s="1" customFormat="1" ht="13.5">
      <c r="B156" s="40"/>
      <c r="C156" s="62"/>
      <c r="D156" s="203" t="s">
        <v>149</v>
      </c>
      <c r="E156" s="62"/>
      <c r="F156" s="204" t="s">
        <v>245</v>
      </c>
      <c r="G156" s="62"/>
      <c r="H156" s="62"/>
      <c r="I156" s="162"/>
      <c r="J156" s="62"/>
      <c r="K156" s="62"/>
      <c r="L156" s="60"/>
      <c r="M156" s="205"/>
      <c r="N156" s="41"/>
      <c r="O156" s="41"/>
      <c r="P156" s="41"/>
      <c r="Q156" s="41"/>
      <c r="R156" s="41"/>
      <c r="S156" s="41"/>
      <c r="T156" s="77"/>
      <c r="AT156" s="23" t="s">
        <v>149</v>
      </c>
      <c r="AU156" s="23" t="s">
        <v>84</v>
      </c>
    </row>
    <row r="157" spans="2:51" s="11" customFormat="1" ht="13.5">
      <c r="B157" s="206"/>
      <c r="C157" s="207"/>
      <c r="D157" s="203" t="s">
        <v>151</v>
      </c>
      <c r="E157" s="208" t="s">
        <v>30</v>
      </c>
      <c r="F157" s="209" t="s">
        <v>248</v>
      </c>
      <c r="G157" s="207"/>
      <c r="H157" s="210">
        <v>26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151</v>
      </c>
      <c r="AU157" s="216" t="s">
        <v>84</v>
      </c>
      <c r="AV157" s="11" t="s">
        <v>84</v>
      </c>
      <c r="AW157" s="11" t="s">
        <v>37</v>
      </c>
      <c r="AX157" s="11" t="s">
        <v>74</v>
      </c>
      <c r="AY157" s="216" t="s">
        <v>140</v>
      </c>
    </row>
    <row r="158" spans="2:63" s="10" customFormat="1" ht="29.85" customHeight="1">
      <c r="B158" s="175"/>
      <c r="C158" s="176"/>
      <c r="D158" s="177" t="s">
        <v>73</v>
      </c>
      <c r="E158" s="189" t="s">
        <v>173</v>
      </c>
      <c r="F158" s="189" t="s">
        <v>249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SUM(P159:P207)</f>
        <v>0</v>
      </c>
      <c r="Q158" s="183"/>
      <c r="R158" s="184">
        <f>SUM(R159:R207)</f>
        <v>31.14946</v>
      </c>
      <c r="S158" s="183"/>
      <c r="T158" s="185">
        <f>SUM(T159:T207)</f>
        <v>0</v>
      </c>
      <c r="AR158" s="186" t="s">
        <v>82</v>
      </c>
      <c r="AT158" s="187" t="s">
        <v>73</v>
      </c>
      <c r="AU158" s="187" t="s">
        <v>82</v>
      </c>
      <c r="AY158" s="186" t="s">
        <v>140</v>
      </c>
      <c r="BK158" s="188">
        <f>SUM(BK159:BK207)</f>
        <v>0</v>
      </c>
    </row>
    <row r="159" spans="2:65" s="1" customFormat="1" ht="25.5" customHeight="1">
      <c r="B159" s="40"/>
      <c r="C159" s="191" t="s">
        <v>250</v>
      </c>
      <c r="D159" s="191" t="s">
        <v>142</v>
      </c>
      <c r="E159" s="192" t="s">
        <v>251</v>
      </c>
      <c r="F159" s="193" t="s">
        <v>252</v>
      </c>
      <c r="G159" s="194" t="s">
        <v>145</v>
      </c>
      <c r="H159" s="195">
        <v>328</v>
      </c>
      <c r="I159" s="196"/>
      <c r="J159" s="197">
        <f>ROUND(I159*H159,2)</f>
        <v>0</v>
      </c>
      <c r="K159" s="193" t="s">
        <v>146</v>
      </c>
      <c r="L159" s="60"/>
      <c r="M159" s="198" t="s">
        <v>30</v>
      </c>
      <c r="N159" s="199" t="s">
        <v>45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3" t="s">
        <v>147</v>
      </c>
      <c r="AT159" s="23" t="s">
        <v>142</v>
      </c>
      <c r="AU159" s="23" t="s">
        <v>84</v>
      </c>
      <c r="AY159" s="23" t="s">
        <v>140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82</v>
      </c>
      <c r="BK159" s="202">
        <f>ROUND(I159*H159,2)</f>
        <v>0</v>
      </c>
      <c r="BL159" s="23" t="s">
        <v>147</v>
      </c>
      <c r="BM159" s="23" t="s">
        <v>253</v>
      </c>
    </row>
    <row r="160" spans="2:47" s="1" customFormat="1" ht="40.5">
      <c r="B160" s="40"/>
      <c r="C160" s="62"/>
      <c r="D160" s="203" t="s">
        <v>149</v>
      </c>
      <c r="E160" s="62"/>
      <c r="F160" s="204" t="s">
        <v>254</v>
      </c>
      <c r="G160" s="62"/>
      <c r="H160" s="62"/>
      <c r="I160" s="162"/>
      <c r="J160" s="62"/>
      <c r="K160" s="62"/>
      <c r="L160" s="60"/>
      <c r="M160" s="205"/>
      <c r="N160" s="41"/>
      <c r="O160" s="41"/>
      <c r="P160" s="41"/>
      <c r="Q160" s="41"/>
      <c r="R160" s="41"/>
      <c r="S160" s="41"/>
      <c r="T160" s="77"/>
      <c r="AT160" s="23" t="s">
        <v>149</v>
      </c>
      <c r="AU160" s="23" t="s">
        <v>84</v>
      </c>
    </row>
    <row r="161" spans="2:51" s="11" customFormat="1" ht="13.5">
      <c r="B161" s="206"/>
      <c r="C161" s="207"/>
      <c r="D161" s="203" t="s">
        <v>151</v>
      </c>
      <c r="E161" s="208" t="s">
        <v>30</v>
      </c>
      <c r="F161" s="209" t="s">
        <v>255</v>
      </c>
      <c r="G161" s="207"/>
      <c r="H161" s="210">
        <v>328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151</v>
      </c>
      <c r="AU161" s="216" t="s">
        <v>84</v>
      </c>
      <c r="AV161" s="11" t="s">
        <v>84</v>
      </c>
      <c r="AW161" s="11" t="s">
        <v>37</v>
      </c>
      <c r="AX161" s="11" t="s">
        <v>74</v>
      </c>
      <c r="AY161" s="216" t="s">
        <v>140</v>
      </c>
    </row>
    <row r="162" spans="2:51" s="12" customFormat="1" ht="13.5">
      <c r="B162" s="217"/>
      <c r="C162" s="218"/>
      <c r="D162" s="203" t="s">
        <v>151</v>
      </c>
      <c r="E162" s="219" t="s">
        <v>30</v>
      </c>
      <c r="F162" s="220" t="s">
        <v>153</v>
      </c>
      <c r="G162" s="218"/>
      <c r="H162" s="219" t="s">
        <v>30</v>
      </c>
      <c r="I162" s="221"/>
      <c r="J162" s="218"/>
      <c r="K162" s="218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151</v>
      </c>
      <c r="AU162" s="226" t="s">
        <v>84</v>
      </c>
      <c r="AV162" s="12" t="s">
        <v>82</v>
      </c>
      <c r="AW162" s="12" t="s">
        <v>37</v>
      </c>
      <c r="AX162" s="12" t="s">
        <v>74</v>
      </c>
      <c r="AY162" s="226" t="s">
        <v>140</v>
      </c>
    </row>
    <row r="163" spans="2:65" s="1" customFormat="1" ht="16.5" customHeight="1">
      <c r="B163" s="40"/>
      <c r="C163" s="228" t="s">
        <v>256</v>
      </c>
      <c r="D163" s="228" t="s">
        <v>228</v>
      </c>
      <c r="E163" s="229" t="s">
        <v>257</v>
      </c>
      <c r="F163" s="230" t="s">
        <v>258</v>
      </c>
      <c r="G163" s="231" t="s">
        <v>259</v>
      </c>
      <c r="H163" s="232">
        <v>11.611</v>
      </c>
      <c r="I163" s="233"/>
      <c r="J163" s="234">
        <f>ROUND(I163*H163,2)</f>
        <v>0</v>
      </c>
      <c r="K163" s="230" t="s">
        <v>146</v>
      </c>
      <c r="L163" s="235"/>
      <c r="M163" s="236" t="s">
        <v>30</v>
      </c>
      <c r="N163" s="237" t="s">
        <v>45</v>
      </c>
      <c r="O163" s="41"/>
      <c r="P163" s="200">
        <f>O163*H163</f>
        <v>0</v>
      </c>
      <c r="Q163" s="200">
        <v>1</v>
      </c>
      <c r="R163" s="200">
        <f>Q163*H163</f>
        <v>11.611</v>
      </c>
      <c r="S163" s="200">
        <v>0</v>
      </c>
      <c r="T163" s="201">
        <f>S163*H163</f>
        <v>0</v>
      </c>
      <c r="AR163" s="23" t="s">
        <v>193</v>
      </c>
      <c r="AT163" s="23" t="s">
        <v>228</v>
      </c>
      <c r="AU163" s="23" t="s">
        <v>84</v>
      </c>
      <c r="AY163" s="23" t="s">
        <v>140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82</v>
      </c>
      <c r="BK163" s="202">
        <f>ROUND(I163*H163,2)</f>
        <v>0</v>
      </c>
      <c r="BL163" s="23" t="s">
        <v>147</v>
      </c>
      <c r="BM163" s="23" t="s">
        <v>260</v>
      </c>
    </row>
    <row r="164" spans="2:47" s="1" customFormat="1" ht="13.5">
      <c r="B164" s="40"/>
      <c r="C164" s="62"/>
      <c r="D164" s="203" t="s">
        <v>149</v>
      </c>
      <c r="E164" s="62"/>
      <c r="F164" s="204" t="s">
        <v>258</v>
      </c>
      <c r="G164" s="62"/>
      <c r="H164" s="62"/>
      <c r="I164" s="162"/>
      <c r="J164" s="62"/>
      <c r="K164" s="62"/>
      <c r="L164" s="60"/>
      <c r="M164" s="205"/>
      <c r="N164" s="41"/>
      <c r="O164" s="41"/>
      <c r="P164" s="41"/>
      <c r="Q164" s="41"/>
      <c r="R164" s="41"/>
      <c r="S164" s="41"/>
      <c r="T164" s="77"/>
      <c r="AT164" s="23" t="s">
        <v>149</v>
      </c>
      <c r="AU164" s="23" t="s">
        <v>84</v>
      </c>
    </row>
    <row r="165" spans="2:51" s="11" customFormat="1" ht="27">
      <c r="B165" s="206"/>
      <c r="C165" s="207"/>
      <c r="D165" s="203" t="s">
        <v>151</v>
      </c>
      <c r="E165" s="208" t="s">
        <v>30</v>
      </c>
      <c r="F165" s="209" t="s">
        <v>261</v>
      </c>
      <c r="G165" s="207"/>
      <c r="H165" s="210">
        <v>11.611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151</v>
      </c>
      <c r="AU165" s="216" t="s">
        <v>84</v>
      </c>
      <c r="AV165" s="11" t="s">
        <v>84</v>
      </c>
      <c r="AW165" s="11" t="s">
        <v>37</v>
      </c>
      <c r="AX165" s="11" t="s">
        <v>74</v>
      </c>
      <c r="AY165" s="216" t="s">
        <v>140</v>
      </c>
    </row>
    <row r="166" spans="2:51" s="12" customFormat="1" ht="13.5">
      <c r="B166" s="217"/>
      <c r="C166" s="218"/>
      <c r="D166" s="203" t="s">
        <v>151</v>
      </c>
      <c r="E166" s="219" t="s">
        <v>30</v>
      </c>
      <c r="F166" s="220" t="s">
        <v>153</v>
      </c>
      <c r="G166" s="218"/>
      <c r="H166" s="219" t="s">
        <v>30</v>
      </c>
      <c r="I166" s="221"/>
      <c r="J166" s="218"/>
      <c r="K166" s="218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151</v>
      </c>
      <c r="AU166" s="226" t="s">
        <v>84</v>
      </c>
      <c r="AV166" s="12" t="s">
        <v>82</v>
      </c>
      <c r="AW166" s="12" t="s">
        <v>37</v>
      </c>
      <c r="AX166" s="12" t="s">
        <v>74</v>
      </c>
      <c r="AY166" s="226" t="s">
        <v>140</v>
      </c>
    </row>
    <row r="167" spans="2:65" s="1" customFormat="1" ht="16.5" customHeight="1">
      <c r="B167" s="40"/>
      <c r="C167" s="191" t="s">
        <v>262</v>
      </c>
      <c r="D167" s="191" t="s">
        <v>142</v>
      </c>
      <c r="E167" s="192" t="s">
        <v>263</v>
      </c>
      <c r="F167" s="193" t="s">
        <v>264</v>
      </c>
      <c r="G167" s="194" t="s">
        <v>145</v>
      </c>
      <c r="H167" s="195">
        <v>1336</v>
      </c>
      <c r="I167" s="196"/>
      <c r="J167" s="197">
        <f>ROUND(I167*H167,2)</f>
        <v>0</v>
      </c>
      <c r="K167" s="193" t="s">
        <v>146</v>
      </c>
      <c r="L167" s="60"/>
      <c r="M167" s="198" t="s">
        <v>30</v>
      </c>
      <c r="N167" s="199" t="s">
        <v>45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147</v>
      </c>
      <c r="AT167" s="23" t="s">
        <v>142</v>
      </c>
      <c r="AU167" s="23" t="s">
        <v>84</v>
      </c>
      <c r="AY167" s="23" t="s">
        <v>140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82</v>
      </c>
      <c r="BK167" s="202">
        <f>ROUND(I167*H167,2)</f>
        <v>0</v>
      </c>
      <c r="BL167" s="23" t="s">
        <v>147</v>
      </c>
      <c r="BM167" s="23" t="s">
        <v>265</v>
      </c>
    </row>
    <row r="168" spans="2:47" s="1" customFormat="1" ht="13.5">
      <c r="B168" s="40"/>
      <c r="C168" s="62"/>
      <c r="D168" s="203" t="s">
        <v>149</v>
      </c>
      <c r="E168" s="62"/>
      <c r="F168" s="204" t="s">
        <v>266</v>
      </c>
      <c r="G168" s="62"/>
      <c r="H168" s="62"/>
      <c r="I168" s="162"/>
      <c r="J168" s="62"/>
      <c r="K168" s="62"/>
      <c r="L168" s="60"/>
      <c r="M168" s="205"/>
      <c r="N168" s="41"/>
      <c r="O168" s="41"/>
      <c r="P168" s="41"/>
      <c r="Q168" s="41"/>
      <c r="R168" s="41"/>
      <c r="S168" s="41"/>
      <c r="T168" s="77"/>
      <c r="AT168" s="23" t="s">
        <v>149</v>
      </c>
      <c r="AU168" s="23" t="s">
        <v>84</v>
      </c>
    </row>
    <row r="169" spans="2:51" s="11" customFormat="1" ht="27">
      <c r="B169" s="206"/>
      <c r="C169" s="207"/>
      <c r="D169" s="203" t="s">
        <v>151</v>
      </c>
      <c r="E169" s="208" t="s">
        <v>30</v>
      </c>
      <c r="F169" s="209" t="s">
        <v>240</v>
      </c>
      <c r="G169" s="207"/>
      <c r="H169" s="210">
        <v>927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151</v>
      </c>
      <c r="AU169" s="216" t="s">
        <v>84</v>
      </c>
      <c r="AV169" s="11" t="s">
        <v>84</v>
      </c>
      <c r="AW169" s="11" t="s">
        <v>37</v>
      </c>
      <c r="AX169" s="11" t="s">
        <v>74</v>
      </c>
      <c r="AY169" s="216" t="s">
        <v>140</v>
      </c>
    </row>
    <row r="170" spans="2:51" s="12" customFormat="1" ht="13.5">
      <c r="B170" s="217"/>
      <c r="C170" s="218"/>
      <c r="D170" s="203" t="s">
        <v>151</v>
      </c>
      <c r="E170" s="219" t="s">
        <v>30</v>
      </c>
      <c r="F170" s="220" t="s">
        <v>160</v>
      </c>
      <c r="G170" s="218"/>
      <c r="H170" s="219" t="s">
        <v>30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151</v>
      </c>
      <c r="AU170" s="226" t="s">
        <v>84</v>
      </c>
      <c r="AV170" s="12" t="s">
        <v>82</v>
      </c>
      <c r="AW170" s="12" t="s">
        <v>37</v>
      </c>
      <c r="AX170" s="12" t="s">
        <v>74</v>
      </c>
      <c r="AY170" s="226" t="s">
        <v>140</v>
      </c>
    </row>
    <row r="171" spans="2:51" s="11" customFormat="1" ht="13.5">
      <c r="B171" s="206"/>
      <c r="C171" s="207"/>
      <c r="D171" s="203" t="s">
        <v>151</v>
      </c>
      <c r="E171" s="208" t="s">
        <v>30</v>
      </c>
      <c r="F171" s="209" t="s">
        <v>242</v>
      </c>
      <c r="G171" s="207"/>
      <c r="H171" s="210">
        <v>409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151</v>
      </c>
      <c r="AU171" s="216" t="s">
        <v>84</v>
      </c>
      <c r="AV171" s="11" t="s">
        <v>84</v>
      </c>
      <c r="AW171" s="11" t="s">
        <v>37</v>
      </c>
      <c r="AX171" s="11" t="s">
        <v>74</v>
      </c>
      <c r="AY171" s="216" t="s">
        <v>140</v>
      </c>
    </row>
    <row r="172" spans="2:51" s="12" customFormat="1" ht="13.5">
      <c r="B172" s="217"/>
      <c r="C172" s="218"/>
      <c r="D172" s="203" t="s">
        <v>151</v>
      </c>
      <c r="E172" s="219" t="s">
        <v>30</v>
      </c>
      <c r="F172" s="220" t="s">
        <v>153</v>
      </c>
      <c r="G172" s="218"/>
      <c r="H172" s="219" t="s">
        <v>30</v>
      </c>
      <c r="I172" s="221"/>
      <c r="J172" s="218"/>
      <c r="K172" s="218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151</v>
      </c>
      <c r="AU172" s="226" t="s">
        <v>84</v>
      </c>
      <c r="AV172" s="12" t="s">
        <v>82</v>
      </c>
      <c r="AW172" s="12" t="s">
        <v>37</v>
      </c>
      <c r="AX172" s="12" t="s">
        <v>74</v>
      </c>
      <c r="AY172" s="226" t="s">
        <v>140</v>
      </c>
    </row>
    <row r="173" spans="2:65" s="1" customFormat="1" ht="25.5" customHeight="1">
      <c r="B173" s="40"/>
      <c r="C173" s="191" t="s">
        <v>267</v>
      </c>
      <c r="D173" s="191" t="s">
        <v>142</v>
      </c>
      <c r="E173" s="192" t="s">
        <v>268</v>
      </c>
      <c r="F173" s="193" t="s">
        <v>269</v>
      </c>
      <c r="G173" s="194" t="s">
        <v>145</v>
      </c>
      <c r="H173" s="195">
        <v>7447</v>
      </c>
      <c r="I173" s="196"/>
      <c r="J173" s="197">
        <f>ROUND(I173*H173,2)</f>
        <v>0</v>
      </c>
      <c r="K173" s="193" t="s">
        <v>30</v>
      </c>
      <c r="L173" s="60"/>
      <c r="M173" s="198" t="s">
        <v>30</v>
      </c>
      <c r="N173" s="199" t="s">
        <v>45</v>
      </c>
      <c r="O173" s="4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3" t="s">
        <v>147</v>
      </c>
      <c r="AT173" s="23" t="s">
        <v>142</v>
      </c>
      <c r="AU173" s="23" t="s">
        <v>84</v>
      </c>
      <c r="AY173" s="23" t="s">
        <v>140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3" t="s">
        <v>82</v>
      </c>
      <c r="BK173" s="202">
        <f>ROUND(I173*H173,2)</f>
        <v>0</v>
      </c>
      <c r="BL173" s="23" t="s">
        <v>147</v>
      </c>
      <c r="BM173" s="23" t="s">
        <v>270</v>
      </c>
    </row>
    <row r="174" spans="2:47" s="1" customFormat="1" ht="27">
      <c r="B174" s="40"/>
      <c r="C174" s="62"/>
      <c r="D174" s="203" t="s">
        <v>149</v>
      </c>
      <c r="E174" s="62"/>
      <c r="F174" s="204" t="s">
        <v>271</v>
      </c>
      <c r="G174" s="62"/>
      <c r="H174" s="62"/>
      <c r="I174" s="162"/>
      <c r="J174" s="62"/>
      <c r="K174" s="62"/>
      <c r="L174" s="60"/>
      <c r="M174" s="205"/>
      <c r="N174" s="41"/>
      <c r="O174" s="41"/>
      <c r="P174" s="41"/>
      <c r="Q174" s="41"/>
      <c r="R174" s="41"/>
      <c r="S174" s="41"/>
      <c r="T174" s="77"/>
      <c r="AT174" s="23" t="s">
        <v>149</v>
      </c>
      <c r="AU174" s="23" t="s">
        <v>84</v>
      </c>
    </row>
    <row r="175" spans="2:47" s="1" customFormat="1" ht="54">
      <c r="B175" s="40"/>
      <c r="C175" s="62"/>
      <c r="D175" s="203" t="s">
        <v>198</v>
      </c>
      <c r="E175" s="62"/>
      <c r="F175" s="227" t="s">
        <v>272</v>
      </c>
      <c r="G175" s="62"/>
      <c r="H175" s="62"/>
      <c r="I175" s="162"/>
      <c r="J175" s="62"/>
      <c r="K175" s="62"/>
      <c r="L175" s="60"/>
      <c r="M175" s="205"/>
      <c r="N175" s="41"/>
      <c r="O175" s="41"/>
      <c r="P175" s="41"/>
      <c r="Q175" s="41"/>
      <c r="R175" s="41"/>
      <c r="S175" s="41"/>
      <c r="T175" s="77"/>
      <c r="AT175" s="23" t="s">
        <v>198</v>
      </c>
      <c r="AU175" s="23" t="s">
        <v>84</v>
      </c>
    </row>
    <row r="176" spans="2:51" s="11" customFormat="1" ht="13.5">
      <c r="B176" s="206"/>
      <c r="C176" s="207"/>
      <c r="D176" s="203" t="s">
        <v>151</v>
      </c>
      <c r="E176" s="208" t="s">
        <v>30</v>
      </c>
      <c r="F176" s="209" t="s">
        <v>273</v>
      </c>
      <c r="G176" s="207"/>
      <c r="H176" s="210">
        <v>7447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151</v>
      </c>
      <c r="AU176" s="216" t="s">
        <v>84</v>
      </c>
      <c r="AV176" s="11" t="s">
        <v>84</v>
      </c>
      <c r="AW176" s="11" t="s">
        <v>37</v>
      </c>
      <c r="AX176" s="11" t="s">
        <v>74</v>
      </c>
      <c r="AY176" s="216" t="s">
        <v>140</v>
      </c>
    </row>
    <row r="177" spans="2:65" s="1" customFormat="1" ht="16.5" customHeight="1">
      <c r="B177" s="40"/>
      <c r="C177" s="191" t="s">
        <v>274</v>
      </c>
      <c r="D177" s="191" t="s">
        <v>142</v>
      </c>
      <c r="E177" s="192" t="s">
        <v>275</v>
      </c>
      <c r="F177" s="193" t="s">
        <v>276</v>
      </c>
      <c r="G177" s="194" t="s">
        <v>145</v>
      </c>
      <c r="H177" s="195">
        <v>2447</v>
      </c>
      <c r="I177" s="196"/>
      <c r="J177" s="197">
        <f>ROUND(I177*H177,2)</f>
        <v>0</v>
      </c>
      <c r="K177" s="193" t="s">
        <v>146</v>
      </c>
      <c r="L177" s="60"/>
      <c r="M177" s="198" t="s">
        <v>30</v>
      </c>
      <c r="N177" s="199" t="s">
        <v>45</v>
      </c>
      <c r="O177" s="4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3" t="s">
        <v>147</v>
      </c>
      <c r="AT177" s="23" t="s">
        <v>142</v>
      </c>
      <c r="AU177" s="23" t="s">
        <v>84</v>
      </c>
      <c r="AY177" s="23" t="s">
        <v>140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82</v>
      </c>
      <c r="BK177" s="202">
        <f>ROUND(I177*H177,2)</f>
        <v>0</v>
      </c>
      <c r="BL177" s="23" t="s">
        <v>147</v>
      </c>
      <c r="BM177" s="23" t="s">
        <v>277</v>
      </c>
    </row>
    <row r="178" spans="2:47" s="1" customFormat="1" ht="27">
      <c r="B178" s="40"/>
      <c r="C178" s="62"/>
      <c r="D178" s="203" t="s">
        <v>149</v>
      </c>
      <c r="E178" s="62"/>
      <c r="F178" s="204" t="s">
        <v>278</v>
      </c>
      <c r="G178" s="62"/>
      <c r="H178" s="62"/>
      <c r="I178" s="162"/>
      <c r="J178" s="62"/>
      <c r="K178" s="62"/>
      <c r="L178" s="60"/>
      <c r="M178" s="205"/>
      <c r="N178" s="41"/>
      <c r="O178" s="41"/>
      <c r="P178" s="41"/>
      <c r="Q178" s="41"/>
      <c r="R178" s="41"/>
      <c r="S178" s="41"/>
      <c r="T178" s="77"/>
      <c r="AT178" s="23" t="s">
        <v>149</v>
      </c>
      <c r="AU178" s="23" t="s">
        <v>84</v>
      </c>
    </row>
    <row r="179" spans="2:51" s="11" customFormat="1" ht="27">
      <c r="B179" s="206"/>
      <c r="C179" s="207"/>
      <c r="D179" s="203" t="s">
        <v>151</v>
      </c>
      <c r="E179" s="208" t="s">
        <v>30</v>
      </c>
      <c r="F179" s="209" t="s">
        <v>240</v>
      </c>
      <c r="G179" s="207"/>
      <c r="H179" s="210">
        <v>927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151</v>
      </c>
      <c r="AU179" s="216" t="s">
        <v>84</v>
      </c>
      <c r="AV179" s="11" t="s">
        <v>84</v>
      </c>
      <c r="AW179" s="11" t="s">
        <v>37</v>
      </c>
      <c r="AX179" s="11" t="s">
        <v>74</v>
      </c>
      <c r="AY179" s="216" t="s">
        <v>140</v>
      </c>
    </row>
    <row r="180" spans="2:51" s="12" customFormat="1" ht="13.5">
      <c r="B180" s="217"/>
      <c r="C180" s="218"/>
      <c r="D180" s="203" t="s">
        <v>151</v>
      </c>
      <c r="E180" s="219" t="s">
        <v>30</v>
      </c>
      <c r="F180" s="220" t="s">
        <v>160</v>
      </c>
      <c r="G180" s="218"/>
      <c r="H180" s="219" t="s">
        <v>30</v>
      </c>
      <c r="I180" s="221"/>
      <c r="J180" s="218"/>
      <c r="K180" s="218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151</v>
      </c>
      <c r="AU180" s="226" t="s">
        <v>84</v>
      </c>
      <c r="AV180" s="12" t="s">
        <v>82</v>
      </c>
      <c r="AW180" s="12" t="s">
        <v>37</v>
      </c>
      <c r="AX180" s="12" t="s">
        <v>74</v>
      </c>
      <c r="AY180" s="226" t="s">
        <v>140</v>
      </c>
    </row>
    <row r="181" spans="2:51" s="11" customFormat="1" ht="13.5">
      <c r="B181" s="206"/>
      <c r="C181" s="207"/>
      <c r="D181" s="203" t="s">
        <v>151</v>
      </c>
      <c r="E181" s="208" t="s">
        <v>30</v>
      </c>
      <c r="F181" s="209" t="s">
        <v>241</v>
      </c>
      <c r="G181" s="207"/>
      <c r="H181" s="210">
        <v>1520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151</v>
      </c>
      <c r="AU181" s="216" t="s">
        <v>84</v>
      </c>
      <c r="AV181" s="11" t="s">
        <v>84</v>
      </c>
      <c r="AW181" s="11" t="s">
        <v>37</v>
      </c>
      <c r="AX181" s="11" t="s">
        <v>74</v>
      </c>
      <c r="AY181" s="216" t="s">
        <v>140</v>
      </c>
    </row>
    <row r="182" spans="2:51" s="12" customFormat="1" ht="13.5">
      <c r="B182" s="217"/>
      <c r="C182" s="218"/>
      <c r="D182" s="203" t="s">
        <v>151</v>
      </c>
      <c r="E182" s="219" t="s">
        <v>30</v>
      </c>
      <c r="F182" s="220" t="s">
        <v>167</v>
      </c>
      <c r="G182" s="218"/>
      <c r="H182" s="219" t="s">
        <v>30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151</v>
      </c>
      <c r="AU182" s="226" t="s">
        <v>84</v>
      </c>
      <c r="AV182" s="12" t="s">
        <v>82</v>
      </c>
      <c r="AW182" s="12" t="s">
        <v>37</v>
      </c>
      <c r="AX182" s="12" t="s">
        <v>74</v>
      </c>
      <c r="AY182" s="226" t="s">
        <v>140</v>
      </c>
    </row>
    <row r="183" spans="2:65" s="1" customFormat="1" ht="16.5" customHeight="1">
      <c r="B183" s="40"/>
      <c r="C183" s="191" t="s">
        <v>9</v>
      </c>
      <c r="D183" s="191" t="s">
        <v>142</v>
      </c>
      <c r="E183" s="192" t="s">
        <v>279</v>
      </c>
      <c r="F183" s="193" t="s">
        <v>280</v>
      </c>
      <c r="G183" s="194" t="s">
        <v>145</v>
      </c>
      <c r="H183" s="195">
        <v>102.25</v>
      </c>
      <c r="I183" s="196"/>
      <c r="J183" s="197">
        <f>ROUND(I183*H183,2)</f>
        <v>0</v>
      </c>
      <c r="K183" s="193" t="s">
        <v>146</v>
      </c>
      <c r="L183" s="60"/>
      <c r="M183" s="198" t="s">
        <v>30</v>
      </c>
      <c r="N183" s="199" t="s">
        <v>45</v>
      </c>
      <c r="O183" s="41"/>
      <c r="P183" s="200">
        <f>O183*H183</f>
        <v>0</v>
      </c>
      <c r="Q183" s="200">
        <v>0.18776</v>
      </c>
      <c r="R183" s="200">
        <f>Q183*H183</f>
        <v>19.19846</v>
      </c>
      <c r="S183" s="200">
        <v>0</v>
      </c>
      <c r="T183" s="201">
        <f>S183*H183</f>
        <v>0</v>
      </c>
      <c r="AR183" s="23" t="s">
        <v>147</v>
      </c>
      <c r="AT183" s="23" t="s">
        <v>142</v>
      </c>
      <c r="AU183" s="23" t="s">
        <v>84</v>
      </c>
      <c r="AY183" s="23" t="s">
        <v>140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82</v>
      </c>
      <c r="BK183" s="202">
        <f>ROUND(I183*H183,2)</f>
        <v>0</v>
      </c>
      <c r="BL183" s="23" t="s">
        <v>147</v>
      </c>
      <c r="BM183" s="23" t="s">
        <v>281</v>
      </c>
    </row>
    <row r="184" spans="2:47" s="1" customFormat="1" ht="27">
      <c r="B184" s="40"/>
      <c r="C184" s="62"/>
      <c r="D184" s="203" t="s">
        <v>149</v>
      </c>
      <c r="E184" s="62"/>
      <c r="F184" s="204" t="s">
        <v>282</v>
      </c>
      <c r="G184" s="62"/>
      <c r="H184" s="62"/>
      <c r="I184" s="162"/>
      <c r="J184" s="62"/>
      <c r="K184" s="62"/>
      <c r="L184" s="60"/>
      <c r="M184" s="205"/>
      <c r="N184" s="41"/>
      <c r="O184" s="41"/>
      <c r="P184" s="41"/>
      <c r="Q184" s="41"/>
      <c r="R184" s="41"/>
      <c r="S184" s="41"/>
      <c r="T184" s="77"/>
      <c r="AT184" s="23" t="s">
        <v>149</v>
      </c>
      <c r="AU184" s="23" t="s">
        <v>84</v>
      </c>
    </row>
    <row r="185" spans="2:51" s="11" customFormat="1" ht="27">
      <c r="B185" s="206"/>
      <c r="C185" s="207"/>
      <c r="D185" s="203" t="s">
        <v>151</v>
      </c>
      <c r="E185" s="208" t="s">
        <v>30</v>
      </c>
      <c r="F185" s="209" t="s">
        <v>283</v>
      </c>
      <c r="G185" s="207"/>
      <c r="H185" s="210">
        <v>102.25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151</v>
      </c>
      <c r="AU185" s="216" t="s">
        <v>84</v>
      </c>
      <c r="AV185" s="11" t="s">
        <v>84</v>
      </c>
      <c r="AW185" s="11" t="s">
        <v>37</v>
      </c>
      <c r="AX185" s="11" t="s">
        <v>74</v>
      </c>
      <c r="AY185" s="216" t="s">
        <v>140</v>
      </c>
    </row>
    <row r="186" spans="2:65" s="1" customFormat="1" ht="16.5" customHeight="1">
      <c r="B186" s="40"/>
      <c r="C186" s="191" t="s">
        <v>284</v>
      </c>
      <c r="D186" s="191" t="s">
        <v>142</v>
      </c>
      <c r="E186" s="192" t="s">
        <v>285</v>
      </c>
      <c r="F186" s="193" t="s">
        <v>286</v>
      </c>
      <c r="G186" s="194" t="s">
        <v>176</v>
      </c>
      <c r="H186" s="195">
        <v>14.315</v>
      </c>
      <c r="I186" s="196"/>
      <c r="J186" s="197">
        <f>ROUND(I186*H186,2)</f>
        <v>0</v>
      </c>
      <c r="K186" s="193" t="s">
        <v>146</v>
      </c>
      <c r="L186" s="60"/>
      <c r="M186" s="198" t="s">
        <v>30</v>
      </c>
      <c r="N186" s="199" t="s">
        <v>45</v>
      </c>
      <c r="O186" s="4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3" t="s">
        <v>147</v>
      </c>
      <c r="AT186" s="23" t="s">
        <v>142</v>
      </c>
      <c r="AU186" s="23" t="s">
        <v>84</v>
      </c>
      <c r="AY186" s="23" t="s">
        <v>140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82</v>
      </c>
      <c r="BK186" s="202">
        <f>ROUND(I186*H186,2)</f>
        <v>0</v>
      </c>
      <c r="BL186" s="23" t="s">
        <v>147</v>
      </c>
      <c r="BM186" s="23" t="s">
        <v>287</v>
      </c>
    </row>
    <row r="187" spans="2:47" s="1" customFormat="1" ht="13.5">
      <c r="B187" s="40"/>
      <c r="C187" s="62"/>
      <c r="D187" s="203" t="s">
        <v>149</v>
      </c>
      <c r="E187" s="62"/>
      <c r="F187" s="204" t="s">
        <v>288</v>
      </c>
      <c r="G187" s="62"/>
      <c r="H187" s="62"/>
      <c r="I187" s="162"/>
      <c r="J187" s="62"/>
      <c r="K187" s="62"/>
      <c r="L187" s="60"/>
      <c r="M187" s="205"/>
      <c r="N187" s="41"/>
      <c r="O187" s="41"/>
      <c r="P187" s="41"/>
      <c r="Q187" s="41"/>
      <c r="R187" s="41"/>
      <c r="S187" s="41"/>
      <c r="T187" s="77"/>
      <c r="AT187" s="23" t="s">
        <v>149</v>
      </c>
      <c r="AU187" s="23" t="s">
        <v>84</v>
      </c>
    </row>
    <row r="188" spans="2:51" s="11" customFormat="1" ht="13.5">
      <c r="B188" s="206"/>
      <c r="C188" s="207"/>
      <c r="D188" s="203" t="s">
        <v>151</v>
      </c>
      <c r="E188" s="208" t="s">
        <v>30</v>
      </c>
      <c r="F188" s="209" t="s">
        <v>289</v>
      </c>
      <c r="G188" s="207"/>
      <c r="H188" s="210">
        <v>14.315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151</v>
      </c>
      <c r="AU188" s="216" t="s">
        <v>84</v>
      </c>
      <c r="AV188" s="11" t="s">
        <v>84</v>
      </c>
      <c r="AW188" s="11" t="s">
        <v>37</v>
      </c>
      <c r="AX188" s="11" t="s">
        <v>74</v>
      </c>
      <c r="AY188" s="216" t="s">
        <v>140</v>
      </c>
    </row>
    <row r="189" spans="2:65" s="1" customFormat="1" ht="16.5" customHeight="1">
      <c r="B189" s="40"/>
      <c r="C189" s="228" t="s">
        <v>290</v>
      </c>
      <c r="D189" s="228" t="s">
        <v>228</v>
      </c>
      <c r="E189" s="229" t="s">
        <v>291</v>
      </c>
      <c r="F189" s="230" t="s">
        <v>292</v>
      </c>
      <c r="G189" s="231" t="s">
        <v>259</v>
      </c>
      <c r="H189" s="232">
        <v>30.062</v>
      </c>
      <c r="I189" s="233"/>
      <c r="J189" s="234">
        <f>ROUND(I189*H189,2)</f>
        <v>0</v>
      </c>
      <c r="K189" s="230" t="s">
        <v>30</v>
      </c>
      <c r="L189" s="235"/>
      <c r="M189" s="236" t="s">
        <v>30</v>
      </c>
      <c r="N189" s="237" t="s">
        <v>45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3" t="s">
        <v>193</v>
      </c>
      <c r="AT189" s="23" t="s">
        <v>228</v>
      </c>
      <c r="AU189" s="23" t="s">
        <v>84</v>
      </c>
      <c r="AY189" s="23" t="s">
        <v>140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82</v>
      </c>
      <c r="BK189" s="202">
        <f>ROUND(I189*H189,2)</f>
        <v>0</v>
      </c>
      <c r="BL189" s="23" t="s">
        <v>147</v>
      </c>
      <c r="BM189" s="23" t="s">
        <v>293</v>
      </c>
    </row>
    <row r="190" spans="2:47" s="1" customFormat="1" ht="13.5">
      <c r="B190" s="40"/>
      <c r="C190" s="62"/>
      <c r="D190" s="203" t="s">
        <v>149</v>
      </c>
      <c r="E190" s="62"/>
      <c r="F190" s="204" t="s">
        <v>292</v>
      </c>
      <c r="G190" s="62"/>
      <c r="H190" s="62"/>
      <c r="I190" s="162"/>
      <c r="J190" s="62"/>
      <c r="K190" s="62"/>
      <c r="L190" s="60"/>
      <c r="M190" s="205"/>
      <c r="N190" s="41"/>
      <c r="O190" s="41"/>
      <c r="P190" s="41"/>
      <c r="Q190" s="41"/>
      <c r="R190" s="41"/>
      <c r="S190" s="41"/>
      <c r="T190" s="77"/>
      <c r="AT190" s="23" t="s">
        <v>149</v>
      </c>
      <c r="AU190" s="23" t="s">
        <v>84</v>
      </c>
    </row>
    <row r="191" spans="2:51" s="11" customFormat="1" ht="13.5">
      <c r="B191" s="206"/>
      <c r="C191" s="207"/>
      <c r="D191" s="203" t="s">
        <v>151</v>
      </c>
      <c r="E191" s="208" t="s">
        <v>30</v>
      </c>
      <c r="F191" s="209" t="s">
        <v>289</v>
      </c>
      <c r="G191" s="207"/>
      <c r="H191" s="210">
        <v>14.315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151</v>
      </c>
      <c r="AU191" s="216" t="s">
        <v>84</v>
      </c>
      <c r="AV191" s="11" t="s">
        <v>84</v>
      </c>
      <c r="AW191" s="11" t="s">
        <v>37</v>
      </c>
      <c r="AX191" s="11" t="s">
        <v>74</v>
      </c>
      <c r="AY191" s="216" t="s">
        <v>140</v>
      </c>
    </row>
    <row r="192" spans="2:51" s="11" customFormat="1" ht="13.5">
      <c r="B192" s="206"/>
      <c r="C192" s="207"/>
      <c r="D192" s="203" t="s">
        <v>151</v>
      </c>
      <c r="E192" s="207"/>
      <c r="F192" s="209" t="s">
        <v>294</v>
      </c>
      <c r="G192" s="207"/>
      <c r="H192" s="210">
        <v>30.062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151</v>
      </c>
      <c r="AU192" s="216" t="s">
        <v>84</v>
      </c>
      <c r="AV192" s="11" t="s">
        <v>84</v>
      </c>
      <c r="AW192" s="11" t="s">
        <v>6</v>
      </c>
      <c r="AX192" s="11" t="s">
        <v>82</v>
      </c>
      <c r="AY192" s="216" t="s">
        <v>140</v>
      </c>
    </row>
    <row r="193" spans="2:65" s="1" customFormat="1" ht="16.5" customHeight="1">
      <c r="B193" s="40"/>
      <c r="C193" s="191" t="s">
        <v>295</v>
      </c>
      <c r="D193" s="191" t="s">
        <v>142</v>
      </c>
      <c r="E193" s="192" t="s">
        <v>296</v>
      </c>
      <c r="F193" s="193" t="s">
        <v>297</v>
      </c>
      <c r="G193" s="194" t="s">
        <v>298</v>
      </c>
      <c r="H193" s="195">
        <v>400</v>
      </c>
      <c r="I193" s="196"/>
      <c r="J193" s="197">
        <f>ROUND(I193*H193,2)</f>
        <v>0</v>
      </c>
      <c r="K193" s="193" t="s">
        <v>146</v>
      </c>
      <c r="L193" s="60"/>
      <c r="M193" s="198" t="s">
        <v>30</v>
      </c>
      <c r="N193" s="199" t="s">
        <v>45</v>
      </c>
      <c r="O193" s="41"/>
      <c r="P193" s="200">
        <f>O193*H193</f>
        <v>0</v>
      </c>
      <c r="Q193" s="200">
        <v>0.00085</v>
      </c>
      <c r="R193" s="200">
        <f>Q193*H193</f>
        <v>0.33999999999999997</v>
      </c>
      <c r="S193" s="200">
        <v>0</v>
      </c>
      <c r="T193" s="201">
        <f>S193*H193</f>
        <v>0</v>
      </c>
      <c r="AR193" s="23" t="s">
        <v>147</v>
      </c>
      <c r="AT193" s="23" t="s">
        <v>142</v>
      </c>
      <c r="AU193" s="23" t="s">
        <v>84</v>
      </c>
      <c r="AY193" s="23" t="s">
        <v>140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82</v>
      </c>
      <c r="BK193" s="202">
        <f>ROUND(I193*H193,2)</f>
        <v>0</v>
      </c>
      <c r="BL193" s="23" t="s">
        <v>147</v>
      </c>
      <c r="BM193" s="23" t="s">
        <v>299</v>
      </c>
    </row>
    <row r="194" spans="2:47" s="1" customFormat="1" ht="13.5">
      <c r="B194" s="40"/>
      <c r="C194" s="62"/>
      <c r="D194" s="203" t="s">
        <v>149</v>
      </c>
      <c r="E194" s="62"/>
      <c r="F194" s="204" t="s">
        <v>300</v>
      </c>
      <c r="G194" s="62"/>
      <c r="H194" s="62"/>
      <c r="I194" s="162"/>
      <c r="J194" s="62"/>
      <c r="K194" s="62"/>
      <c r="L194" s="60"/>
      <c r="M194" s="205"/>
      <c r="N194" s="41"/>
      <c r="O194" s="41"/>
      <c r="P194" s="41"/>
      <c r="Q194" s="41"/>
      <c r="R194" s="41"/>
      <c r="S194" s="41"/>
      <c r="T194" s="77"/>
      <c r="AT194" s="23" t="s">
        <v>149</v>
      </c>
      <c r="AU194" s="23" t="s">
        <v>84</v>
      </c>
    </row>
    <row r="195" spans="2:51" s="11" customFormat="1" ht="13.5">
      <c r="B195" s="206"/>
      <c r="C195" s="207"/>
      <c r="D195" s="203" t="s">
        <v>151</v>
      </c>
      <c r="E195" s="208" t="s">
        <v>30</v>
      </c>
      <c r="F195" s="209" t="s">
        <v>301</v>
      </c>
      <c r="G195" s="207"/>
      <c r="H195" s="210">
        <v>400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151</v>
      </c>
      <c r="AU195" s="216" t="s">
        <v>84</v>
      </c>
      <c r="AV195" s="11" t="s">
        <v>84</v>
      </c>
      <c r="AW195" s="11" t="s">
        <v>37</v>
      </c>
      <c r="AX195" s="11" t="s">
        <v>74</v>
      </c>
      <c r="AY195" s="216" t="s">
        <v>140</v>
      </c>
    </row>
    <row r="196" spans="2:65" s="1" customFormat="1" ht="16.5" customHeight="1">
      <c r="B196" s="40"/>
      <c r="C196" s="191" t="s">
        <v>302</v>
      </c>
      <c r="D196" s="191" t="s">
        <v>142</v>
      </c>
      <c r="E196" s="192" t="s">
        <v>303</v>
      </c>
      <c r="F196" s="193" t="s">
        <v>304</v>
      </c>
      <c r="G196" s="194" t="s">
        <v>145</v>
      </c>
      <c r="H196" s="195">
        <v>7447</v>
      </c>
      <c r="I196" s="196"/>
      <c r="J196" s="197">
        <f>ROUND(I196*H196,2)</f>
        <v>0</v>
      </c>
      <c r="K196" s="193" t="s">
        <v>146</v>
      </c>
      <c r="L196" s="60"/>
      <c r="M196" s="198" t="s">
        <v>30</v>
      </c>
      <c r="N196" s="199" t="s">
        <v>45</v>
      </c>
      <c r="O196" s="4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3" t="s">
        <v>147</v>
      </c>
      <c r="AT196" s="23" t="s">
        <v>142</v>
      </c>
      <c r="AU196" s="23" t="s">
        <v>84</v>
      </c>
      <c r="AY196" s="23" t="s">
        <v>140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82</v>
      </c>
      <c r="BK196" s="202">
        <f>ROUND(I196*H196,2)</f>
        <v>0</v>
      </c>
      <c r="BL196" s="23" t="s">
        <v>147</v>
      </c>
      <c r="BM196" s="23" t="s">
        <v>305</v>
      </c>
    </row>
    <row r="197" spans="2:47" s="1" customFormat="1" ht="13.5">
      <c r="B197" s="40"/>
      <c r="C197" s="62"/>
      <c r="D197" s="203" t="s">
        <v>149</v>
      </c>
      <c r="E197" s="62"/>
      <c r="F197" s="204" t="s">
        <v>306</v>
      </c>
      <c r="G197" s="62"/>
      <c r="H197" s="62"/>
      <c r="I197" s="162"/>
      <c r="J197" s="62"/>
      <c r="K197" s="62"/>
      <c r="L197" s="60"/>
      <c r="M197" s="205"/>
      <c r="N197" s="41"/>
      <c r="O197" s="41"/>
      <c r="P197" s="41"/>
      <c r="Q197" s="41"/>
      <c r="R197" s="41"/>
      <c r="S197" s="41"/>
      <c r="T197" s="77"/>
      <c r="AT197" s="23" t="s">
        <v>149</v>
      </c>
      <c r="AU197" s="23" t="s">
        <v>84</v>
      </c>
    </row>
    <row r="198" spans="2:47" s="1" customFormat="1" ht="27">
      <c r="B198" s="40"/>
      <c r="C198" s="62"/>
      <c r="D198" s="203" t="s">
        <v>198</v>
      </c>
      <c r="E198" s="62"/>
      <c r="F198" s="227" t="s">
        <v>307</v>
      </c>
      <c r="G198" s="62"/>
      <c r="H198" s="62"/>
      <c r="I198" s="162"/>
      <c r="J198" s="62"/>
      <c r="K198" s="62"/>
      <c r="L198" s="60"/>
      <c r="M198" s="205"/>
      <c r="N198" s="41"/>
      <c r="O198" s="41"/>
      <c r="P198" s="41"/>
      <c r="Q198" s="41"/>
      <c r="R198" s="41"/>
      <c r="S198" s="41"/>
      <c r="T198" s="77"/>
      <c r="AT198" s="23" t="s">
        <v>198</v>
      </c>
      <c r="AU198" s="23" t="s">
        <v>84</v>
      </c>
    </row>
    <row r="199" spans="2:51" s="11" customFormat="1" ht="13.5">
      <c r="B199" s="206"/>
      <c r="C199" s="207"/>
      <c r="D199" s="203" t="s">
        <v>151</v>
      </c>
      <c r="E199" s="208" t="s">
        <v>30</v>
      </c>
      <c r="F199" s="209" t="s">
        <v>273</v>
      </c>
      <c r="G199" s="207"/>
      <c r="H199" s="210">
        <v>7447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151</v>
      </c>
      <c r="AU199" s="216" t="s">
        <v>84</v>
      </c>
      <c r="AV199" s="11" t="s">
        <v>84</v>
      </c>
      <c r="AW199" s="11" t="s">
        <v>37</v>
      </c>
      <c r="AX199" s="11" t="s">
        <v>74</v>
      </c>
      <c r="AY199" s="216" t="s">
        <v>140</v>
      </c>
    </row>
    <row r="200" spans="2:65" s="1" customFormat="1" ht="16.5" customHeight="1">
      <c r="B200" s="40"/>
      <c r="C200" s="191" t="s">
        <v>308</v>
      </c>
      <c r="D200" s="191" t="s">
        <v>142</v>
      </c>
      <c r="E200" s="192" t="s">
        <v>309</v>
      </c>
      <c r="F200" s="193" t="s">
        <v>310</v>
      </c>
      <c r="G200" s="194" t="s">
        <v>145</v>
      </c>
      <c r="H200" s="195">
        <v>7447</v>
      </c>
      <c r="I200" s="196"/>
      <c r="J200" s="197">
        <f>ROUND(I200*H200,2)</f>
        <v>0</v>
      </c>
      <c r="K200" s="193" t="s">
        <v>146</v>
      </c>
      <c r="L200" s="60"/>
      <c r="M200" s="198" t="s">
        <v>30</v>
      </c>
      <c r="N200" s="199" t="s">
        <v>45</v>
      </c>
      <c r="O200" s="4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3" t="s">
        <v>147</v>
      </c>
      <c r="AT200" s="23" t="s">
        <v>142</v>
      </c>
      <c r="AU200" s="23" t="s">
        <v>84</v>
      </c>
      <c r="AY200" s="23" t="s">
        <v>140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82</v>
      </c>
      <c r="BK200" s="202">
        <f>ROUND(I200*H200,2)</f>
        <v>0</v>
      </c>
      <c r="BL200" s="23" t="s">
        <v>147</v>
      </c>
      <c r="BM200" s="23" t="s">
        <v>311</v>
      </c>
    </row>
    <row r="201" spans="2:47" s="1" customFormat="1" ht="13.5">
      <c r="B201" s="40"/>
      <c r="C201" s="62"/>
      <c r="D201" s="203" t="s">
        <v>149</v>
      </c>
      <c r="E201" s="62"/>
      <c r="F201" s="204" t="s">
        <v>312</v>
      </c>
      <c r="G201" s="62"/>
      <c r="H201" s="62"/>
      <c r="I201" s="162"/>
      <c r="J201" s="62"/>
      <c r="K201" s="62"/>
      <c r="L201" s="60"/>
      <c r="M201" s="205"/>
      <c r="N201" s="41"/>
      <c r="O201" s="41"/>
      <c r="P201" s="41"/>
      <c r="Q201" s="41"/>
      <c r="R201" s="41"/>
      <c r="S201" s="41"/>
      <c r="T201" s="77"/>
      <c r="AT201" s="23" t="s">
        <v>149</v>
      </c>
      <c r="AU201" s="23" t="s">
        <v>84</v>
      </c>
    </row>
    <row r="202" spans="2:47" s="1" customFormat="1" ht="27">
      <c r="B202" s="40"/>
      <c r="C202" s="62"/>
      <c r="D202" s="203" t="s">
        <v>198</v>
      </c>
      <c r="E202" s="62"/>
      <c r="F202" s="227" t="s">
        <v>313</v>
      </c>
      <c r="G202" s="62"/>
      <c r="H202" s="62"/>
      <c r="I202" s="162"/>
      <c r="J202" s="62"/>
      <c r="K202" s="62"/>
      <c r="L202" s="60"/>
      <c r="M202" s="205"/>
      <c r="N202" s="41"/>
      <c r="O202" s="41"/>
      <c r="P202" s="41"/>
      <c r="Q202" s="41"/>
      <c r="R202" s="41"/>
      <c r="S202" s="41"/>
      <c r="T202" s="77"/>
      <c r="AT202" s="23" t="s">
        <v>198</v>
      </c>
      <c r="AU202" s="23" t="s">
        <v>84</v>
      </c>
    </row>
    <row r="203" spans="2:51" s="11" customFormat="1" ht="13.5">
      <c r="B203" s="206"/>
      <c r="C203" s="207"/>
      <c r="D203" s="203" t="s">
        <v>151</v>
      </c>
      <c r="E203" s="208" t="s">
        <v>30</v>
      </c>
      <c r="F203" s="209" t="s">
        <v>273</v>
      </c>
      <c r="G203" s="207"/>
      <c r="H203" s="210">
        <v>7447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151</v>
      </c>
      <c r="AU203" s="216" t="s">
        <v>84</v>
      </c>
      <c r="AV203" s="11" t="s">
        <v>84</v>
      </c>
      <c r="AW203" s="11" t="s">
        <v>37</v>
      </c>
      <c r="AX203" s="11" t="s">
        <v>74</v>
      </c>
      <c r="AY203" s="216" t="s">
        <v>140</v>
      </c>
    </row>
    <row r="204" spans="2:65" s="1" customFormat="1" ht="25.5" customHeight="1">
      <c r="B204" s="40"/>
      <c r="C204" s="191" t="s">
        <v>314</v>
      </c>
      <c r="D204" s="191" t="s">
        <v>142</v>
      </c>
      <c r="E204" s="192" t="s">
        <v>315</v>
      </c>
      <c r="F204" s="193" t="s">
        <v>316</v>
      </c>
      <c r="G204" s="194" t="s">
        <v>145</v>
      </c>
      <c r="H204" s="195">
        <v>7447</v>
      </c>
      <c r="I204" s="196"/>
      <c r="J204" s="197">
        <f>ROUND(I204*H204,2)</f>
        <v>0</v>
      </c>
      <c r="K204" s="193" t="s">
        <v>146</v>
      </c>
      <c r="L204" s="60"/>
      <c r="M204" s="198" t="s">
        <v>30</v>
      </c>
      <c r="N204" s="199" t="s">
        <v>45</v>
      </c>
      <c r="O204" s="4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3" t="s">
        <v>147</v>
      </c>
      <c r="AT204" s="23" t="s">
        <v>142</v>
      </c>
      <c r="AU204" s="23" t="s">
        <v>84</v>
      </c>
      <c r="AY204" s="23" t="s">
        <v>140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82</v>
      </c>
      <c r="BK204" s="202">
        <f>ROUND(I204*H204,2)</f>
        <v>0</v>
      </c>
      <c r="BL204" s="23" t="s">
        <v>147</v>
      </c>
      <c r="BM204" s="23" t="s">
        <v>317</v>
      </c>
    </row>
    <row r="205" spans="2:47" s="1" customFormat="1" ht="27">
      <c r="B205" s="40"/>
      <c r="C205" s="62"/>
      <c r="D205" s="203" t="s">
        <v>149</v>
      </c>
      <c r="E205" s="62"/>
      <c r="F205" s="204" t="s">
        <v>318</v>
      </c>
      <c r="G205" s="62"/>
      <c r="H205" s="62"/>
      <c r="I205" s="162"/>
      <c r="J205" s="62"/>
      <c r="K205" s="62"/>
      <c r="L205" s="60"/>
      <c r="M205" s="205"/>
      <c r="N205" s="41"/>
      <c r="O205" s="41"/>
      <c r="P205" s="41"/>
      <c r="Q205" s="41"/>
      <c r="R205" s="41"/>
      <c r="S205" s="41"/>
      <c r="T205" s="77"/>
      <c r="AT205" s="23" t="s">
        <v>149</v>
      </c>
      <c r="AU205" s="23" t="s">
        <v>84</v>
      </c>
    </row>
    <row r="206" spans="2:47" s="1" customFormat="1" ht="27">
      <c r="B206" s="40"/>
      <c r="C206" s="62"/>
      <c r="D206" s="203" t="s">
        <v>198</v>
      </c>
      <c r="E206" s="62"/>
      <c r="F206" s="227" t="s">
        <v>319</v>
      </c>
      <c r="G206" s="62"/>
      <c r="H206" s="62"/>
      <c r="I206" s="162"/>
      <c r="J206" s="62"/>
      <c r="K206" s="62"/>
      <c r="L206" s="60"/>
      <c r="M206" s="205"/>
      <c r="N206" s="41"/>
      <c r="O206" s="41"/>
      <c r="P206" s="41"/>
      <c r="Q206" s="41"/>
      <c r="R206" s="41"/>
      <c r="S206" s="41"/>
      <c r="T206" s="77"/>
      <c r="AT206" s="23" t="s">
        <v>198</v>
      </c>
      <c r="AU206" s="23" t="s">
        <v>84</v>
      </c>
    </row>
    <row r="207" spans="2:51" s="11" customFormat="1" ht="13.5">
      <c r="B207" s="206"/>
      <c r="C207" s="207"/>
      <c r="D207" s="203" t="s">
        <v>151</v>
      </c>
      <c r="E207" s="208" t="s">
        <v>30</v>
      </c>
      <c r="F207" s="209" t="s">
        <v>273</v>
      </c>
      <c r="G207" s="207"/>
      <c r="H207" s="210">
        <v>7447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151</v>
      </c>
      <c r="AU207" s="216" t="s">
        <v>84</v>
      </c>
      <c r="AV207" s="11" t="s">
        <v>84</v>
      </c>
      <c r="AW207" s="11" t="s">
        <v>37</v>
      </c>
      <c r="AX207" s="11" t="s">
        <v>74</v>
      </c>
      <c r="AY207" s="216" t="s">
        <v>140</v>
      </c>
    </row>
    <row r="208" spans="2:63" s="10" customFormat="1" ht="29.85" customHeight="1">
      <c r="B208" s="175"/>
      <c r="C208" s="176"/>
      <c r="D208" s="177" t="s">
        <v>73</v>
      </c>
      <c r="E208" s="189" t="s">
        <v>193</v>
      </c>
      <c r="F208" s="189" t="s">
        <v>320</v>
      </c>
      <c r="G208" s="176"/>
      <c r="H208" s="176"/>
      <c r="I208" s="179"/>
      <c r="J208" s="190">
        <f>BK208</f>
        <v>0</v>
      </c>
      <c r="K208" s="176"/>
      <c r="L208" s="181"/>
      <c r="M208" s="182"/>
      <c r="N208" s="183"/>
      <c r="O208" s="183"/>
      <c r="P208" s="184">
        <f>SUM(P209:P214)</f>
        <v>0</v>
      </c>
      <c r="Q208" s="183"/>
      <c r="R208" s="184">
        <f>SUM(R209:R214)</f>
        <v>23.95192</v>
      </c>
      <c r="S208" s="183"/>
      <c r="T208" s="185">
        <f>SUM(T209:T214)</f>
        <v>0</v>
      </c>
      <c r="AR208" s="186" t="s">
        <v>82</v>
      </c>
      <c r="AT208" s="187" t="s">
        <v>73</v>
      </c>
      <c r="AU208" s="187" t="s">
        <v>82</v>
      </c>
      <c r="AY208" s="186" t="s">
        <v>140</v>
      </c>
      <c r="BK208" s="188">
        <f>SUM(BK209:BK214)</f>
        <v>0</v>
      </c>
    </row>
    <row r="209" spans="2:65" s="1" customFormat="1" ht="16.5" customHeight="1">
      <c r="B209" s="40"/>
      <c r="C209" s="191" t="s">
        <v>321</v>
      </c>
      <c r="D209" s="191" t="s">
        <v>142</v>
      </c>
      <c r="E209" s="192" t="s">
        <v>322</v>
      </c>
      <c r="F209" s="193" t="s">
        <v>323</v>
      </c>
      <c r="G209" s="194" t="s">
        <v>246</v>
      </c>
      <c r="H209" s="195">
        <v>17</v>
      </c>
      <c r="I209" s="196"/>
      <c r="J209" s="197">
        <f>ROUND(I209*H209,2)</f>
        <v>0</v>
      </c>
      <c r="K209" s="193" t="s">
        <v>30</v>
      </c>
      <c r="L209" s="60"/>
      <c r="M209" s="198" t="s">
        <v>30</v>
      </c>
      <c r="N209" s="199" t="s">
        <v>45</v>
      </c>
      <c r="O209" s="41"/>
      <c r="P209" s="200">
        <f>O209*H209</f>
        <v>0</v>
      </c>
      <c r="Q209" s="200">
        <v>0.4208</v>
      </c>
      <c r="R209" s="200">
        <f>Q209*H209</f>
        <v>7.1536</v>
      </c>
      <c r="S209" s="200">
        <v>0</v>
      </c>
      <c r="T209" s="201">
        <f>S209*H209</f>
        <v>0</v>
      </c>
      <c r="AR209" s="23" t="s">
        <v>147</v>
      </c>
      <c r="AT209" s="23" t="s">
        <v>142</v>
      </c>
      <c r="AU209" s="23" t="s">
        <v>84</v>
      </c>
      <c r="AY209" s="23" t="s">
        <v>140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3" t="s">
        <v>82</v>
      </c>
      <c r="BK209" s="202">
        <f>ROUND(I209*H209,2)</f>
        <v>0</v>
      </c>
      <c r="BL209" s="23" t="s">
        <v>147</v>
      </c>
      <c r="BM209" s="23" t="s">
        <v>324</v>
      </c>
    </row>
    <row r="210" spans="2:47" s="1" customFormat="1" ht="13.5">
      <c r="B210" s="40"/>
      <c r="C210" s="62"/>
      <c r="D210" s="203" t="s">
        <v>149</v>
      </c>
      <c r="E210" s="62"/>
      <c r="F210" s="204" t="s">
        <v>323</v>
      </c>
      <c r="G210" s="62"/>
      <c r="H210" s="62"/>
      <c r="I210" s="162"/>
      <c r="J210" s="62"/>
      <c r="K210" s="62"/>
      <c r="L210" s="60"/>
      <c r="M210" s="205"/>
      <c r="N210" s="41"/>
      <c r="O210" s="41"/>
      <c r="P210" s="41"/>
      <c r="Q210" s="41"/>
      <c r="R210" s="41"/>
      <c r="S210" s="41"/>
      <c r="T210" s="77"/>
      <c r="AT210" s="23" t="s">
        <v>149</v>
      </c>
      <c r="AU210" s="23" t="s">
        <v>84</v>
      </c>
    </row>
    <row r="211" spans="2:51" s="11" customFormat="1" ht="13.5">
      <c r="B211" s="206"/>
      <c r="C211" s="207"/>
      <c r="D211" s="203" t="s">
        <v>151</v>
      </c>
      <c r="E211" s="208" t="s">
        <v>30</v>
      </c>
      <c r="F211" s="209" t="s">
        <v>325</v>
      </c>
      <c r="G211" s="207"/>
      <c r="H211" s="210">
        <v>17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151</v>
      </c>
      <c r="AU211" s="216" t="s">
        <v>84</v>
      </c>
      <c r="AV211" s="11" t="s">
        <v>84</v>
      </c>
      <c r="AW211" s="11" t="s">
        <v>37</v>
      </c>
      <c r="AX211" s="11" t="s">
        <v>74</v>
      </c>
      <c r="AY211" s="216" t="s">
        <v>140</v>
      </c>
    </row>
    <row r="212" spans="2:65" s="1" customFormat="1" ht="16.5" customHeight="1">
      <c r="B212" s="40"/>
      <c r="C212" s="191" t="s">
        <v>326</v>
      </c>
      <c r="D212" s="191" t="s">
        <v>142</v>
      </c>
      <c r="E212" s="192" t="s">
        <v>327</v>
      </c>
      <c r="F212" s="193" t="s">
        <v>328</v>
      </c>
      <c r="G212" s="194" t="s">
        <v>246</v>
      </c>
      <c r="H212" s="195">
        <v>54</v>
      </c>
      <c r="I212" s="196"/>
      <c r="J212" s="197">
        <f>ROUND(I212*H212,2)</f>
        <v>0</v>
      </c>
      <c r="K212" s="193" t="s">
        <v>30</v>
      </c>
      <c r="L212" s="60"/>
      <c r="M212" s="198" t="s">
        <v>30</v>
      </c>
      <c r="N212" s="199" t="s">
        <v>45</v>
      </c>
      <c r="O212" s="41"/>
      <c r="P212" s="200">
        <f>O212*H212</f>
        <v>0</v>
      </c>
      <c r="Q212" s="200">
        <v>0.31108</v>
      </c>
      <c r="R212" s="200">
        <f>Q212*H212</f>
        <v>16.79832</v>
      </c>
      <c r="S212" s="200">
        <v>0</v>
      </c>
      <c r="T212" s="201">
        <f>S212*H212</f>
        <v>0</v>
      </c>
      <c r="AR212" s="23" t="s">
        <v>147</v>
      </c>
      <c r="AT212" s="23" t="s">
        <v>142</v>
      </c>
      <c r="AU212" s="23" t="s">
        <v>84</v>
      </c>
      <c r="AY212" s="23" t="s">
        <v>140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82</v>
      </c>
      <c r="BK212" s="202">
        <f>ROUND(I212*H212,2)</f>
        <v>0</v>
      </c>
      <c r="BL212" s="23" t="s">
        <v>147</v>
      </c>
      <c r="BM212" s="23" t="s">
        <v>329</v>
      </c>
    </row>
    <row r="213" spans="2:47" s="1" customFormat="1" ht="13.5">
      <c r="B213" s="40"/>
      <c r="C213" s="62"/>
      <c r="D213" s="203" t="s">
        <v>149</v>
      </c>
      <c r="E213" s="62"/>
      <c r="F213" s="204" t="s">
        <v>328</v>
      </c>
      <c r="G213" s="62"/>
      <c r="H213" s="62"/>
      <c r="I213" s="162"/>
      <c r="J213" s="62"/>
      <c r="K213" s="62"/>
      <c r="L213" s="60"/>
      <c r="M213" s="205"/>
      <c r="N213" s="41"/>
      <c r="O213" s="41"/>
      <c r="P213" s="41"/>
      <c r="Q213" s="41"/>
      <c r="R213" s="41"/>
      <c r="S213" s="41"/>
      <c r="T213" s="77"/>
      <c r="AT213" s="23" t="s">
        <v>149</v>
      </c>
      <c r="AU213" s="23" t="s">
        <v>84</v>
      </c>
    </row>
    <row r="214" spans="2:51" s="11" customFormat="1" ht="13.5">
      <c r="B214" s="206"/>
      <c r="C214" s="207"/>
      <c r="D214" s="203" t="s">
        <v>151</v>
      </c>
      <c r="E214" s="208" t="s">
        <v>30</v>
      </c>
      <c r="F214" s="209" t="s">
        <v>330</v>
      </c>
      <c r="G214" s="207"/>
      <c r="H214" s="210">
        <v>54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151</v>
      </c>
      <c r="AU214" s="216" t="s">
        <v>84</v>
      </c>
      <c r="AV214" s="11" t="s">
        <v>84</v>
      </c>
      <c r="AW214" s="11" t="s">
        <v>37</v>
      </c>
      <c r="AX214" s="11" t="s">
        <v>74</v>
      </c>
      <c r="AY214" s="216" t="s">
        <v>140</v>
      </c>
    </row>
    <row r="215" spans="2:63" s="10" customFormat="1" ht="29.85" customHeight="1">
      <c r="B215" s="175"/>
      <c r="C215" s="176"/>
      <c r="D215" s="177" t="s">
        <v>73</v>
      </c>
      <c r="E215" s="189" t="s">
        <v>203</v>
      </c>
      <c r="F215" s="189" t="s">
        <v>331</v>
      </c>
      <c r="G215" s="176"/>
      <c r="H215" s="176"/>
      <c r="I215" s="179"/>
      <c r="J215" s="190">
        <f>BK215</f>
        <v>0</v>
      </c>
      <c r="K215" s="176"/>
      <c r="L215" s="181"/>
      <c r="M215" s="182"/>
      <c r="N215" s="183"/>
      <c r="O215" s="183"/>
      <c r="P215" s="184">
        <f>SUM(P216:P236)</f>
        <v>0</v>
      </c>
      <c r="Q215" s="183"/>
      <c r="R215" s="184">
        <f>SUM(R216:R236)</f>
        <v>1.04704</v>
      </c>
      <c r="S215" s="183"/>
      <c r="T215" s="185">
        <f>SUM(T216:T236)</f>
        <v>22.526500000000002</v>
      </c>
      <c r="AR215" s="186" t="s">
        <v>82</v>
      </c>
      <c r="AT215" s="187" t="s">
        <v>73</v>
      </c>
      <c r="AU215" s="187" t="s">
        <v>82</v>
      </c>
      <c r="AY215" s="186" t="s">
        <v>140</v>
      </c>
      <c r="BK215" s="188">
        <f>SUM(BK216:BK236)</f>
        <v>0</v>
      </c>
    </row>
    <row r="216" spans="2:65" s="1" customFormat="1" ht="25.5" customHeight="1">
      <c r="B216" s="40"/>
      <c r="C216" s="191" t="s">
        <v>332</v>
      </c>
      <c r="D216" s="191" t="s">
        <v>142</v>
      </c>
      <c r="E216" s="192" t="s">
        <v>333</v>
      </c>
      <c r="F216" s="193" t="s">
        <v>334</v>
      </c>
      <c r="G216" s="194" t="s">
        <v>298</v>
      </c>
      <c r="H216" s="195">
        <v>2544</v>
      </c>
      <c r="I216" s="196"/>
      <c r="J216" s="197">
        <f>ROUND(I216*H216,2)</f>
        <v>0</v>
      </c>
      <c r="K216" s="193" t="s">
        <v>146</v>
      </c>
      <c r="L216" s="60"/>
      <c r="M216" s="198" t="s">
        <v>30</v>
      </c>
      <c r="N216" s="199" t="s">
        <v>45</v>
      </c>
      <c r="O216" s="4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AR216" s="23" t="s">
        <v>147</v>
      </c>
      <c r="AT216" s="23" t="s">
        <v>142</v>
      </c>
      <c r="AU216" s="23" t="s">
        <v>84</v>
      </c>
      <c r="AY216" s="23" t="s">
        <v>140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3" t="s">
        <v>82</v>
      </c>
      <c r="BK216" s="202">
        <f>ROUND(I216*H216,2)</f>
        <v>0</v>
      </c>
      <c r="BL216" s="23" t="s">
        <v>147</v>
      </c>
      <c r="BM216" s="23" t="s">
        <v>335</v>
      </c>
    </row>
    <row r="217" spans="2:47" s="1" customFormat="1" ht="27">
      <c r="B217" s="40"/>
      <c r="C217" s="62"/>
      <c r="D217" s="203" t="s">
        <v>149</v>
      </c>
      <c r="E217" s="62"/>
      <c r="F217" s="204" t="s">
        <v>336</v>
      </c>
      <c r="G217" s="62"/>
      <c r="H217" s="62"/>
      <c r="I217" s="162"/>
      <c r="J217" s="62"/>
      <c r="K217" s="62"/>
      <c r="L217" s="60"/>
      <c r="M217" s="205"/>
      <c r="N217" s="41"/>
      <c r="O217" s="41"/>
      <c r="P217" s="41"/>
      <c r="Q217" s="41"/>
      <c r="R217" s="41"/>
      <c r="S217" s="41"/>
      <c r="T217" s="77"/>
      <c r="AT217" s="23" t="s">
        <v>149</v>
      </c>
      <c r="AU217" s="23" t="s">
        <v>84</v>
      </c>
    </row>
    <row r="218" spans="2:51" s="11" customFormat="1" ht="13.5">
      <c r="B218" s="206"/>
      <c r="C218" s="207"/>
      <c r="D218" s="203" t="s">
        <v>151</v>
      </c>
      <c r="E218" s="208" t="s">
        <v>30</v>
      </c>
      <c r="F218" s="209" t="s">
        <v>337</v>
      </c>
      <c r="G218" s="207"/>
      <c r="H218" s="210">
        <v>2544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151</v>
      </c>
      <c r="AU218" s="216" t="s">
        <v>84</v>
      </c>
      <c r="AV218" s="11" t="s">
        <v>84</v>
      </c>
      <c r="AW218" s="11" t="s">
        <v>37</v>
      </c>
      <c r="AX218" s="11" t="s">
        <v>74</v>
      </c>
      <c r="AY218" s="216" t="s">
        <v>140</v>
      </c>
    </row>
    <row r="219" spans="2:65" s="1" customFormat="1" ht="25.5" customHeight="1">
      <c r="B219" s="40"/>
      <c r="C219" s="191" t="s">
        <v>338</v>
      </c>
      <c r="D219" s="191" t="s">
        <v>142</v>
      </c>
      <c r="E219" s="192" t="s">
        <v>339</v>
      </c>
      <c r="F219" s="193" t="s">
        <v>340</v>
      </c>
      <c r="G219" s="194" t="s">
        <v>298</v>
      </c>
      <c r="H219" s="195">
        <v>400</v>
      </c>
      <c r="I219" s="196"/>
      <c r="J219" s="197">
        <f>ROUND(I219*H219,2)</f>
        <v>0</v>
      </c>
      <c r="K219" s="193" t="s">
        <v>146</v>
      </c>
      <c r="L219" s="60"/>
      <c r="M219" s="198" t="s">
        <v>30</v>
      </c>
      <c r="N219" s="199" t="s">
        <v>45</v>
      </c>
      <c r="O219" s="41"/>
      <c r="P219" s="200">
        <f>O219*H219</f>
        <v>0</v>
      </c>
      <c r="Q219" s="200">
        <v>1E-05</v>
      </c>
      <c r="R219" s="200">
        <f>Q219*H219</f>
        <v>0.004</v>
      </c>
      <c r="S219" s="200">
        <v>0</v>
      </c>
      <c r="T219" s="201">
        <f>S219*H219</f>
        <v>0</v>
      </c>
      <c r="AR219" s="23" t="s">
        <v>147</v>
      </c>
      <c r="AT219" s="23" t="s">
        <v>142</v>
      </c>
      <c r="AU219" s="23" t="s">
        <v>84</v>
      </c>
      <c r="AY219" s="23" t="s">
        <v>140</v>
      </c>
      <c r="BE219" s="202">
        <f>IF(N219="základní",J219,0)</f>
        <v>0</v>
      </c>
      <c r="BF219" s="202">
        <f>IF(N219="snížená",J219,0)</f>
        <v>0</v>
      </c>
      <c r="BG219" s="202">
        <f>IF(N219="zákl. přenesená",J219,0)</f>
        <v>0</v>
      </c>
      <c r="BH219" s="202">
        <f>IF(N219="sníž. přenesená",J219,0)</f>
        <v>0</v>
      </c>
      <c r="BI219" s="202">
        <f>IF(N219="nulová",J219,0)</f>
        <v>0</v>
      </c>
      <c r="BJ219" s="23" t="s">
        <v>82</v>
      </c>
      <c r="BK219" s="202">
        <f>ROUND(I219*H219,2)</f>
        <v>0</v>
      </c>
      <c r="BL219" s="23" t="s">
        <v>147</v>
      </c>
      <c r="BM219" s="23" t="s">
        <v>341</v>
      </c>
    </row>
    <row r="220" spans="2:47" s="1" customFormat="1" ht="27">
      <c r="B220" s="40"/>
      <c r="C220" s="62"/>
      <c r="D220" s="203" t="s">
        <v>149</v>
      </c>
      <c r="E220" s="62"/>
      <c r="F220" s="204" t="s">
        <v>342</v>
      </c>
      <c r="G220" s="62"/>
      <c r="H220" s="62"/>
      <c r="I220" s="162"/>
      <c r="J220" s="62"/>
      <c r="K220" s="62"/>
      <c r="L220" s="60"/>
      <c r="M220" s="205"/>
      <c r="N220" s="41"/>
      <c r="O220" s="41"/>
      <c r="P220" s="41"/>
      <c r="Q220" s="41"/>
      <c r="R220" s="41"/>
      <c r="S220" s="41"/>
      <c r="T220" s="77"/>
      <c r="AT220" s="23" t="s">
        <v>149</v>
      </c>
      <c r="AU220" s="23" t="s">
        <v>84</v>
      </c>
    </row>
    <row r="221" spans="2:51" s="11" customFormat="1" ht="13.5">
      <c r="B221" s="206"/>
      <c r="C221" s="207"/>
      <c r="D221" s="203" t="s">
        <v>151</v>
      </c>
      <c r="E221" s="208" t="s">
        <v>30</v>
      </c>
      <c r="F221" s="209" t="s">
        <v>301</v>
      </c>
      <c r="G221" s="207"/>
      <c r="H221" s="210">
        <v>400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151</v>
      </c>
      <c r="AU221" s="216" t="s">
        <v>84</v>
      </c>
      <c r="AV221" s="11" t="s">
        <v>84</v>
      </c>
      <c r="AW221" s="11" t="s">
        <v>37</v>
      </c>
      <c r="AX221" s="11" t="s">
        <v>74</v>
      </c>
      <c r="AY221" s="216" t="s">
        <v>140</v>
      </c>
    </row>
    <row r="222" spans="2:65" s="1" customFormat="1" ht="25.5" customHeight="1">
      <c r="B222" s="40"/>
      <c r="C222" s="191" t="s">
        <v>343</v>
      </c>
      <c r="D222" s="191" t="s">
        <v>142</v>
      </c>
      <c r="E222" s="192" t="s">
        <v>344</v>
      </c>
      <c r="F222" s="193" t="s">
        <v>345</v>
      </c>
      <c r="G222" s="194" t="s">
        <v>298</v>
      </c>
      <c r="H222" s="195">
        <v>2544</v>
      </c>
      <c r="I222" s="196"/>
      <c r="J222" s="197">
        <f>ROUND(I222*H222,2)</f>
        <v>0</v>
      </c>
      <c r="K222" s="193" t="s">
        <v>146</v>
      </c>
      <c r="L222" s="60"/>
      <c r="M222" s="198" t="s">
        <v>30</v>
      </c>
      <c r="N222" s="199" t="s">
        <v>45</v>
      </c>
      <c r="O222" s="41"/>
      <c r="P222" s="200">
        <f>O222*H222</f>
        <v>0</v>
      </c>
      <c r="Q222" s="200">
        <v>0.00041</v>
      </c>
      <c r="R222" s="200">
        <f>Q222*H222</f>
        <v>1.04304</v>
      </c>
      <c r="S222" s="200">
        <v>0</v>
      </c>
      <c r="T222" s="201">
        <f>S222*H222</f>
        <v>0</v>
      </c>
      <c r="AR222" s="23" t="s">
        <v>147</v>
      </c>
      <c r="AT222" s="23" t="s">
        <v>142</v>
      </c>
      <c r="AU222" s="23" t="s">
        <v>84</v>
      </c>
      <c r="AY222" s="23" t="s">
        <v>140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3" t="s">
        <v>82</v>
      </c>
      <c r="BK222" s="202">
        <f>ROUND(I222*H222,2)</f>
        <v>0</v>
      </c>
      <c r="BL222" s="23" t="s">
        <v>147</v>
      </c>
      <c r="BM222" s="23" t="s">
        <v>346</v>
      </c>
    </row>
    <row r="223" spans="2:47" s="1" customFormat="1" ht="27">
      <c r="B223" s="40"/>
      <c r="C223" s="62"/>
      <c r="D223" s="203" t="s">
        <v>149</v>
      </c>
      <c r="E223" s="62"/>
      <c r="F223" s="204" t="s">
        <v>347</v>
      </c>
      <c r="G223" s="62"/>
      <c r="H223" s="62"/>
      <c r="I223" s="162"/>
      <c r="J223" s="62"/>
      <c r="K223" s="62"/>
      <c r="L223" s="60"/>
      <c r="M223" s="205"/>
      <c r="N223" s="41"/>
      <c r="O223" s="41"/>
      <c r="P223" s="41"/>
      <c r="Q223" s="41"/>
      <c r="R223" s="41"/>
      <c r="S223" s="41"/>
      <c r="T223" s="77"/>
      <c r="AT223" s="23" t="s">
        <v>149</v>
      </c>
      <c r="AU223" s="23" t="s">
        <v>84</v>
      </c>
    </row>
    <row r="224" spans="2:51" s="11" customFormat="1" ht="13.5">
      <c r="B224" s="206"/>
      <c r="C224" s="207"/>
      <c r="D224" s="203" t="s">
        <v>151</v>
      </c>
      <c r="E224" s="208" t="s">
        <v>30</v>
      </c>
      <c r="F224" s="209" t="s">
        <v>348</v>
      </c>
      <c r="G224" s="207"/>
      <c r="H224" s="210">
        <v>2544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151</v>
      </c>
      <c r="AU224" s="216" t="s">
        <v>84</v>
      </c>
      <c r="AV224" s="11" t="s">
        <v>84</v>
      </c>
      <c r="AW224" s="11" t="s">
        <v>37</v>
      </c>
      <c r="AX224" s="11" t="s">
        <v>74</v>
      </c>
      <c r="AY224" s="216" t="s">
        <v>140</v>
      </c>
    </row>
    <row r="225" spans="2:65" s="1" customFormat="1" ht="16.5" customHeight="1">
      <c r="B225" s="40"/>
      <c r="C225" s="191" t="s">
        <v>349</v>
      </c>
      <c r="D225" s="191" t="s">
        <v>142</v>
      </c>
      <c r="E225" s="192" t="s">
        <v>350</v>
      </c>
      <c r="F225" s="193" t="s">
        <v>351</v>
      </c>
      <c r="G225" s="194" t="s">
        <v>298</v>
      </c>
      <c r="H225" s="195">
        <v>7.5</v>
      </c>
      <c r="I225" s="196"/>
      <c r="J225" s="197">
        <f>ROUND(I225*H225,2)</f>
        <v>0</v>
      </c>
      <c r="K225" s="193" t="s">
        <v>146</v>
      </c>
      <c r="L225" s="60"/>
      <c r="M225" s="198" t="s">
        <v>30</v>
      </c>
      <c r="N225" s="199" t="s">
        <v>45</v>
      </c>
      <c r="O225" s="41"/>
      <c r="P225" s="200">
        <f>O225*H225</f>
        <v>0</v>
      </c>
      <c r="Q225" s="200">
        <v>0</v>
      </c>
      <c r="R225" s="200">
        <f>Q225*H225</f>
        <v>0</v>
      </c>
      <c r="S225" s="200">
        <v>0.252</v>
      </c>
      <c r="T225" s="201">
        <f>S225*H225</f>
        <v>1.8900000000000001</v>
      </c>
      <c r="AR225" s="23" t="s">
        <v>147</v>
      </c>
      <c r="AT225" s="23" t="s">
        <v>142</v>
      </c>
      <c r="AU225" s="23" t="s">
        <v>84</v>
      </c>
      <c r="AY225" s="23" t="s">
        <v>140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23" t="s">
        <v>82</v>
      </c>
      <c r="BK225" s="202">
        <f>ROUND(I225*H225,2)</f>
        <v>0</v>
      </c>
      <c r="BL225" s="23" t="s">
        <v>147</v>
      </c>
      <c r="BM225" s="23" t="s">
        <v>352</v>
      </c>
    </row>
    <row r="226" spans="2:47" s="1" customFormat="1" ht="13.5">
      <c r="B226" s="40"/>
      <c r="C226" s="62"/>
      <c r="D226" s="203" t="s">
        <v>149</v>
      </c>
      <c r="E226" s="62"/>
      <c r="F226" s="204" t="s">
        <v>351</v>
      </c>
      <c r="G226" s="62"/>
      <c r="H226" s="62"/>
      <c r="I226" s="162"/>
      <c r="J226" s="62"/>
      <c r="K226" s="62"/>
      <c r="L226" s="60"/>
      <c r="M226" s="205"/>
      <c r="N226" s="41"/>
      <c r="O226" s="41"/>
      <c r="P226" s="41"/>
      <c r="Q226" s="41"/>
      <c r="R226" s="41"/>
      <c r="S226" s="41"/>
      <c r="T226" s="77"/>
      <c r="AT226" s="23" t="s">
        <v>149</v>
      </c>
      <c r="AU226" s="23" t="s">
        <v>84</v>
      </c>
    </row>
    <row r="227" spans="2:51" s="11" customFormat="1" ht="13.5">
      <c r="B227" s="206"/>
      <c r="C227" s="207"/>
      <c r="D227" s="203" t="s">
        <v>151</v>
      </c>
      <c r="E227" s="208" t="s">
        <v>30</v>
      </c>
      <c r="F227" s="209" t="s">
        <v>353</v>
      </c>
      <c r="G227" s="207"/>
      <c r="H227" s="210">
        <v>7.5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151</v>
      </c>
      <c r="AU227" s="216" t="s">
        <v>84</v>
      </c>
      <c r="AV227" s="11" t="s">
        <v>84</v>
      </c>
      <c r="AW227" s="11" t="s">
        <v>37</v>
      </c>
      <c r="AX227" s="11" t="s">
        <v>74</v>
      </c>
      <c r="AY227" s="216" t="s">
        <v>140</v>
      </c>
    </row>
    <row r="228" spans="2:65" s="1" customFormat="1" ht="16.5" customHeight="1">
      <c r="B228" s="40"/>
      <c r="C228" s="191" t="s">
        <v>354</v>
      </c>
      <c r="D228" s="191" t="s">
        <v>142</v>
      </c>
      <c r="E228" s="192" t="s">
        <v>355</v>
      </c>
      <c r="F228" s="193" t="s">
        <v>356</v>
      </c>
      <c r="G228" s="194" t="s">
        <v>298</v>
      </c>
      <c r="H228" s="195">
        <v>197</v>
      </c>
      <c r="I228" s="196"/>
      <c r="J228" s="197">
        <f>ROUND(I228*H228,2)</f>
        <v>0</v>
      </c>
      <c r="K228" s="193" t="s">
        <v>146</v>
      </c>
      <c r="L228" s="60"/>
      <c r="M228" s="198" t="s">
        <v>30</v>
      </c>
      <c r="N228" s="199" t="s">
        <v>45</v>
      </c>
      <c r="O228" s="41"/>
      <c r="P228" s="200">
        <f>O228*H228</f>
        <v>0</v>
      </c>
      <c r="Q228" s="200">
        <v>0</v>
      </c>
      <c r="R228" s="200">
        <f>Q228*H228</f>
        <v>0</v>
      </c>
      <c r="S228" s="200">
        <v>0.097</v>
      </c>
      <c r="T228" s="201">
        <f>S228*H228</f>
        <v>19.109</v>
      </c>
      <c r="AR228" s="23" t="s">
        <v>147</v>
      </c>
      <c r="AT228" s="23" t="s">
        <v>142</v>
      </c>
      <c r="AU228" s="23" t="s">
        <v>84</v>
      </c>
      <c r="AY228" s="23" t="s">
        <v>140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3" t="s">
        <v>82</v>
      </c>
      <c r="BK228" s="202">
        <f>ROUND(I228*H228,2)</f>
        <v>0</v>
      </c>
      <c r="BL228" s="23" t="s">
        <v>147</v>
      </c>
      <c r="BM228" s="23" t="s">
        <v>357</v>
      </c>
    </row>
    <row r="229" spans="2:47" s="1" customFormat="1" ht="54">
      <c r="B229" s="40"/>
      <c r="C229" s="62"/>
      <c r="D229" s="203" t="s">
        <v>149</v>
      </c>
      <c r="E229" s="62"/>
      <c r="F229" s="204" t="s">
        <v>358</v>
      </c>
      <c r="G229" s="62"/>
      <c r="H229" s="62"/>
      <c r="I229" s="162"/>
      <c r="J229" s="62"/>
      <c r="K229" s="62"/>
      <c r="L229" s="60"/>
      <c r="M229" s="205"/>
      <c r="N229" s="41"/>
      <c r="O229" s="41"/>
      <c r="P229" s="41"/>
      <c r="Q229" s="41"/>
      <c r="R229" s="41"/>
      <c r="S229" s="41"/>
      <c r="T229" s="77"/>
      <c r="AT229" s="23" t="s">
        <v>149</v>
      </c>
      <c r="AU229" s="23" t="s">
        <v>84</v>
      </c>
    </row>
    <row r="230" spans="2:51" s="11" customFormat="1" ht="13.5">
      <c r="B230" s="206"/>
      <c r="C230" s="207"/>
      <c r="D230" s="203" t="s">
        <v>151</v>
      </c>
      <c r="E230" s="208" t="s">
        <v>30</v>
      </c>
      <c r="F230" s="209" t="s">
        <v>359</v>
      </c>
      <c r="G230" s="207"/>
      <c r="H230" s="210">
        <v>197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151</v>
      </c>
      <c r="AU230" s="216" t="s">
        <v>84</v>
      </c>
      <c r="AV230" s="11" t="s">
        <v>84</v>
      </c>
      <c r="AW230" s="11" t="s">
        <v>37</v>
      </c>
      <c r="AX230" s="11" t="s">
        <v>74</v>
      </c>
      <c r="AY230" s="216" t="s">
        <v>140</v>
      </c>
    </row>
    <row r="231" spans="2:65" s="1" customFormat="1" ht="16.5" customHeight="1">
      <c r="B231" s="40"/>
      <c r="C231" s="191" t="s">
        <v>360</v>
      </c>
      <c r="D231" s="191" t="s">
        <v>142</v>
      </c>
      <c r="E231" s="192" t="s">
        <v>361</v>
      </c>
      <c r="F231" s="193" t="s">
        <v>362</v>
      </c>
      <c r="G231" s="194" t="s">
        <v>298</v>
      </c>
      <c r="H231" s="195">
        <v>23.5</v>
      </c>
      <c r="I231" s="196"/>
      <c r="J231" s="197">
        <f>ROUND(I231*H231,2)</f>
        <v>0</v>
      </c>
      <c r="K231" s="193" t="s">
        <v>146</v>
      </c>
      <c r="L231" s="60"/>
      <c r="M231" s="198" t="s">
        <v>30</v>
      </c>
      <c r="N231" s="199" t="s">
        <v>45</v>
      </c>
      <c r="O231" s="41"/>
      <c r="P231" s="200">
        <f>O231*H231</f>
        <v>0</v>
      </c>
      <c r="Q231" s="200">
        <v>0</v>
      </c>
      <c r="R231" s="200">
        <f>Q231*H231</f>
        <v>0</v>
      </c>
      <c r="S231" s="200">
        <v>0.065</v>
      </c>
      <c r="T231" s="201">
        <f>S231*H231</f>
        <v>1.5275</v>
      </c>
      <c r="AR231" s="23" t="s">
        <v>147</v>
      </c>
      <c r="AT231" s="23" t="s">
        <v>142</v>
      </c>
      <c r="AU231" s="23" t="s">
        <v>84</v>
      </c>
      <c r="AY231" s="23" t="s">
        <v>140</v>
      </c>
      <c r="BE231" s="202">
        <f>IF(N231="základní",J231,0)</f>
        <v>0</v>
      </c>
      <c r="BF231" s="202">
        <f>IF(N231="snížená",J231,0)</f>
        <v>0</v>
      </c>
      <c r="BG231" s="202">
        <f>IF(N231="zákl. přenesená",J231,0)</f>
        <v>0</v>
      </c>
      <c r="BH231" s="202">
        <f>IF(N231="sníž. přenesená",J231,0)</f>
        <v>0</v>
      </c>
      <c r="BI231" s="202">
        <f>IF(N231="nulová",J231,0)</f>
        <v>0</v>
      </c>
      <c r="BJ231" s="23" t="s">
        <v>82</v>
      </c>
      <c r="BK231" s="202">
        <f>ROUND(I231*H231,2)</f>
        <v>0</v>
      </c>
      <c r="BL231" s="23" t="s">
        <v>147</v>
      </c>
      <c r="BM231" s="23" t="s">
        <v>363</v>
      </c>
    </row>
    <row r="232" spans="2:47" s="1" customFormat="1" ht="40.5">
      <c r="B232" s="40"/>
      <c r="C232" s="62"/>
      <c r="D232" s="203" t="s">
        <v>149</v>
      </c>
      <c r="E232" s="62"/>
      <c r="F232" s="204" t="s">
        <v>364</v>
      </c>
      <c r="G232" s="62"/>
      <c r="H232" s="62"/>
      <c r="I232" s="162"/>
      <c r="J232" s="62"/>
      <c r="K232" s="62"/>
      <c r="L232" s="60"/>
      <c r="M232" s="205"/>
      <c r="N232" s="41"/>
      <c r="O232" s="41"/>
      <c r="P232" s="41"/>
      <c r="Q232" s="41"/>
      <c r="R232" s="41"/>
      <c r="S232" s="41"/>
      <c r="T232" s="77"/>
      <c r="AT232" s="23" t="s">
        <v>149</v>
      </c>
      <c r="AU232" s="23" t="s">
        <v>84</v>
      </c>
    </row>
    <row r="233" spans="2:51" s="11" customFormat="1" ht="13.5">
      <c r="B233" s="206"/>
      <c r="C233" s="207"/>
      <c r="D233" s="203" t="s">
        <v>151</v>
      </c>
      <c r="E233" s="208" t="s">
        <v>30</v>
      </c>
      <c r="F233" s="209" t="s">
        <v>365</v>
      </c>
      <c r="G233" s="207"/>
      <c r="H233" s="210">
        <v>23.5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151</v>
      </c>
      <c r="AU233" s="216" t="s">
        <v>84</v>
      </c>
      <c r="AV233" s="11" t="s">
        <v>84</v>
      </c>
      <c r="AW233" s="11" t="s">
        <v>37</v>
      </c>
      <c r="AX233" s="11" t="s">
        <v>74</v>
      </c>
      <c r="AY233" s="216" t="s">
        <v>140</v>
      </c>
    </row>
    <row r="234" spans="2:65" s="1" customFormat="1" ht="25.5" customHeight="1">
      <c r="B234" s="40"/>
      <c r="C234" s="191" t="s">
        <v>366</v>
      </c>
      <c r="D234" s="191" t="s">
        <v>142</v>
      </c>
      <c r="E234" s="192" t="s">
        <v>367</v>
      </c>
      <c r="F234" s="193" t="s">
        <v>368</v>
      </c>
      <c r="G234" s="194" t="s">
        <v>145</v>
      </c>
      <c r="H234" s="195">
        <v>7447</v>
      </c>
      <c r="I234" s="196"/>
      <c r="J234" s="197">
        <f>ROUND(I234*H234,2)</f>
        <v>0</v>
      </c>
      <c r="K234" s="193" t="s">
        <v>146</v>
      </c>
      <c r="L234" s="60"/>
      <c r="M234" s="198" t="s">
        <v>30</v>
      </c>
      <c r="N234" s="199" t="s">
        <v>45</v>
      </c>
      <c r="O234" s="4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3" t="s">
        <v>147</v>
      </c>
      <c r="AT234" s="23" t="s">
        <v>142</v>
      </c>
      <c r="AU234" s="23" t="s">
        <v>84</v>
      </c>
      <c r="AY234" s="23" t="s">
        <v>140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3" t="s">
        <v>82</v>
      </c>
      <c r="BK234" s="202">
        <f>ROUND(I234*H234,2)</f>
        <v>0</v>
      </c>
      <c r="BL234" s="23" t="s">
        <v>147</v>
      </c>
      <c r="BM234" s="23" t="s">
        <v>369</v>
      </c>
    </row>
    <row r="235" spans="2:47" s="1" customFormat="1" ht="40.5">
      <c r="B235" s="40"/>
      <c r="C235" s="62"/>
      <c r="D235" s="203" t="s">
        <v>149</v>
      </c>
      <c r="E235" s="62"/>
      <c r="F235" s="204" t="s">
        <v>370</v>
      </c>
      <c r="G235" s="62"/>
      <c r="H235" s="62"/>
      <c r="I235" s="162"/>
      <c r="J235" s="62"/>
      <c r="K235" s="62"/>
      <c r="L235" s="60"/>
      <c r="M235" s="205"/>
      <c r="N235" s="41"/>
      <c r="O235" s="41"/>
      <c r="P235" s="41"/>
      <c r="Q235" s="41"/>
      <c r="R235" s="41"/>
      <c r="S235" s="41"/>
      <c r="T235" s="77"/>
      <c r="AT235" s="23" t="s">
        <v>149</v>
      </c>
      <c r="AU235" s="23" t="s">
        <v>84</v>
      </c>
    </row>
    <row r="236" spans="2:51" s="11" customFormat="1" ht="13.5">
      <c r="B236" s="206"/>
      <c r="C236" s="207"/>
      <c r="D236" s="203" t="s">
        <v>151</v>
      </c>
      <c r="E236" s="208" t="s">
        <v>30</v>
      </c>
      <c r="F236" s="209" t="s">
        <v>273</v>
      </c>
      <c r="G236" s="207"/>
      <c r="H236" s="210">
        <v>7447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151</v>
      </c>
      <c r="AU236" s="216" t="s">
        <v>84</v>
      </c>
      <c r="AV236" s="11" t="s">
        <v>84</v>
      </c>
      <c r="AW236" s="11" t="s">
        <v>37</v>
      </c>
      <c r="AX236" s="11" t="s">
        <v>74</v>
      </c>
      <c r="AY236" s="216" t="s">
        <v>140</v>
      </c>
    </row>
    <row r="237" spans="2:63" s="10" customFormat="1" ht="29.85" customHeight="1">
      <c r="B237" s="175"/>
      <c r="C237" s="176"/>
      <c r="D237" s="177" t="s">
        <v>73</v>
      </c>
      <c r="E237" s="189" t="s">
        <v>371</v>
      </c>
      <c r="F237" s="189" t="s">
        <v>372</v>
      </c>
      <c r="G237" s="176"/>
      <c r="H237" s="176"/>
      <c r="I237" s="179"/>
      <c r="J237" s="190">
        <f>BK237</f>
        <v>0</v>
      </c>
      <c r="K237" s="176"/>
      <c r="L237" s="181"/>
      <c r="M237" s="182"/>
      <c r="N237" s="183"/>
      <c r="O237" s="183"/>
      <c r="P237" s="184">
        <f>SUM(P238:P254)</f>
        <v>0</v>
      </c>
      <c r="Q237" s="183"/>
      <c r="R237" s="184">
        <f>SUM(R238:R254)</f>
        <v>0</v>
      </c>
      <c r="S237" s="183"/>
      <c r="T237" s="185">
        <f>SUM(T238:T254)</f>
        <v>0</v>
      </c>
      <c r="AR237" s="186" t="s">
        <v>82</v>
      </c>
      <c r="AT237" s="187" t="s">
        <v>73</v>
      </c>
      <c r="AU237" s="187" t="s">
        <v>82</v>
      </c>
      <c r="AY237" s="186" t="s">
        <v>140</v>
      </c>
      <c r="BK237" s="188">
        <f>SUM(BK238:BK254)</f>
        <v>0</v>
      </c>
    </row>
    <row r="238" spans="2:65" s="1" customFormat="1" ht="25.5" customHeight="1">
      <c r="B238" s="40"/>
      <c r="C238" s="191" t="s">
        <v>373</v>
      </c>
      <c r="D238" s="191" t="s">
        <v>142</v>
      </c>
      <c r="E238" s="192" t="s">
        <v>374</v>
      </c>
      <c r="F238" s="193" t="s">
        <v>375</v>
      </c>
      <c r="G238" s="194" t="s">
        <v>259</v>
      </c>
      <c r="H238" s="195">
        <v>1939.994</v>
      </c>
      <c r="I238" s="196"/>
      <c r="J238" s="197">
        <f>ROUND(I238*H238,2)</f>
        <v>0</v>
      </c>
      <c r="K238" s="193" t="s">
        <v>30</v>
      </c>
      <c r="L238" s="60"/>
      <c r="M238" s="198" t="s">
        <v>30</v>
      </c>
      <c r="N238" s="199" t="s">
        <v>45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3" t="s">
        <v>147</v>
      </c>
      <c r="AT238" s="23" t="s">
        <v>142</v>
      </c>
      <c r="AU238" s="23" t="s">
        <v>84</v>
      </c>
      <c r="AY238" s="23" t="s">
        <v>140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82</v>
      </c>
      <c r="BK238" s="202">
        <f>ROUND(I238*H238,2)</f>
        <v>0</v>
      </c>
      <c r="BL238" s="23" t="s">
        <v>147</v>
      </c>
      <c r="BM238" s="23" t="s">
        <v>376</v>
      </c>
    </row>
    <row r="239" spans="2:47" s="1" customFormat="1" ht="27">
      <c r="B239" s="40"/>
      <c r="C239" s="62"/>
      <c r="D239" s="203" t="s">
        <v>149</v>
      </c>
      <c r="E239" s="62"/>
      <c r="F239" s="204" t="s">
        <v>377</v>
      </c>
      <c r="G239" s="62"/>
      <c r="H239" s="62"/>
      <c r="I239" s="162"/>
      <c r="J239" s="62"/>
      <c r="K239" s="62"/>
      <c r="L239" s="60"/>
      <c r="M239" s="205"/>
      <c r="N239" s="41"/>
      <c r="O239" s="41"/>
      <c r="P239" s="41"/>
      <c r="Q239" s="41"/>
      <c r="R239" s="41"/>
      <c r="S239" s="41"/>
      <c r="T239" s="77"/>
      <c r="AT239" s="23" t="s">
        <v>149</v>
      </c>
      <c r="AU239" s="23" t="s">
        <v>84</v>
      </c>
    </row>
    <row r="240" spans="2:51" s="11" customFormat="1" ht="13.5">
      <c r="B240" s="206"/>
      <c r="C240" s="207"/>
      <c r="D240" s="203" t="s">
        <v>151</v>
      </c>
      <c r="E240" s="208" t="s">
        <v>30</v>
      </c>
      <c r="F240" s="209" t="s">
        <v>378</v>
      </c>
      <c r="G240" s="207"/>
      <c r="H240" s="210">
        <v>5856.794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151</v>
      </c>
      <c r="AU240" s="216" t="s">
        <v>84</v>
      </c>
      <c r="AV240" s="11" t="s">
        <v>84</v>
      </c>
      <c r="AW240" s="11" t="s">
        <v>37</v>
      </c>
      <c r="AX240" s="11" t="s">
        <v>74</v>
      </c>
      <c r="AY240" s="216" t="s">
        <v>140</v>
      </c>
    </row>
    <row r="241" spans="2:51" s="11" customFormat="1" ht="13.5">
      <c r="B241" s="206"/>
      <c r="C241" s="207"/>
      <c r="D241" s="203" t="s">
        <v>151</v>
      </c>
      <c r="E241" s="208" t="s">
        <v>30</v>
      </c>
      <c r="F241" s="209" t="s">
        <v>379</v>
      </c>
      <c r="G241" s="207"/>
      <c r="H241" s="210">
        <v>-3916.8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151</v>
      </c>
      <c r="AU241" s="216" t="s">
        <v>84</v>
      </c>
      <c r="AV241" s="11" t="s">
        <v>84</v>
      </c>
      <c r="AW241" s="11" t="s">
        <v>37</v>
      </c>
      <c r="AX241" s="11" t="s">
        <v>74</v>
      </c>
      <c r="AY241" s="216" t="s">
        <v>140</v>
      </c>
    </row>
    <row r="242" spans="2:51" s="13" customFormat="1" ht="13.5">
      <c r="B242" s="238"/>
      <c r="C242" s="239"/>
      <c r="D242" s="203" t="s">
        <v>151</v>
      </c>
      <c r="E242" s="240" t="s">
        <v>30</v>
      </c>
      <c r="F242" s="241" t="s">
        <v>380</v>
      </c>
      <c r="G242" s="239"/>
      <c r="H242" s="242">
        <v>1939.994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151</v>
      </c>
      <c r="AU242" s="248" t="s">
        <v>84</v>
      </c>
      <c r="AV242" s="13" t="s">
        <v>147</v>
      </c>
      <c r="AW242" s="13" t="s">
        <v>37</v>
      </c>
      <c r="AX242" s="13" t="s">
        <v>82</v>
      </c>
      <c r="AY242" s="248" t="s">
        <v>140</v>
      </c>
    </row>
    <row r="243" spans="2:65" s="1" customFormat="1" ht="25.5" customHeight="1">
      <c r="B243" s="40"/>
      <c r="C243" s="191" t="s">
        <v>381</v>
      </c>
      <c r="D243" s="191" t="s">
        <v>142</v>
      </c>
      <c r="E243" s="192" t="s">
        <v>382</v>
      </c>
      <c r="F243" s="193" t="s">
        <v>383</v>
      </c>
      <c r="G243" s="194" t="s">
        <v>259</v>
      </c>
      <c r="H243" s="195">
        <v>1529.375</v>
      </c>
      <c r="I243" s="196"/>
      <c r="J243" s="197">
        <f>ROUND(I243*H243,2)</f>
        <v>0</v>
      </c>
      <c r="K243" s="193" t="s">
        <v>146</v>
      </c>
      <c r="L243" s="60"/>
      <c r="M243" s="198" t="s">
        <v>30</v>
      </c>
      <c r="N243" s="199" t="s">
        <v>45</v>
      </c>
      <c r="O243" s="41"/>
      <c r="P243" s="200">
        <f>O243*H243</f>
        <v>0</v>
      </c>
      <c r="Q243" s="200">
        <v>0</v>
      </c>
      <c r="R243" s="200">
        <f>Q243*H243</f>
        <v>0</v>
      </c>
      <c r="S243" s="200">
        <v>0</v>
      </c>
      <c r="T243" s="201">
        <f>S243*H243</f>
        <v>0</v>
      </c>
      <c r="AR243" s="23" t="s">
        <v>147</v>
      </c>
      <c r="AT243" s="23" t="s">
        <v>142</v>
      </c>
      <c r="AU243" s="23" t="s">
        <v>84</v>
      </c>
      <c r="AY243" s="23" t="s">
        <v>140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3" t="s">
        <v>82</v>
      </c>
      <c r="BK243" s="202">
        <f>ROUND(I243*H243,2)</f>
        <v>0</v>
      </c>
      <c r="BL243" s="23" t="s">
        <v>147</v>
      </c>
      <c r="BM243" s="23" t="s">
        <v>384</v>
      </c>
    </row>
    <row r="244" spans="2:47" s="1" customFormat="1" ht="27">
      <c r="B244" s="40"/>
      <c r="C244" s="62"/>
      <c r="D244" s="203" t="s">
        <v>149</v>
      </c>
      <c r="E244" s="62"/>
      <c r="F244" s="204" t="s">
        <v>385</v>
      </c>
      <c r="G244" s="62"/>
      <c r="H244" s="62"/>
      <c r="I244" s="162"/>
      <c r="J244" s="62"/>
      <c r="K244" s="62"/>
      <c r="L244" s="60"/>
      <c r="M244" s="205"/>
      <c r="N244" s="41"/>
      <c r="O244" s="41"/>
      <c r="P244" s="41"/>
      <c r="Q244" s="41"/>
      <c r="R244" s="41"/>
      <c r="S244" s="41"/>
      <c r="T244" s="77"/>
      <c r="AT244" s="23" t="s">
        <v>149</v>
      </c>
      <c r="AU244" s="23" t="s">
        <v>84</v>
      </c>
    </row>
    <row r="245" spans="2:51" s="11" customFormat="1" ht="13.5">
      <c r="B245" s="206"/>
      <c r="C245" s="207"/>
      <c r="D245" s="203" t="s">
        <v>151</v>
      </c>
      <c r="E245" s="208" t="s">
        <v>30</v>
      </c>
      <c r="F245" s="209" t="s">
        <v>386</v>
      </c>
      <c r="G245" s="207"/>
      <c r="H245" s="210">
        <v>1529.375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151</v>
      </c>
      <c r="AU245" s="216" t="s">
        <v>84</v>
      </c>
      <c r="AV245" s="11" t="s">
        <v>84</v>
      </c>
      <c r="AW245" s="11" t="s">
        <v>37</v>
      </c>
      <c r="AX245" s="11" t="s">
        <v>74</v>
      </c>
      <c r="AY245" s="216" t="s">
        <v>140</v>
      </c>
    </row>
    <row r="246" spans="2:65" s="1" customFormat="1" ht="25.5" customHeight="1">
      <c r="B246" s="40"/>
      <c r="C246" s="191" t="s">
        <v>387</v>
      </c>
      <c r="D246" s="191" t="s">
        <v>142</v>
      </c>
      <c r="E246" s="192" t="s">
        <v>388</v>
      </c>
      <c r="F246" s="193" t="s">
        <v>389</v>
      </c>
      <c r="G246" s="194" t="s">
        <v>259</v>
      </c>
      <c r="H246" s="195">
        <v>3916.8</v>
      </c>
      <c r="I246" s="196"/>
      <c r="J246" s="197">
        <f>ROUND(I246*H246,2)</f>
        <v>0</v>
      </c>
      <c r="K246" s="193" t="s">
        <v>30</v>
      </c>
      <c r="L246" s="60"/>
      <c r="M246" s="198" t="s">
        <v>30</v>
      </c>
      <c r="N246" s="199" t="s">
        <v>45</v>
      </c>
      <c r="O246" s="4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3" t="s">
        <v>147</v>
      </c>
      <c r="AT246" s="23" t="s">
        <v>142</v>
      </c>
      <c r="AU246" s="23" t="s">
        <v>84</v>
      </c>
      <c r="AY246" s="23" t="s">
        <v>140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82</v>
      </c>
      <c r="BK246" s="202">
        <f>ROUND(I246*H246,2)</f>
        <v>0</v>
      </c>
      <c r="BL246" s="23" t="s">
        <v>147</v>
      </c>
      <c r="BM246" s="23" t="s">
        <v>390</v>
      </c>
    </row>
    <row r="247" spans="2:47" s="1" customFormat="1" ht="27">
      <c r="B247" s="40"/>
      <c r="C247" s="62"/>
      <c r="D247" s="203" t="s">
        <v>149</v>
      </c>
      <c r="E247" s="62"/>
      <c r="F247" s="204" t="s">
        <v>391</v>
      </c>
      <c r="G247" s="62"/>
      <c r="H247" s="62"/>
      <c r="I247" s="162"/>
      <c r="J247" s="62"/>
      <c r="K247" s="62"/>
      <c r="L247" s="60"/>
      <c r="M247" s="205"/>
      <c r="N247" s="41"/>
      <c r="O247" s="41"/>
      <c r="P247" s="41"/>
      <c r="Q247" s="41"/>
      <c r="R247" s="41"/>
      <c r="S247" s="41"/>
      <c r="T247" s="77"/>
      <c r="AT247" s="23" t="s">
        <v>149</v>
      </c>
      <c r="AU247" s="23" t="s">
        <v>84</v>
      </c>
    </row>
    <row r="248" spans="2:51" s="11" customFormat="1" ht="13.5">
      <c r="B248" s="206"/>
      <c r="C248" s="207"/>
      <c r="D248" s="203" t="s">
        <v>151</v>
      </c>
      <c r="E248" s="208" t="s">
        <v>30</v>
      </c>
      <c r="F248" s="209" t="s">
        <v>392</v>
      </c>
      <c r="G248" s="207"/>
      <c r="H248" s="210">
        <v>3916.8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151</v>
      </c>
      <c r="AU248" s="216" t="s">
        <v>84</v>
      </c>
      <c r="AV248" s="11" t="s">
        <v>84</v>
      </c>
      <c r="AW248" s="11" t="s">
        <v>37</v>
      </c>
      <c r="AX248" s="11" t="s">
        <v>74</v>
      </c>
      <c r="AY248" s="216" t="s">
        <v>140</v>
      </c>
    </row>
    <row r="249" spans="2:65" s="1" customFormat="1" ht="25.5" customHeight="1">
      <c r="B249" s="40"/>
      <c r="C249" s="191" t="s">
        <v>393</v>
      </c>
      <c r="D249" s="191" t="s">
        <v>142</v>
      </c>
      <c r="E249" s="192" t="s">
        <v>394</v>
      </c>
      <c r="F249" s="193" t="s">
        <v>395</v>
      </c>
      <c r="G249" s="194" t="s">
        <v>259</v>
      </c>
      <c r="H249" s="195">
        <v>388.093</v>
      </c>
      <c r="I249" s="196"/>
      <c r="J249" s="197">
        <f>ROUND(I249*H249,2)</f>
        <v>0</v>
      </c>
      <c r="K249" s="193" t="s">
        <v>146</v>
      </c>
      <c r="L249" s="60"/>
      <c r="M249" s="198" t="s">
        <v>30</v>
      </c>
      <c r="N249" s="199" t="s">
        <v>45</v>
      </c>
      <c r="O249" s="4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AR249" s="23" t="s">
        <v>147</v>
      </c>
      <c r="AT249" s="23" t="s">
        <v>142</v>
      </c>
      <c r="AU249" s="23" t="s">
        <v>84</v>
      </c>
      <c r="AY249" s="23" t="s">
        <v>140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3" t="s">
        <v>82</v>
      </c>
      <c r="BK249" s="202">
        <f>ROUND(I249*H249,2)</f>
        <v>0</v>
      </c>
      <c r="BL249" s="23" t="s">
        <v>147</v>
      </c>
      <c r="BM249" s="23" t="s">
        <v>396</v>
      </c>
    </row>
    <row r="250" spans="2:47" s="1" customFormat="1" ht="27">
      <c r="B250" s="40"/>
      <c r="C250" s="62"/>
      <c r="D250" s="203" t="s">
        <v>149</v>
      </c>
      <c r="E250" s="62"/>
      <c r="F250" s="204" t="s">
        <v>397</v>
      </c>
      <c r="G250" s="62"/>
      <c r="H250" s="62"/>
      <c r="I250" s="162"/>
      <c r="J250" s="62"/>
      <c r="K250" s="62"/>
      <c r="L250" s="60"/>
      <c r="M250" s="205"/>
      <c r="N250" s="41"/>
      <c r="O250" s="41"/>
      <c r="P250" s="41"/>
      <c r="Q250" s="41"/>
      <c r="R250" s="41"/>
      <c r="S250" s="41"/>
      <c r="T250" s="77"/>
      <c r="AT250" s="23" t="s">
        <v>149</v>
      </c>
      <c r="AU250" s="23" t="s">
        <v>84</v>
      </c>
    </row>
    <row r="251" spans="2:51" s="11" customFormat="1" ht="13.5">
      <c r="B251" s="206"/>
      <c r="C251" s="207"/>
      <c r="D251" s="203" t="s">
        <v>151</v>
      </c>
      <c r="E251" s="208" t="s">
        <v>30</v>
      </c>
      <c r="F251" s="209" t="s">
        <v>398</v>
      </c>
      <c r="G251" s="207"/>
      <c r="H251" s="210">
        <v>388.093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151</v>
      </c>
      <c r="AU251" s="216" t="s">
        <v>84</v>
      </c>
      <c r="AV251" s="11" t="s">
        <v>84</v>
      </c>
      <c r="AW251" s="11" t="s">
        <v>37</v>
      </c>
      <c r="AX251" s="11" t="s">
        <v>74</v>
      </c>
      <c r="AY251" s="216" t="s">
        <v>140</v>
      </c>
    </row>
    <row r="252" spans="2:65" s="1" customFormat="1" ht="16.5" customHeight="1">
      <c r="B252" s="40"/>
      <c r="C252" s="191" t="s">
        <v>399</v>
      </c>
      <c r="D252" s="191" t="s">
        <v>142</v>
      </c>
      <c r="E252" s="192" t="s">
        <v>400</v>
      </c>
      <c r="F252" s="193" t="s">
        <v>401</v>
      </c>
      <c r="G252" s="194" t="s">
        <v>259</v>
      </c>
      <c r="H252" s="195">
        <v>22.526</v>
      </c>
      <c r="I252" s="196"/>
      <c r="J252" s="197">
        <f>ROUND(I252*H252,2)</f>
        <v>0</v>
      </c>
      <c r="K252" s="193" t="s">
        <v>146</v>
      </c>
      <c r="L252" s="60"/>
      <c r="M252" s="198" t="s">
        <v>30</v>
      </c>
      <c r="N252" s="199" t="s">
        <v>45</v>
      </c>
      <c r="O252" s="4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AR252" s="23" t="s">
        <v>147</v>
      </c>
      <c r="AT252" s="23" t="s">
        <v>142</v>
      </c>
      <c r="AU252" s="23" t="s">
        <v>84</v>
      </c>
      <c r="AY252" s="23" t="s">
        <v>140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3" t="s">
        <v>82</v>
      </c>
      <c r="BK252" s="202">
        <f>ROUND(I252*H252,2)</f>
        <v>0</v>
      </c>
      <c r="BL252" s="23" t="s">
        <v>147</v>
      </c>
      <c r="BM252" s="23" t="s">
        <v>402</v>
      </c>
    </row>
    <row r="253" spans="2:47" s="1" customFormat="1" ht="13.5">
      <c r="B253" s="40"/>
      <c r="C253" s="62"/>
      <c r="D253" s="203" t="s">
        <v>149</v>
      </c>
      <c r="E253" s="62"/>
      <c r="F253" s="204" t="s">
        <v>403</v>
      </c>
      <c r="G253" s="62"/>
      <c r="H253" s="62"/>
      <c r="I253" s="162"/>
      <c r="J253" s="62"/>
      <c r="K253" s="62"/>
      <c r="L253" s="60"/>
      <c r="M253" s="205"/>
      <c r="N253" s="41"/>
      <c r="O253" s="41"/>
      <c r="P253" s="41"/>
      <c r="Q253" s="41"/>
      <c r="R253" s="41"/>
      <c r="S253" s="41"/>
      <c r="T253" s="77"/>
      <c r="AT253" s="23" t="s">
        <v>149</v>
      </c>
      <c r="AU253" s="23" t="s">
        <v>84</v>
      </c>
    </row>
    <row r="254" spans="2:51" s="11" customFormat="1" ht="13.5">
      <c r="B254" s="206"/>
      <c r="C254" s="207"/>
      <c r="D254" s="203" t="s">
        <v>151</v>
      </c>
      <c r="E254" s="208" t="s">
        <v>30</v>
      </c>
      <c r="F254" s="209" t="s">
        <v>404</v>
      </c>
      <c r="G254" s="207"/>
      <c r="H254" s="210">
        <v>22.526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151</v>
      </c>
      <c r="AU254" s="216" t="s">
        <v>84</v>
      </c>
      <c r="AV254" s="11" t="s">
        <v>84</v>
      </c>
      <c r="AW254" s="11" t="s">
        <v>37</v>
      </c>
      <c r="AX254" s="11" t="s">
        <v>74</v>
      </c>
      <c r="AY254" s="216" t="s">
        <v>140</v>
      </c>
    </row>
    <row r="255" spans="2:63" s="10" customFormat="1" ht="29.85" customHeight="1">
      <c r="B255" s="175"/>
      <c r="C255" s="176"/>
      <c r="D255" s="177" t="s">
        <v>73</v>
      </c>
      <c r="E255" s="189" t="s">
        <v>405</v>
      </c>
      <c r="F255" s="189" t="s">
        <v>406</v>
      </c>
      <c r="G255" s="176"/>
      <c r="H255" s="176"/>
      <c r="I255" s="179"/>
      <c r="J255" s="190">
        <f>BK255</f>
        <v>0</v>
      </c>
      <c r="K255" s="176"/>
      <c r="L255" s="181"/>
      <c r="M255" s="182"/>
      <c r="N255" s="183"/>
      <c r="O255" s="183"/>
      <c r="P255" s="184">
        <f>SUM(P256:P257)</f>
        <v>0</v>
      </c>
      <c r="Q255" s="183"/>
      <c r="R255" s="184">
        <f>SUM(R256:R257)</f>
        <v>0</v>
      </c>
      <c r="S255" s="183"/>
      <c r="T255" s="185">
        <f>SUM(T256:T257)</f>
        <v>0</v>
      </c>
      <c r="AR255" s="186" t="s">
        <v>82</v>
      </c>
      <c r="AT255" s="187" t="s">
        <v>73</v>
      </c>
      <c r="AU255" s="187" t="s">
        <v>82</v>
      </c>
      <c r="AY255" s="186" t="s">
        <v>140</v>
      </c>
      <c r="BK255" s="188">
        <f>SUM(BK256:BK257)</f>
        <v>0</v>
      </c>
    </row>
    <row r="256" spans="2:65" s="1" customFormat="1" ht="25.5" customHeight="1">
      <c r="B256" s="40"/>
      <c r="C256" s="191" t="s">
        <v>407</v>
      </c>
      <c r="D256" s="191" t="s">
        <v>142</v>
      </c>
      <c r="E256" s="192" t="s">
        <v>408</v>
      </c>
      <c r="F256" s="193" t="s">
        <v>409</v>
      </c>
      <c r="G256" s="194" t="s">
        <v>259</v>
      </c>
      <c r="H256" s="195">
        <v>58</v>
      </c>
      <c r="I256" s="196"/>
      <c r="J256" s="197">
        <f>ROUND(I256*H256,2)</f>
        <v>0</v>
      </c>
      <c r="K256" s="193" t="s">
        <v>146</v>
      </c>
      <c r="L256" s="60"/>
      <c r="M256" s="198" t="s">
        <v>30</v>
      </c>
      <c r="N256" s="199" t="s">
        <v>45</v>
      </c>
      <c r="O256" s="4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AR256" s="23" t="s">
        <v>147</v>
      </c>
      <c r="AT256" s="23" t="s">
        <v>142</v>
      </c>
      <c r="AU256" s="23" t="s">
        <v>84</v>
      </c>
      <c r="AY256" s="23" t="s">
        <v>140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3" t="s">
        <v>82</v>
      </c>
      <c r="BK256" s="202">
        <f>ROUND(I256*H256,2)</f>
        <v>0</v>
      </c>
      <c r="BL256" s="23" t="s">
        <v>147</v>
      </c>
      <c r="BM256" s="23" t="s">
        <v>410</v>
      </c>
    </row>
    <row r="257" spans="2:47" s="1" customFormat="1" ht="27">
      <c r="B257" s="40"/>
      <c r="C257" s="62"/>
      <c r="D257" s="203" t="s">
        <v>149</v>
      </c>
      <c r="E257" s="62"/>
      <c r="F257" s="204" t="s">
        <v>411</v>
      </c>
      <c r="G257" s="62"/>
      <c r="H257" s="62"/>
      <c r="I257" s="162"/>
      <c r="J257" s="62"/>
      <c r="K257" s="62"/>
      <c r="L257" s="60"/>
      <c r="M257" s="249"/>
      <c r="N257" s="250"/>
      <c r="O257" s="250"/>
      <c r="P257" s="250"/>
      <c r="Q257" s="250"/>
      <c r="R257" s="250"/>
      <c r="S257" s="250"/>
      <c r="T257" s="251"/>
      <c r="AT257" s="23" t="s">
        <v>149</v>
      </c>
      <c r="AU257" s="23" t="s">
        <v>84</v>
      </c>
    </row>
    <row r="258" spans="2:12" s="1" customFormat="1" ht="6.95" customHeight="1">
      <c r="B258" s="55"/>
      <c r="C258" s="56"/>
      <c r="D258" s="56"/>
      <c r="E258" s="56"/>
      <c r="F258" s="56"/>
      <c r="G258" s="56"/>
      <c r="H258" s="56"/>
      <c r="I258" s="138"/>
      <c r="J258" s="56"/>
      <c r="K258" s="56"/>
      <c r="L258" s="60"/>
    </row>
  </sheetData>
  <sheetProtection algorithmName="SHA-512" hashValue="5dSLFAXXf/nehhTF35iuv8G/X+C7KGSVfqk3KTsyVXNANLO/lSu6UuzI1IoHY4mzRA/DEPlDoka5FEVvKI+uAA==" saltValue="1f6bOGFwqvP2Fhhc4YjCUqBMqN5RetLK4NVDXJAoFdgVm5mqQx36J/qK3CWp8f0DBExoMKfll4egH5fq0bzIkQ==" spinCount="100000" sheet="1" objects="1" scenarios="1" formatColumns="0" formatRows="0" autoFilter="0"/>
  <autoFilter ref="C83:K25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412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ROUND(SUM(BE83:BE140),2)</f>
        <v>0</v>
      </c>
      <c r="G30" s="41"/>
      <c r="H30" s="41"/>
      <c r="I30" s="130">
        <v>0.21</v>
      </c>
      <c r="J30" s="129">
        <f>ROUND(ROUND((SUM(BE83:BE140)),2)*I30,2)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ROUND(SUM(BF83:BF140),2)</f>
        <v>0</v>
      </c>
      <c r="G31" s="41"/>
      <c r="H31" s="41"/>
      <c r="I31" s="130">
        <v>0.15</v>
      </c>
      <c r="J31" s="129">
        <f>ROUND(ROUND((SUM(BF83:BF140)),2)*I31,2)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ROUND(SUM(BG83:BG140),2)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ROUND(SUM(BH83:BH140),2)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ROUND(SUM(BI83:BI140),2)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121.02 - Úpravy autobusových zálivů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8" customFormat="1" ht="19.9" customHeight="1">
      <c r="B58" s="155"/>
      <c r="C58" s="156"/>
      <c r="D58" s="157" t="s">
        <v>117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8" customFormat="1" ht="19.9" customHeight="1">
      <c r="B59" s="155"/>
      <c r="C59" s="156"/>
      <c r="D59" s="157" t="s">
        <v>413</v>
      </c>
      <c r="E59" s="158"/>
      <c r="F59" s="158"/>
      <c r="G59" s="158"/>
      <c r="H59" s="158"/>
      <c r="I59" s="159"/>
      <c r="J59" s="160">
        <f>J99</f>
        <v>0</v>
      </c>
      <c r="K59" s="161"/>
    </row>
    <row r="60" spans="2:11" s="8" customFormat="1" ht="19.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J103</f>
        <v>0</v>
      </c>
      <c r="K60" s="161"/>
    </row>
    <row r="61" spans="2:11" s="8" customFormat="1" ht="19.9" customHeight="1">
      <c r="B61" s="155"/>
      <c r="C61" s="156"/>
      <c r="D61" s="157" t="s">
        <v>121</v>
      </c>
      <c r="E61" s="158"/>
      <c r="F61" s="158"/>
      <c r="G61" s="158"/>
      <c r="H61" s="158"/>
      <c r="I61" s="159"/>
      <c r="J61" s="160">
        <f>J116</f>
        <v>0</v>
      </c>
      <c r="K61" s="161"/>
    </row>
    <row r="62" spans="2:11" s="8" customFormat="1" ht="19.9" customHeight="1">
      <c r="B62" s="155"/>
      <c r="C62" s="156"/>
      <c r="D62" s="157" t="s">
        <v>122</v>
      </c>
      <c r="E62" s="158"/>
      <c r="F62" s="158"/>
      <c r="G62" s="158"/>
      <c r="H62" s="158"/>
      <c r="I62" s="159"/>
      <c r="J62" s="160">
        <f>J126</f>
        <v>0</v>
      </c>
      <c r="K62" s="161"/>
    </row>
    <row r="63" spans="2:11" s="8" customFormat="1" ht="19.9" customHeight="1">
      <c r="B63" s="155"/>
      <c r="C63" s="156"/>
      <c r="D63" s="157" t="s">
        <v>123</v>
      </c>
      <c r="E63" s="158"/>
      <c r="F63" s="158"/>
      <c r="G63" s="158"/>
      <c r="H63" s="158"/>
      <c r="I63" s="159"/>
      <c r="J63" s="160">
        <f>J138</f>
        <v>0</v>
      </c>
      <c r="K63" s="161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124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5" t="str">
        <f>E7</f>
        <v>III/0031 a III/00314 Dolní Břežany, rekonstrukce silnice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>
      <c r="B74" s="40"/>
      <c r="C74" s="64" t="s">
        <v>109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44" t="str">
        <f>E9</f>
        <v>SO 121.02 - Úpravy autobusových zálivů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24</v>
      </c>
      <c r="D77" s="62"/>
      <c r="E77" s="62"/>
      <c r="F77" s="163" t="str">
        <f>F12</f>
        <v xml:space="preserve"> </v>
      </c>
      <c r="G77" s="62"/>
      <c r="H77" s="62"/>
      <c r="I77" s="164" t="s">
        <v>26</v>
      </c>
      <c r="J77" s="72" t="str">
        <f>IF(J12="","",J12)</f>
        <v>22. 6. 2018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5">
      <c r="B79" s="40"/>
      <c r="C79" s="64" t="s">
        <v>28</v>
      </c>
      <c r="D79" s="62"/>
      <c r="E79" s="62"/>
      <c r="F79" s="163" t="str">
        <f>E15</f>
        <v>Krajská správa a údržba silnic Středočeského kraje</v>
      </c>
      <c r="G79" s="62"/>
      <c r="H79" s="62"/>
      <c r="I79" s="164" t="s">
        <v>35</v>
      </c>
      <c r="J79" s="163" t="str">
        <f>E21</f>
        <v>Ateliér PROMIKA s.r.o.</v>
      </c>
      <c r="K79" s="62"/>
      <c r="L79" s="60"/>
    </row>
    <row r="80" spans="2:12" s="1" customFormat="1" ht="14.45" customHeight="1">
      <c r="B80" s="40"/>
      <c r="C80" s="64" t="s">
        <v>33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125</v>
      </c>
      <c r="D82" s="167" t="s">
        <v>59</v>
      </c>
      <c r="E82" s="167" t="s">
        <v>55</v>
      </c>
      <c r="F82" s="167" t="s">
        <v>126</v>
      </c>
      <c r="G82" s="167" t="s">
        <v>127</v>
      </c>
      <c r="H82" s="167" t="s">
        <v>128</v>
      </c>
      <c r="I82" s="168" t="s">
        <v>129</v>
      </c>
      <c r="J82" s="167" t="s">
        <v>113</v>
      </c>
      <c r="K82" s="169" t="s">
        <v>130</v>
      </c>
      <c r="L82" s="170"/>
      <c r="M82" s="80" t="s">
        <v>131</v>
      </c>
      <c r="N82" s="81" t="s">
        <v>44</v>
      </c>
      <c r="O82" s="81" t="s">
        <v>132</v>
      </c>
      <c r="P82" s="81" t="s">
        <v>133</v>
      </c>
      <c r="Q82" s="81" t="s">
        <v>134</v>
      </c>
      <c r="R82" s="81" t="s">
        <v>135</v>
      </c>
      <c r="S82" s="81" t="s">
        <v>136</v>
      </c>
      <c r="T82" s="82" t="s">
        <v>137</v>
      </c>
    </row>
    <row r="83" spans="2:63" s="1" customFormat="1" ht="29.25" customHeight="1">
      <c r="B83" s="40"/>
      <c r="C83" s="86" t="s">
        <v>114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97.35879156</v>
      </c>
      <c r="S83" s="84"/>
      <c r="T83" s="173">
        <f>T84</f>
        <v>237.71300000000002</v>
      </c>
      <c r="AT83" s="23" t="s">
        <v>73</v>
      </c>
      <c r="AU83" s="23" t="s">
        <v>115</v>
      </c>
      <c r="BK83" s="174">
        <f>BK84</f>
        <v>0</v>
      </c>
    </row>
    <row r="84" spans="2:63" s="10" customFormat="1" ht="37.35" customHeight="1">
      <c r="B84" s="175"/>
      <c r="C84" s="176"/>
      <c r="D84" s="177" t="s">
        <v>73</v>
      </c>
      <c r="E84" s="178" t="s">
        <v>138</v>
      </c>
      <c r="F84" s="178" t="s">
        <v>139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P85+P99+P103+P116+P126+P138</f>
        <v>0</v>
      </c>
      <c r="Q84" s="183"/>
      <c r="R84" s="184">
        <f>R85+R99+R103+R116+R126+R138</f>
        <v>97.35879156</v>
      </c>
      <c r="S84" s="183"/>
      <c r="T84" s="185">
        <f>T85+T99+T103+T116+T126+T138</f>
        <v>237.71300000000002</v>
      </c>
      <c r="AR84" s="186" t="s">
        <v>82</v>
      </c>
      <c r="AT84" s="187" t="s">
        <v>73</v>
      </c>
      <c r="AU84" s="187" t="s">
        <v>74</v>
      </c>
      <c r="AY84" s="186" t="s">
        <v>140</v>
      </c>
      <c r="BK84" s="188">
        <f>BK85+BK99+BK103+BK116+BK126+BK138</f>
        <v>0</v>
      </c>
    </row>
    <row r="85" spans="2:63" s="10" customFormat="1" ht="19.9" customHeight="1">
      <c r="B85" s="175"/>
      <c r="C85" s="176"/>
      <c r="D85" s="177" t="s">
        <v>73</v>
      </c>
      <c r="E85" s="189" t="s">
        <v>82</v>
      </c>
      <c r="F85" s="189" t="s">
        <v>141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SUM(P86:P98)</f>
        <v>0</v>
      </c>
      <c r="Q85" s="183"/>
      <c r="R85" s="184">
        <f>SUM(R86:R98)</f>
        <v>0.01827</v>
      </c>
      <c r="S85" s="183"/>
      <c r="T85" s="185">
        <f>SUM(T86:T98)</f>
        <v>237.71300000000002</v>
      </c>
      <c r="AR85" s="186" t="s">
        <v>82</v>
      </c>
      <c r="AT85" s="187" t="s">
        <v>73</v>
      </c>
      <c r="AU85" s="187" t="s">
        <v>82</v>
      </c>
      <c r="AY85" s="186" t="s">
        <v>140</v>
      </c>
      <c r="BK85" s="188">
        <f>SUM(BK86:BK98)</f>
        <v>0</v>
      </c>
    </row>
    <row r="86" spans="2:65" s="1" customFormat="1" ht="25.5" customHeight="1">
      <c r="B86" s="40"/>
      <c r="C86" s="191" t="s">
        <v>82</v>
      </c>
      <c r="D86" s="191" t="s">
        <v>142</v>
      </c>
      <c r="E86" s="192" t="s">
        <v>155</v>
      </c>
      <c r="F86" s="193" t="s">
        <v>156</v>
      </c>
      <c r="G86" s="194" t="s">
        <v>145</v>
      </c>
      <c r="H86" s="195">
        <v>203</v>
      </c>
      <c r="I86" s="196"/>
      <c r="J86" s="197">
        <f>ROUND(I86*H86,2)</f>
        <v>0</v>
      </c>
      <c r="K86" s="193" t="s">
        <v>146</v>
      </c>
      <c r="L86" s="60"/>
      <c r="M86" s="198" t="s">
        <v>30</v>
      </c>
      <c r="N86" s="199" t="s">
        <v>45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0.29</v>
      </c>
      <c r="T86" s="201">
        <f>S86*H86</f>
        <v>58.87</v>
      </c>
      <c r="AR86" s="23" t="s">
        <v>147</v>
      </c>
      <c r="AT86" s="23" t="s">
        <v>142</v>
      </c>
      <c r="AU86" s="23" t="s">
        <v>84</v>
      </c>
      <c r="AY86" s="23" t="s">
        <v>140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82</v>
      </c>
      <c r="BK86" s="202">
        <f>ROUND(I86*H86,2)</f>
        <v>0</v>
      </c>
      <c r="BL86" s="23" t="s">
        <v>147</v>
      </c>
      <c r="BM86" s="23" t="s">
        <v>157</v>
      </c>
    </row>
    <row r="87" spans="2:47" s="1" customFormat="1" ht="40.5">
      <c r="B87" s="40"/>
      <c r="C87" s="62"/>
      <c r="D87" s="203" t="s">
        <v>149</v>
      </c>
      <c r="E87" s="62"/>
      <c r="F87" s="204" t="s">
        <v>158</v>
      </c>
      <c r="G87" s="62"/>
      <c r="H87" s="62"/>
      <c r="I87" s="162"/>
      <c r="J87" s="62"/>
      <c r="K87" s="62"/>
      <c r="L87" s="60"/>
      <c r="M87" s="205"/>
      <c r="N87" s="41"/>
      <c r="O87" s="41"/>
      <c r="P87" s="41"/>
      <c r="Q87" s="41"/>
      <c r="R87" s="41"/>
      <c r="S87" s="41"/>
      <c r="T87" s="77"/>
      <c r="AT87" s="23" t="s">
        <v>149</v>
      </c>
      <c r="AU87" s="23" t="s">
        <v>84</v>
      </c>
    </row>
    <row r="88" spans="2:51" s="11" customFormat="1" ht="27">
      <c r="B88" s="206"/>
      <c r="C88" s="207"/>
      <c r="D88" s="203" t="s">
        <v>151</v>
      </c>
      <c r="E88" s="208" t="s">
        <v>30</v>
      </c>
      <c r="F88" s="209" t="s">
        <v>414</v>
      </c>
      <c r="G88" s="207"/>
      <c r="H88" s="210">
        <v>203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151</v>
      </c>
      <c r="AU88" s="216" t="s">
        <v>84</v>
      </c>
      <c r="AV88" s="11" t="s">
        <v>84</v>
      </c>
      <c r="AW88" s="11" t="s">
        <v>37</v>
      </c>
      <c r="AX88" s="11" t="s">
        <v>74</v>
      </c>
      <c r="AY88" s="216" t="s">
        <v>140</v>
      </c>
    </row>
    <row r="89" spans="2:65" s="1" customFormat="1" ht="16.5" customHeight="1">
      <c r="B89" s="40"/>
      <c r="C89" s="191" t="s">
        <v>84</v>
      </c>
      <c r="D89" s="191" t="s">
        <v>142</v>
      </c>
      <c r="E89" s="192" t="s">
        <v>162</v>
      </c>
      <c r="F89" s="193" t="s">
        <v>163</v>
      </c>
      <c r="G89" s="194" t="s">
        <v>145</v>
      </c>
      <c r="H89" s="195">
        <v>203</v>
      </c>
      <c r="I89" s="196"/>
      <c r="J89" s="197">
        <f>ROUND(I89*H89,2)</f>
        <v>0</v>
      </c>
      <c r="K89" s="193" t="s">
        <v>146</v>
      </c>
      <c r="L89" s="60"/>
      <c r="M89" s="198" t="s">
        <v>30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0.625</v>
      </c>
      <c r="T89" s="201">
        <f>S89*H89</f>
        <v>126.875</v>
      </c>
      <c r="AR89" s="23" t="s">
        <v>147</v>
      </c>
      <c r="AT89" s="23" t="s">
        <v>142</v>
      </c>
      <c r="AU89" s="23" t="s">
        <v>84</v>
      </c>
      <c r="AY89" s="23" t="s">
        <v>140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147</v>
      </c>
      <c r="BM89" s="23" t="s">
        <v>164</v>
      </c>
    </row>
    <row r="90" spans="2:47" s="1" customFormat="1" ht="40.5">
      <c r="B90" s="40"/>
      <c r="C90" s="62"/>
      <c r="D90" s="203" t="s">
        <v>149</v>
      </c>
      <c r="E90" s="62"/>
      <c r="F90" s="204" t="s">
        <v>165</v>
      </c>
      <c r="G90" s="62"/>
      <c r="H90" s="62"/>
      <c r="I90" s="162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149</v>
      </c>
      <c r="AU90" s="23" t="s">
        <v>84</v>
      </c>
    </row>
    <row r="91" spans="2:51" s="11" customFormat="1" ht="27">
      <c r="B91" s="206"/>
      <c r="C91" s="207"/>
      <c r="D91" s="203" t="s">
        <v>151</v>
      </c>
      <c r="E91" s="208" t="s">
        <v>30</v>
      </c>
      <c r="F91" s="209" t="s">
        <v>414</v>
      </c>
      <c r="G91" s="207"/>
      <c r="H91" s="210">
        <v>203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151</v>
      </c>
      <c r="AU91" s="216" t="s">
        <v>84</v>
      </c>
      <c r="AV91" s="11" t="s">
        <v>84</v>
      </c>
      <c r="AW91" s="11" t="s">
        <v>37</v>
      </c>
      <c r="AX91" s="11" t="s">
        <v>74</v>
      </c>
      <c r="AY91" s="216" t="s">
        <v>140</v>
      </c>
    </row>
    <row r="92" spans="2:65" s="1" customFormat="1" ht="25.5" customHeight="1">
      <c r="B92" s="40"/>
      <c r="C92" s="191" t="s">
        <v>161</v>
      </c>
      <c r="D92" s="191" t="s">
        <v>142</v>
      </c>
      <c r="E92" s="192" t="s">
        <v>415</v>
      </c>
      <c r="F92" s="193" t="s">
        <v>416</v>
      </c>
      <c r="G92" s="194" t="s">
        <v>145</v>
      </c>
      <c r="H92" s="195">
        <v>203</v>
      </c>
      <c r="I92" s="196"/>
      <c r="J92" s="197">
        <f>ROUND(I92*H92,2)</f>
        <v>0</v>
      </c>
      <c r="K92" s="193" t="s">
        <v>30</v>
      </c>
      <c r="L92" s="60"/>
      <c r="M92" s="198" t="s">
        <v>30</v>
      </c>
      <c r="N92" s="199" t="s">
        <v>45</v>
      </c>
      <c r="O92" s="41"/>
      <c r="P92" s="200">
        <f>O92*H92</f>
        <v>0</v>
      </c>
      <c r="Q92" s="200">
        <v>9E-05</v>
      </c>
      <c r="R92" s="200">
        <f>Q92*H92</f>
        <v>0.01827</v>
      </c>
      <c r="S92" s="200">
        <v>0.256</v>
      </c>
      <c r="T92" s="201">
        <f>S92*H92</f>
        <v>51.968</v>
      </c>
      <c r="AR92" s="23" t="s">
        <v>147</v>
      </c>
      <c r="AT92" s="23" t="s">
        <v>142</v>
      </c>
      <c r="AU92" s="23" t="s">
        <v>84</v>
      </c>
      <c r="AY92" s="23" t="s">
        <v>140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82</v>
      </c>
      <c r="BK92" s="202">
        <f>ROUND(I92*H92,2)</f>
        <v>0</v>
      </c>
      <c r="BL92" s="23" t="s">
        <v>147</v>
      </c>
      <c r="BM92" s="23" t="s">
        <v>417</v>
      </c>
    </row>
    <row r="93" spans="2:47" s="1" customFormat="1" ht="27">
      <c r="B93" s="40"/>
      <c r="C93" s="62"/>
      <c r="D93" s="203" t="s">
        <v>149</v>
      </c>
      <c r="E93" s="62"/>
      <c r="F93" s="204" t="s">
        <v>418</v>
      </c>
      <c r="G93" s="62"/>
      <c r="H93" s="62"/>
      <c r="I93" s="162"/>
      <c r="J93" s="62"/>
      <c r="K93" s="62"/>
      <c r="L93" s="60"/>
      <c r="M93" s="205"/>
      <c r="N93" s="41"/>
      <c r="O93" s="41"/>
      <c r="P93" s="41"/>
      <c r="Q93" s="41"/>
      <c r="R93" s="41"/>
      <c r="S93" s="41"/>
      <c r="T93" s="77"/>
      <c r="AT93" s="23" t="s">
        <v>149</v>
      </c>
      <c r="AU93" s="23" t="s">
        <v>84</v>
      </c>
    </row>
    <row r="94" spans="2:51" s="11" customFormat="1" ht="27">
      <c r="B94" s="206"/>
      <c r="C94" s="207"/>
      <c r="D94" s="203" t="s">
        <v>151</v>
      </c>
      <c r="E94" s="208" t="s">
        <v>30</v>
      </c>
      <c r="F94" s="209" t="s">
        <v>414</v>
      </c>
      <c r="G94" s="207"/>
      <c r="H94" s="210">
        <v>203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151</v>
      </c>
      <c r="AU94" s="216" t="s">
        <v>84</v>
      </c>
      <c r="AV94" s="11" t="s">
        <v>84</v>
      </c>
      <c r="AW94" s="11" t="s">
        <v>37</v>
      </c>
      <c r="AX94" s="11" t="s">
        <v>74</v>
      </c>
      <c r="AY94" s="216" t="s">
        <v>140</v>
      </c>
    </row>
    <row r="95" spans="2:65" s="1" customFormat="1" ht="16.5" customHeight="1">
      <c r="B95" s="40"/>
      <c r="C95" s="191" t="s">
        <v>147</v>
      </c>
      <c r="D95" s="191" t="s">
        <v>142</v>
      </c>
      <c r="E95" s="192" t="s">
        <v>235</v>
      </c>
      <c r="F95" s="193" t="s">
        <v>236</v>
      </c>
      <c r="G95" s="194" t="s">
        <v>145</v>
      </c>
      <c r="H95" s="195">
        <v>203</v>
      </c>
      <c r="I95" s="196"/>
      <c r="J95" s="197">
        <f>ROUND(I95*H95,2)</f>
        <v>0</v>
      </c>
      <c r="K95" s="193" t="s">
        <v>146</v>
      </c>
      <c r="L95" s="60"/>
      <c r="M95" s="198" t="s">
        <v>30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147</v>
      </c>
      <c r="AT95" s="23" t="s">
        <v>142</v>
      </c>
      <c r="AU95" s="23" t="s">
        <v>84</v>
      </c>
      <c r="AY95" s="23" t="s">
        <v>140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82</v>
      </c>
      <c r="BK95" s="202">
        <f>ROUND(I95*H95,2)</f>
        <v>0</v>
      </c>
      <c r="BL95" s="23" t="s">
        <v>147</v>
      </c>
      <c r="BM95" s="23" t="s">
        <v>237</v>
      </c>
    </row>
    <row r="96" spans="2:47" s="1" customFormat="1" ht="13.5">
      <c r="B96" s="40"/>
      <c r="C96" s="62"/>
      <c r="D96" s="203" t="s">
        <v>149</v>
      </c>
      <c r="E96" s="62"/>
      <c r="F96" s="204" t="s">
        <v>238</v>
      </c>
      <c r="G96" s="62"/>
      <c r="H96" s="62"/>
      <c r="I96" s="162"/>
      <c r="J96" s="62"/>
      <c r="K96" s="62"/>
      <c r="L96" s="60"/>
      <c r="M96" s="205"/>
      <c r="N96" s="41"/>
      <c r="O96" s="41"/>
      <c r="P96" s="41"/>
      <c r="Q96" s="41"/>
      <c r="R96" s="41"/>
      <c r="S96" s="41"/>
      <c r="T96" s="77"/>
      <c r="AT96" s="23" t="s">
        <v>149</v>
      </c>
      <c r="AU96" s="23" t="s">
        <v>84</v>
      </c>
    </row>
    <row r="97" spans="2:47" s="1" customFormat="1" ht="27">
      <c r="B97" s="40"/>
      <c r="C97" s="62"/>
      <c r="D97" s="203" t="s">
        <v>198</v>
      </c>
      <c r="E97" s="62"/>
      <c r="F97" s="227" t="s">
        <v>239</v>
      </c>
      <c r="G97" s="62"/>
      <c r="H97" s="62"/>
      <c r="I97" s="162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198</v>
      </c>
      <c r="AU97" s="23" t="s">
        <v>84</v>
      </c>
    </row>
    <row r="98" spans="2:51" s="11" customFormat="1" ht="27">
      <c r="B98" s="206"/>
      <c r="C98" s="207"/>
      <c r="D98" s="203" t="s">
        <v>151</v>
      </c>
      <c r="E98" s="208" t="s">
        <v>30</v>
      </c>
      <c r="F98" s="209" t="s">
        <v>419</v>
      </c>
      <c r="G98" s="207"/>
      <c r="H98" s="210">
        <v>203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151</v>
      </c>
      <c r="AU98" s="216" t="s">
        <v>84</v>
      </c>
      <c r="AV98" s="11" t="s">
        <v>84</v>
      </c>
      <c r="AW98" s="11" t="s">
        <v>37</v>
      </c>
      <c r="AX98" s="11" t="s">
        <v>74</v>
      </c>
      <c r="AY98" s="216" t="s">
        <v>140</v>
      </c>
    </row>
    <row r="99" spans="2:63" s="10" customFormat="1" ht="29.85" customHeight="1">
      <c r="B99" s="175"/>
      <c r="C99" s="176"/>
      <c r="D99" s="177" t="s">
        <v>73</v>
      </c>
      <c r="E99" s="189" t="s">
        <v>147</v>
      </c>
      <c r="F99" s="189" t="s">
        <v>420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SUM(P100:P102)</f>
        <v>0</v>
      </c>
      <c r="Q99" s="183"/>
      <c r="R99" s="184">
        <f>SUM(R100:R102)</f>
        <v>0</v>
      </c>
      <c r="S99" s="183"/>
      <c r="T99" s="185">
        <f>SUM(T100:T102)</f>
        <v>0</v>
      </c>
      <c r="AR99" s="186" t="s">
        <v>82</v>
      </c>
      <c r="AT99" s="187" t="s">
        <v>73</v>
      </c>
      <c r="AU99" s="187" t="s">
        <v>82</v>
      </c>
      <c r="AY99" s="186" t="s">
        <v>140</v>
      </c>
      <c r="BK99" s="188">
        <f>SUM(BK100:BK102)</f>
        <v>0</v>
      </c>
    </row>
    <row r="100" spans="2:65" s="1" customFormat="1" ht="25.5" customHeight="1">
      <c r="B100" s="40"/>
      <c r="C100" s="191" t="s">
        <v>173</v>
      </c>
      <c r="D100" s="191" t="s">
        <v>142</v>
      </c>
      <c r="E100" s="192" t="s">
        <v>421</v>
      </c>
      <c r="F100" s="193" t="s">
        <v>422</v>
      </c>
      <c r="G100" s="194" t="s">
        <v>145</v>
      </c>
      <c r="H100" s="195">
        <v>203</v>
      </c>
      <c r="I100" s="196"/>
      <c r="J100" s="197">
        <f>ROUND(I100*H100,2)</f>
        <v>0</v>
      </c>
      <c r="K100" s="193" t="s">
        <v>146</v>
      </c>
      <c r="L100" s="60"/>
      <c r="M100" s="198" t="s">
        <v>30</v>
      </c>
      <c r="N100" s="199" t="s">
        <v>45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147</v>
      </c>
      <c r="AT100" s="23" t="s">
        <v>142</v>
      </c>
      <c r="AU100" s="23" t="s">
        <v>84</v>
      </c>
      <c r="AY100" s="23" t="s">
        <v>140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82</v>
      </c>
      <c r="BK100" s="202">
        <f>ROUND(I100*H100,2)</f>
        <v>0</v>
      </c>
      <c r="BL100" s="23" t="s">
        <v>147</v>
      </c>
      <c r="BM100" s="23" t="s">
        <v>423</v>
      </c>
    </row>
    <row r="101" spans="2:47" s="1" customFormat="1" ht="27">
      <c r="B101" s="40"/>
      <c r="C101" s="62"/>
      <c r="D101" s="203" t="s">
        <v>149</v>
      </c>
      <c r="E101" s="62"/>
      <c r="F101" s="204" t="s">
        <v>424</v>
      </c>
      <c r="G101" s="62"/>
      <c r="H101" s="62"/>
      <c r="I101" s="162"/>
      <c r="J101" s="62"/>
      <c r="K101" s="62"/>
      <c r="L101" s="60"/>
      <c r="M101" s="205"/>
      <c r="N101" s="41"/>
      <c r="O101" s="41"/>
      <c r="P101" s="41"/>
      <c r="Q101" s="41"/>
      <c r="R101" s="41"/>
      <c r="S101" s="41"/>
      <c r="T101" s="77"/>
      <c r="AT101" s="23" t="s">
        <v>149</v>
      </c>
      <c r="AU101" s="23" t="s">
        <v>84</v>
      </c>
    </row>
    <row r="102" spans="2:51" s="11" customFormat="1" ht="27">
      <c r="B102" s="206"/>
      <c r="C102" s="207"/>
      <c r="D102" s="203" t="s">
        <v>151</v>
      </c>
      <c r="E102" s="208" t="s">
        <v>30</v>
      </c>
      <c r="F102" s="209" t="s">
        <v>419</v>
      </c>
      <c r="G102" s="207"/>
      <c r="H102" s="210">
        <v>203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151</v>
      </c>
      <c r="AU102" s="216" t="s">
        <v>84</v>
      </c>
      <c r="AV102" s="11" t="s">
        <v>84</v>
      </c>
      <c r="AW102" s="11" t="s">
        <v>37</v>
      </c>
      <c r="AX102" s="11" t="s">
        <v>74</v>
      </c>
      <c r="AY102" s="216" t="s">
        <v>140</v>
      </c>
    </row>
    <row r="103" spans="2:63" s="10" customFormat="1" ht="29.85" customHeight="1">
      <c r="B103" s="175"/>
      <c r="C103" s="176"/>
      <c r="D103" s="177" t="s">
        <v>73</v>
      </c>
      <c r="E103" s="189" t="s">
        <v>173</v>
      </c>
      <c r="F103" s="189" t="s">
        <v>249</v>
      </c>
      <c r="G103" s="176"/>
      <c r="H103" s="176"/>
      <c r="I103" s="179"/>
      <c r="J103" s="190">
        <f>BK103</f>
        <v>0</v>
      </c>
      <c r="K103" s="176"/>
      <c r="L103" s="181"/>
      <c r="M103" s="182"/>
      <c r="N103" s="183"/>
      <c r="O103" s="183"/>
      <c r="P103" s="184">
        <f>SUM(P104:P115)</f>
        <v>0</v>
      </c>
      <c r="Q103" s="183"/>
      <c r="R103" s="184">
        <f>SUM(R104:R115)</f>
        <v>79.08708</v>
      </c>
      <c r="S103" s="183"/>
      <c r="T103" s="185">
        <f>SUM(T104:T115)</f>
        <v>0</v>
      </c>
      <c r="AR103" s="186" t="s">
        <v>82</v>
      </c>
      <c r="AT103" s="187" t="s">
        <v>73</v>
      </c>
      <c r="AU103" s="187" t="s">
        <v>82</v>
      </c>
      <c r="AY103" s="186" t="s">
        <v>140</v>
      </c>
      <c r="BK103" s="188">
        <f>SUM(BK104:BK115)</f>
        <v>0</v>
      </c>
    </row>
    <row r="104" spans="2:65" s="1" customFormat="1" ht="16.5" customHeight="1">
      <c r="B104" s="40"/>
      <c r="C104" s="191" t="s">
        <v>180</v>
      </c>
      <c r="D104" s="191" t="s">
        <v>142</v>
      </c>
      <c r="E104" s="192" t="s">
        <v>263</v>
      </c>
      <c r="F104" s="193" t="s">
        <v>264</v>
      </c>
      <c r="G104" s="194" t="s">
        <v>145</v>
      </c>
      <c r="H104" s="195">
        <v>203</v>
      </c>
      <c r="I104" s="196"/>
      <c r="J104" s="197">
        <f>ROUND(I104*H104,2)</f>
        <v>0</v>
      </c>
      <c r="K104" s="193" t="s">
        <v>146</v>
      </c>
      <c r="L104" s="60"/>
      <c r="M104" s="198" t="s">
        <v>30</v>
      </c>
      <c r="N104" s="199" t="s">
        <v>45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147</v>
      </c>
      <c r="AT104" s="23" t="s">
        <v>142</v>
      </c>
      <c r="AU104" s="23" t="s">
        <v>84</v>
      </c>
      <c r="AY104" s="23" t="s">
        <v>140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82</v>
      </c>
      <c r="BK104" s="202">
        <f>ROUND(I104*H104,2)</f>
        <v>0</v>
      </c>
      <c r="BL104" s="23" t="s">
        <v>147</v>
      </c>
      <c r="BM104" s="23" t="s">
        <v>265</v>
      </c>
    </row>
    <row r="105" spans="2:47" s="1" customFormat="1" ht="13.5">
      <c r="B105" s="40"/>
      <c r="C105" s="62"/>
      <c r="D105" s="203" t="s">
        <v>149</v>
      </c>
      <c r="E105" s="62"/>
      <c r="F105" s="204" t="s">
        <v>266</v>
      </c>
      <c r="G105" s="62"/>
      <c r="H105" s="62"/>
      <c r="I105" s="162"/>
      <c r="J105" s="62"/>
      <c r="K105" s="62"/>
      <c r="L105" s="60"/>
      <c r="M105" s="205"/>
      <c r="N105" s="41"/>
      <c r="O105" s="41"/>
      <c r="P105" s="41"/>
      <c r="Q105" s="41"/>
      <c r="R105" s="41"/>
      <c r="S105" s="41"/>
      <c r="T105" s="77"/>
      <c r="AT105" s="23" t="s">
        <v>149</v>
      </c>
      <c r="AU105" s="23" t="s">
        <v>84</v>
      </c>
    </row>
    <row r="106" spans="2:51" s="11" customFormat="1" ht="27">
      <c r="B106" s="206"/>
      <c r="C106" s="207"/>
      <c r="D106" s="203" t="s">
        <v>151</v>
      </c>
      <c r="E106" s="208" t="s">
        <v>30</v>
      </c>
      <c r="F106" s="209" t="s">
        <v>419</v>
      </c>
      <c r="G106" s="207"/>
      <c r="H106" s="210">
        <v>203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151</v>
      </c>
      <c r="AU106" s="216" t="s">
        <v>84</v>
      </c>
      <c r="AV106" s="11" t="s">
        <v>84</v>
      </c>
      <c r="AW106" s="11" t="s">
        <v>37</v>
      </c>
      <c r="AX106" s="11" t="s">
        <v>74</v>
      </c>
      <c r="AY106" s="216" t="s">
        <v>140</v>
      </c>
    </row>
    <row r="107" spans="2:65" s="1" customFormat="1" ht="16.5" customHeight="1">
      <c r="B107" s="40"/>
      <c r="C107" s="191" t="s">
        <v>186</v>
      </c>
      <c r="D107" s="191" t="s">
        <v>142</v>
      </c>
      <c r="E107" s="192" t="s">
        <v>425</v>
      </c>
      <c r="F107" s="193" t="s">
        <v>426</v>
      </c>
      <c r="G107" s="194" t="s">
        <v>145</v>
      </c>
      <c r="H107" s="195">
        <v>203</v>
      </c>
      <c r="I107" s="196"/>
      <c r="J107" s="197">
        <f>ROUND(I107*H107,2)</f>
        <v>0</v>
      </c>
      <c r="K107" s="193" t="s">
        <v>146</v>
      </c>
      <c r="L107" s="60"/>
      <c r="M107" s="198" t="s">
        <v>30</v>
      </c>
      <c r="N107" s="199" t="s">
        <v>45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147</v>
      </c>
      <c r="AT107" s="23" t="s">
        <v>142</v>
      </c>
      <c r="AU107" s="23" t="s">
        <v>84</v>
      </c>
      <c r="AY107" s="23" t="s">
        <v>140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82</v>
      </c>
      <c r="BK107" s="202">
        <f>ROUND(I107*H107,2)</f>
        <v>0</v>
      </c>
      <c r="BL107" s="23" t="s">
        <v>147</v>
      </c>
      <c r="BM107" s="23" t="s">
        <v>427</v>
      </c>
    </row>
    <row r="108" spans="2:47" s="1" customFormat="1" ht="27">
      <c r="B108" s="40"/>
      <c r="C108" s="62"/>
      <c r="D108" s="203" t="s">
        <v>149</v>
      </c>
      <c r="E108" s="62"/>
      <c r="F108" s="204" t="s">
        <v>428</v>
      </c>
      <c r="G108" s="62"/>
      <c r="H108" s="62"/>
      <c r="I108" s="162"/>
      <c r="J108" s="62"/>
      <c r="K108" s="62"/>
      <c r="L108" s="60"/>
      <c r="M108" s="205"/>
      <c r="N108" s="41"/>
      <c r="O108" s="41"/>
      <c r="P108" s="41"/>
      <c r="Q108" s="41"/>
      <c r="R108" s="41"/>
      <c r="S108" s="41"/>
      <c r="T108" s="77"/>
      <c r="AT108" s="23" t="s">
        <v>149</v>
      </c>
      <c r="AU108" s="23" t="s">
        <v>84</v>
      </c>
    </row>
    <row r="109" spans="2:51" s="11" customFormat="1" ht="27">
      <c r="B109" s="206"/>
      <c r="C109" s="207"/>
      <c r="D109" s="203" t="s">
        <v>151</v>
      </c>
      <c r="E109" s="208" t="s">
        <v>30</v>
      </c>
      <c r="F109" s="209" t="s">
        <v>419</v>
      </c>
      <c r="G109" s="207"/>
      <c r="H109" s="210">
        <v>203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151</v>
      </c>
      <c r="AU109" s="216" t="s">
        <v>84</v>
      </c>
      <c r="AV109" s="11" t="s">
        <v>84</v>
      </c>
      <c r="AW109" s="11" t="s">
        <v>37</v>
      </c>
      <c r="AX109" s="11" t="s">
        <v>74</v>
      </c>
      <c r="AY109" s="216" t="s">
        <v>140</v>
      </c>
    </row>
    <row r="110" spans="2:65" s="1" customFormat="1" ht="16.5" customHeight="1">
      <c r="B110" s="40"/>
      <c r="C110" s="191" t="s">
        <v>193</v>
      </c>
      <c r="D110" s="191" t="s">
        <v>142</v>
      </c>
      <c r="E110" s="192" t="s">
        <v>429</v>
      </c>
      <c r="F110" s="193" t="s">
        <v>430</v>
      </c>
      <c r="G110" s="194" t="s">
        <v>145</v>
      </c>
      <c r="H110" s="195">
        <v>203</v>
      </c>
      <c r="I110" s="196"/>
      <c r="J110" s="197">
        <f>ROUND(I110*H110,2)</f>
        <v>0</v>
      </c>
      <c r="K110" s="193" t="s">
        <v>30</v>
      </c>
      <c r="L110" s="60"/>
      <c r="M110" s="198" t="s">
        <v>30</v>
      </c>
      <c r="N110" s="199" t="s">
        <v>45</v>
      </c>
      <c r="O110" s="41"/>
      <c r="P110" s="200">
        <f>O110*H110</f>
        <v>0</v>
      </c>
      <c r="Q110" s="200">
        <v>0.19536</v>
      </c>
      <c r="R110" s="200">
        <f>Q110*H110</f>
        <v>39.65808</v>
      </c>
      <c r="S110" s="200">
        <v>0</v>
      </c>
      <c r="T110" s="201">
        <f>S110*H110</f>
        <v>0</v>
      </c>
      <c r="AR110" s="23" t="s">
        <v>147</v>
      </c>
      <c r="AT110" s="23" t="s">
        <v>142</v>
      </c>
      <c r="AU110" s="23" t="s">
        <v>84</v>
      </c>
      <c r="AY110" s="23" t="s">
        <v>140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82</v>
      </c>
      <c r="BK110" s="202">
        <f>ROUND(I110*H110,2)</f>
        <v>0</v>
      </c>
      <c r="BL110" s="23" t="s">
        <v>147</v>
      </c>
      <c r="BM110" s="23" t="s">
        <v>431</v>
      </c>
    </row>
    <row r="111" spans="2:47" s="1" customFormat="1" ht="27">
      <c r="B111" s="40"/>
      <c r="C111" s="62"/>
      <c r="D111" s="203" t="s">
        <v>149</v>
      </c>
      <c r="E111" s="62"/>
      <c r="F111" s="204" t="s">
        <v>432</v>
      </c>
      <c r="G111" s="62"/>
      <c r="H111" s="62"/>
      <c r="I111" s="162"/>
      <c r="J111" s="62"/>
      <c r="K111" s="62"/>
      <c r="L111" s="60"/>
      <c r="M111" s="205"/>
      <c r="N111" s="41"/>
      <c r="O111" s="41"/>
      <c r="P111" s="41"/>
      <c r="Q111" s="41"/>
      <c r="R111" s="41"/>
      <c r="S111" s="41"/>
      <c r="T111" s="77"/>
      <c r="AT111" s="23" t="s">
        <v>149</v>
      </c>
      <c r="AU111" s="23" t="s">
        <v>84</v>
      </c>
    </row>
    <row r="112" spans="2:51" s="11" customFormat="1" ht="27">
      <c r="B112" s="206"/>
      <c r="C112" s="207"/>
      <c r="D112" s="203" t="s">
        <v>151</v>
      </c>
      <c r="E112" s="208" t="s">
        <v>30</v>
      </c>
      <c r="F112" s="209" t="s">
        <v>419</v>
      </c>
      <c r="G112" s="207"/>
      <c r="H112" s="210">
        <v>203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84</v>
      </c>
      <c r="AV112" s="11" t="s">
        <v>84</v>
      </c>
      <c r="AW112" s="11" t="s">
        <v>37</v>
      </c>
      <c r="AX112" s="11" t="s">
        <v>74</v>
      </c>
      <c r="AY112" s="216" t="s">
        <v>140</v>
      </c>
    </row>
    <row r="113" spans="2:65" s="1" customFormat="1" ht="16.5" customHeight="1">
      <c r="B113" s="40"/>
      <c r="C113" s="228" t="s">
        <v>203</v>
      </c>
      <c r="D113" s="228" t="s">
        <v>228</v>
      </c>
      <c r="E113" s="229" t="s">
        <v>433</v>
      </c>
      <c r="F113" s="230" t="s">
        <v>434</v>
      </c>
      <c r="G113" s="231" t="s">
        <v>259</v>
      </c>
      <c r="H113" s="232">
        <v>39.429</v>
      </c>
      <c r="I113" s="233"/>
      <c r="J113" s="234">
        <f>ROUND(I113*H113,2)</f>
        <v>0</v>
      </c>
      <c r="K113" s="230" t="s">
        <v>146</v>
      </c>
      <c r="L113" s="235"/>
      <c r="M113" s="236" t="s">
        <v>30</v>
      </c>
      <c r="N113" s="237" t="s">
        <v>45</v>
      </c>
      <c r="O113" s="41"/>
      <c r="P113" s="200">
        <f>O113*H113</f>
        <v>0</v>
      </c>
      <c r="Q113" s="200">
        <v>1</v>
      </c>
      <c r="R113" s="200">
        <f>Q113*H113</f>
        <v>39.429</v>
      </c>
      <c r="S113" s="200">
        <v>0</v>
      </c>
      <c r="T113" s="201">
        <f>S113*H113</f>
        <v>0</v>
      </c>
      <c r="AR113" s="23" t="s">
        <v>193</v>
      </c>
      <c r="AT113" s="23" t="s">
        <v>228</v>
      </c>
      <c r="AU113" s="23" t="s">
        <v>84</v>
      </c>
      <c r="AY113" s="23" t="s">
        <v>140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82</v>
      </c>
      <c r="BK113" s="202">
        <f>ROUND(I113*H113,2)</f>
        <v>0</v>
      </c>
      <c r="BL113" s="23" t="s">
        <v>147</v>
      </c>
      <c r="BM113" s="23" t="s">
        <v>435</v>
      </c>
    </row>
    <row r="114" spans="2:47" s="1" customFormat="1" ht="13.5">
      <c r="B114" s="40"/>
      <c r="C114" s="62"/>
      <c r="D114" s="203" t="s">
        <v>149</v>
      </c>
      <c r="E114" s="62"/>
      <c r="F114" s="204" t="s">
        <v>434</v>
      </c>
      <c r="G114" s="62"/>
      <c r="H114" s="62"/>
      <c r="I114" s="162"/>
      <c r="J114" s="62"/>
      <c r="K114" s="62"/>
      <c r="L114" s="60"/>
      <c r="M114" s="205"/>
      <c r="N114" s="41"/>
      <c r="O114" s="41"/>
      <c r="P114" s="41"/>
      <c r="Q114" s="41"/>
      <c r="R114" s="41"/>
      <c r="S114" s="41"/>
      <c r="T114" s="77"/>
      <c r="AT114" s="23" t="s">
        <v>149</v>
      </c>
      <c r="AU114" s="23" t="s">
        <v>84</v>
      </c>
    </row>
    <row r="115" spans="2:51" s="11" customFormat="1" ht="27">
      <c r="B115" s="206"/>
      <c r="C115" s="207"/>
      <c r="D115" s="203" t="s">
        <v>151</v>
      </c>
      <c r="E115" s="208" t="s">
        <v>30</v>
      </c>
      <c r="F115" s="209" t="s">
        <v>436</v>
      </c>
      <c r="G115" s="207"/>
      <c r="H115" s="210">
        <v>39.429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151</v>
      </c>
      <c r="AU115" s="216" t="s">
        <v>84</v>
      </c>
      <c r="AV115" s="11" t="s">
        <v>84</v>
      </c>
      <c r="AW115" s="11" t="s">
        <v>37</v>
      </c>
      <c r="AX115" s="11" t="s">
        <v>74</v>
      </c>
      <c r="AY115" s="216" t="s">
        <v>140</v>
      </c>
    </row>
    <row r="116" spans="2:63" s="10" customFormat="1" ht="29.85" customHeight="1">
      <c r="B116" s="175"/>
      <c r="C116" s="176"/>
      <c r="D116" s="177" t="s">
        <v>73</v>
      </c>
      <c r="E116" s="189" t="s">
        <v>203</v>
      </c>
      <c r="F116" s="189" t="s">
        <v>331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SUM(P117:P125)</f>
        <v>0</v>
      </c>
      <c r="Q116" s="183"/>
      <c r="R116" s="184">
        <f>SUM(R117:R125)</f>
        <v>18.253441560000002</v>
      </c>
      <c r="S116" s="183"/>
      <c r="T116" s="185">
        <f>SUM(T117:T125)</f>
        <v>0</v>
      </c>
      <c r="AR116" s="186" t="s">
        <v>82</v>
      </c>
      <c r="AT116" s="187" t="s">
        <v>73</v>
      </c>
      <c r="AU116" s="187" t="s">
        <v>82</v>
      </c>
      <c r="AY116" s="186" t="s">
        <v>140</v>
      </c>
      <c r="BK116" s="188">
        <f>SUM(BK117:BK125)</f>
        <v>0</v>
      </c>
    </row>
    <row r="117" spans="2:65" s="1" customFormat="1" ht="25.5" customHeight="1">
      <c r="B117" s="40"/>
      <c r="C117" s="191" t="s">
        <v>211</v>
      </c>
      <c r="D117" s="191" t="s">
        <v>142</v>
      </c>
      <c r="E117" s="192" t="s">
        <v>437</v>
      </c>
      <c r="F117" s="193" t="s">
        <v>438</v>
      </c>
      <c r="G117" s="194" t="s">
        <v>298</v>
      </c>
      <c r="H117" s="195">
        <v>91</v>
      </c>
      <c r="I117" s="196"/>
      <c r="J117" s="197">
        <f>ROUND(I117*H117,2)</f>
        <v>0</v>
      </c>
      <c r="K117" s="193" t="s">
        <v>30</v>
      </c>
      <c r="L117" s="60"/>
      <c r="M117" s="198" t="s">
        <v>30</v>
      </c>
      <c r="N117" s="199" t="s">
        <v>45</v>
      </c>
      <c r="O117" s="41"/>
      <c r="P117" s="200">
        <f>O117*H117</f>
        <v>0</v>
      </c>
      <c r="Q117" s="200">
        <v>0.10988</v>
      </c>
      <c r="R117" s="200">
        <f>Q117*H117</f>
        <v>9.999080000000001</v>
      </c>
      <c r="S117" s="200">
        <v>0</v>
      </c>
      <c r="T117" s="201">
        <f>S117*H117</f>
        <v>0</v>
      </c>
      <c r="AR117" s="23" t="s">
        <v>147</v>
      </c>
      <c r="AT117" s="23" t="s">
        <v>142</v>
      </c>
      <c r="AU117" s="23" t="s">
        <v>84</v>
      </c>
      <c r="AY117" s="23" t="s">
        <v>140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82</v>
      </c>
      <c r="BK117" s="202">
        <f>ROUND(I117*H117,2)</f>
        <v>0</v>
      </c>
      <c r="BL117" s="23" t="s">
        <v>147</v>
      </c>
      <c r="BM117" s="23" t="s">
        <v>439</v>
      </c>
    </row>
    <row r="118" spans="2:47" s="1" customFormat="1" ht="40.5">
      <c r="B118" s="40"/>
      <c r="C118" s="62"/>
      <c r="D118" s="203" t="s">
        <v>149</v>
      </c>
      <c r="E118" s="62"/>
      <c r="F118" s="204" t="s">
        <v>440</v>
      </c>
      <c r="G118" s="62"/>
      <c r="H118" s="62"/>
      <c r="I118" s="162"/>
      <c r="J118" s="62"/>
      <c r="K118" s="62"/>
      <c r="L118" s="60"/>
      <c r="M118" s="205"/>
      <c r="N118" s="41"/>
      <c r="O118" s="41"/>
      <c r="P118" s="41"/>
      <c r="Q118" s="41"/>
      <c r="R118" s="41"/>
      <c r="S118" s="41"/>
      <c r="T118" s="77"/>
      <c r="AT118" s="23" t="s">
        <v>149</v>
      </c>
      <c r="AU118" s="23" t="s">
        <v>84</v>
      </c>
    </row>
    <row r="119" spans="2:51" s="11" customFormat="1" ht="13.5">
      <c r="B119" s="206"/>
      <c r="C119" s="207"/>
      <c r="D119" s="203" t="s">
        <v>151</v>
      </c>
      <c r="E119" s="208" t="s">
        <v>30</v>
      </c>
      <c r="F119" s="209" t="s">
        <v>441</v>
      </c>
      <c r="G119" s="207"/>
      <c r="H119" s="210">
        <v>91</v>
      </c>
      <c r="I119" s="211"/>
      <c r="J119" s="207"/>
      <c r="K119" s="207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151</v>
      </c>
      <c r="AU119" s="216" t="s">
        <v>84</v>
      </c>
      <c r="AV119" s="11" t="s">
        <v>84</v>
      </c>
      <c r="AW119" s="11" t="s">
        <v>37</v>
      </c>
      <c r="AX119" s="11" t="s">
        <v>74</v>
      </c>
      <c r="AY119" s="216" t="s">
        <v>140</v>
      </c>
    </row>
    <row r="120" spans="2:65" s="1" customFormat="1" ht="16.5" customHeight="1">
      <c r="B120" s="40"/>
      <c r="C120" s="228" t="s">
        <v>217</v>
      </c>
      <c r="D120" s="228" t="s">
        <v>228</v>
      </c>
      <c r="E120" s="229" t="s">
        <v>442</v>
      </c>
      <c r="F120" s="230" t="s">
        <v>443</v>
      </c>
      <c r="G120" s="231" t="s">
        <v>259</v>
      </c>
      <c r="H120" s="232">
        <v>4.999</v>
      </c>
      <c r="I120" s="233"/>
      <c r="J120" s="234">
        <f>ROUND(I120*H120,2)</f>
        <v>0</v>
      </c>
      <c r="K120" s="230" t="s">
        <v>146</v>
      </c>
      <c r="L120" s="235"/>
      <c r="M120" s="236" t="s">
        <v>30</v>
      </c>
      <c r="N120" s="237" t="s">
        <v>45</v>
      </c>
      <c r="O120" s="41"/>
      <c r="P120" s="200">
        <f>O120*H120</f>
        <v>0</v>
      </c>
      <c r="Q120" s="200">
        <v>1</v>
      </c>
      <c r="R120" s="200">
        <f>Q120*H120</f>
        <v>4.999</v>
      </c>
      <c r="S120" s="200">
        <v>0</v>
      </c>
      <c r="T120" s="201">
        <f>S120*H120</f>
        <v>0</v>
      </c>
      <c r="AR120" s="23" t="s">
        <v>193</v>
      </c>
      <c r="AT120" s="23" t="s">
        <v>228</v>
      </c>
      <c r="AU120" s="23" t="s">
        <v>84</v>
      </c>
      <c r="AY120" s="23" t="s">
        <v>140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82</v>
      </c>
      <c r="BK120" s="202">
        <f>ROUND(I120*H120,2)</f>
        <v>0</v>
      </c>
      <c r="BL120" s="23" t="s">
        <v>147</v>
      </c>
      <c r="BM120" s="23" t="s">
        <v>444</v>
      </c>
    </row>
    <row r="121" spans="2:47" s="1" customFormat="1" ht="13.5">
      <c r="B121" s="40"/>
      <c r="C121" s="62"/>
      <c r="D121" s="203" t="s">
        <v>149</v>
      </c>
      <c r="E121" s="62"/>
      <c r="F121" s="204" t="s">
        <v>443</v>
      </c>
      <c r="G121" s="62"/>
      <c r="H121" s="62"/>
      <c r="I121" s="162"/>
      <c r="J121" s="62"/>
      <c r="K121" s="62"/>
      <c r="L121" s="60"/>
      <c r="M121" s="205"/>
      <c r="N121" s="41"/>
      <c r="O121" s="41"/>
      <c r="P121" s="41"/>
      <c r="Q121" s="41"/>
      <c r="R121" s="41"/>
      <c r="S121" s="41"/>
      <c r="T121" s="77"/>
      <c r="AT121" s="23" t="s">
        <v>149</v>
      </c>
      <c r="AU121" s="23" t="s">
        <v>84</v>
      </c>
    </row>
    <row r="122" spans="2:51" s="11" customFormat="1" ht="13.5">
      <c r="B122" s="206"/>
      <c r="C122" s="207"/>
      <c r="D122" s="203" t="s">
        <v>151</v>
      </c>
      <c r="E122" s="208" t="s">
        <v>30</v>
      </c>
      <c r="F122" s="209" t="s">
        <v>445</v>
      </c>
      <c r="G122" s="207"/>
      <c r="H122" s="210">
        <v>4.999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151</v>
      </c>
      <c r="AU122" s="216" t="s">
        <v>84</v>
      </c>
      <c r="AV122" s="11" t="s">
        <v>84</v>
      </c>
      <c r="AW122" s="11" t="s">
        <v>37</v>
      </c>
      <c r="AX122" s="11" t="s">
        <v>74</v>
      </c>
      <c r="AY122" s="216" t="s">
        <v>140</v>
      </c>
    </row>
    <row r="123" spans="2:65" s="1" customFormat="1" ht="25.5" customHeight="1">
      <c r="B123" s="40"/>
      <c r="C123" s="191" t="s">
        <v>223</v>
      </c>
      <c r="D123" s="191" t="s">
        <v>142</v>
      </c>
      <c r="E123" s="192" t="s">
        <v>446</v>
      </c>
      <c r="F123" s="193" t="s">
        <v>447</v>
      </c>
      <c r="G123" s="194" t="s">
        <v>259</v>
      </c>
      <c r="H123" s="195">
        <v>3.207</v>
      </c>
      <c r="I123" s="196"/>
      <c r="J123" s="197">
        <f>ROUND(I123*H123,2)</f>
        <v>0</v>
      </c>
      <c r="K123" s="193" t="s">
        <v>146</v>
      </c>
      <c r="L123" s="60"/>
      <c r="M123" s="198" t="s">
        <v>30</v>
      </c>
      <c r="N123" s="199" t="s">
        <v>45</v>
      </c>
      <c r="O123" s="41"/>
      <c r="P123" s="200">
        <f>O123*H123</f>
        <v>0</v>
      </c>
      <c r="Q123" s="200">
        <v>1.01508</v>
      </c>
      <c r="R123" s="200">
        <f>Q123*H123</f>
        <v>3.25536156</v>
      </c>
      <c r="S123" s="200">
        <v>0</v>
      </c>
      <c r="T123" s="201">
        <f>S123*H123</f>
        <v>0</v>
      </c>
      <c r="AR123" s="23" t="s">
        <v>147</v>
      </c>
      <c r="AT123" s="23" t="s">
        <v>142</v>
      </c>
      <c r="AU123" s="23" t="s">
        <v>84</v>
      </c>
      <c r="AY123" s="23" t="s">
        <v>140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82</v>
      </c>
      <c r="BK123" s="202">
        <f>ROUND(I123*H123,2)</f>
        <v>0</v>
      </c>
      <c r="BL123" s="23" t="s">
        <v>147</v>
      </c>
      <c r="BM123" s="23" t="s">
        <v>448</v>
      </c>
    </row>
    <row r="124" spans="2:47" s="1" customFormat="1" ht="13.5">
      <c r="B124" s="40"/>
      <c r="C124" s="62"/>
      <c r="D124" s="203" t="s">
        <v>149</v>
      </c>
      <c r="E124" s="62"/>
      <c r="F124" s="204" t="s">
        <v>449</v>
      </c>
      <c r="G124" s="62"/>
      <c r="H124" s="62"/>
      <c r="I124" s="162"/>
      <c r="J124" s="62"/>
      <c r="K124" s="62"/>
      <c r="L124" s="60"/>
      <c r="M124" s="205"/>
      <c r="N124" s="41"/>
      <c r="O124" s="41"/>
      <c r="P124" s="41"/>
      <c r="Q124" s="41"/>
      <c r="R124" s="41"/>
      <c r="S124" s="41"/>
      <c r="T124" s="77"/>
      <c r="AT124" s="23" t="s">
        <v>149</v>
      </c>
      <c r="AU124" s="23" t="s">
        <v>84</v>
      </c>
    </row>
    <row r="125" spans="2:51" s="11" customFormat="1" ht="27">
      <c r="B125" s="206"/>
      <c r="C125" s="207"/>
      <c r="D125" s="203" t="s">
        <v>151</v>
      </c>
      <c r="E125" s="208" t="s">
        <v>30</v>
      </c>
      <c r="F125" s="209" t="s">
        <v>450</v>
      </c>
      <c r="G125" s="207"/>
      <c r="H125" s="210">
        <v>3.207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151</v>
      </c>
      <c r="AU125" s="216" t="s">
        <v>84</v>
      </c>
      <c r="AV125" s="11" t="s">
        <v>84</v>
      </c>
      <c r="AW125" s="11" t="s">
        <v>37</v>
      </c>
      <c r="AX125" s="11" t="s">
        <v>74</v>
      </c>
      <c r="AY125" s="216" t="s">
        <v>140</v>
      </c>
    </row>
    <row r="126" spans="2:63" s="10" customFormat="1" ht="29.85" customHeight="1">
      <c r="B126" s="175"/>
      <c r="C126" s="176"/>
      <c r="D126" s="177" t="s">
        <v>73</v>
      </c>
      <c r="E126" s="189" t="s">
        <v>371</v>
      </c>
      <c r="F126" s="189" t="s">
        <v>372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SUM(P127:P137)</f>
        <v>0</v>
      </c>
      <c r="Q126" s="183"/>
      <c r="R126" s="184">
        <f>SUM(R127:R137)</f>
        <v>0</v>
      </c>
      <c r="S126" s="183"/>
      <c r="T126" s="185">
        <f>SUM(T127:T137)</f>
        <v>0</v>
      </c>
      <c r="AR126" s="186" t="s">
        <v>82</v>
      </c>
      <c r="AT126" s="187" t="s">
        <v>73</v>
      </c>
      <c r="AU126" s="187" t="s">
        <v>82</v>
      </c>
      <c r="AY126" s="186" t="s">
        <v>140</v>
      </c>
      <c r="BK126" s="188">
        <f>SUM(BK127:BK137)</f>
        <v>0</v>
      </c>
    </row>
    <row r="127" spans="2:65" s="1" customFormat="1" ht="25.5" customHeight="1">
      <c r="B127" s="40"/>
      <c r="C127" s="191" t="s">
        <v>227</v>
      </c>
      <c r="D127" s="191" t="s">
        <v>142</v>
      </c>
      <c r="E127" s="192" t="s">
        <v>374</v>
      </c>
      <c r="F127" s="193" t="s">
        <v>375</v>
      </c>
      <c r="G127" s="194" t="s">
        <v>259</v>
      </c>
      <c r="H127" s="195">
        <v>237.713</v>
      </c>
      <c r="I127" s="196"/>
      <c r="J127" s="197">
        <f>ROUND(I127*H127,2)</f>
        <v>0</v>
      </c>
      <c r="K127" s="193" t="s">
        <v>30</v>
      </c>
      <c r="L127" s="60"/>
      <c r="M127" s="198" t="s">
        <v>30</v>
      </c>
      <c r="N127" s="199" t="s">
        <v>45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147</v>
      </c>
      <c r="AT127" s="23" t="s">
        <v>142</v>
      </c>
      <c r="AU127" s="23" t="s">
        <v>84</v>
      </c>
      <c r="AY127" s="23" t="s">
        <v>140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82</v>
      </c>
      <c r="BK127" s="202">
        <f>ROUND(I127*H127,2)</f>
        <v>0</v>
      </c>
      <c r="BL127" s="23" t="s">
        <v>147</v>
      </c>
      <c r="BM127" s="23" t="s">
        <v>376</v>
      </c>
    </row>
    <row r="128" spans="2:47" s="1" customFormat="1" ht="27">
      <c r="B128" s="40"/>
      <c r="C128" s="62"/>
      <c r="D128" s="203" t="s">
        <v>149</v>
      </c>
      <c r="E128" s="62"/>
      <c r="F128" s="204" t="s">
        <v>377</v>
      </c>
      <c r="G128" s="62"/>
      <c r="H128" s="62"/>
      <c r="I128" s="162"/>
      <c r="J128" s="62"/>
      <c r="K128" s="62"/>
      <c r="L128" s="60"/>
      <c r="M128" s="205"/>
      <c r="N128" s="41"/>
      <c r="O128" s="41"/>
      <c r="P128" s="41"/>
      <c r="Q128" s="41"/>
      <c r="R128" s="41"/>
      <c r="S128" s="41"/>
      <c r="T128" s="77"/>
      <c r="AT128" s="23" t="s">
        <v>149</v>
      </c>
      <c r="AU128" s="23" t="s">
        <v>84</v>
      </c>
    </row>
    <row r="129" spans="2:65" s="1" customFormat="1" ht="25.5" customHeight="1">
      <c r="B129" s="40"/>
      <c r="C129" s="191" t="s">
        <v>234</v>
      </c>
      <c r="D129" s="191" t="s">
        <v>142</v>
      </c>
      <c r="E129" s="192" t="s">
        <v>382</v>
      </c>
      <c r="F129" s="193" t="s">
        <v>383</v>
      </c>
      <c r="G129" s="194" t="s">
        <v>259</v>
      </c>
      <c r="H129" s="195">
        <v>126.875</v>
      </c>
      <c r="I129" s="196"/>
      <c r="J129" s="197">
        <f>ROUND(I129*H129,2)</f>
        <v>0</v>
      </c>
      <c r="K129" s="193" t="s">
        <v>146</v>
      </c>
      <c r="L129" s="60"/>
      <c r="M129" s="198" t="s">
        <v>30</v>
      </c>
      <c r="N129" s="199" t="s">
        <v>45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147</v>
      </c>
      <c r="AT129" s="23" t="s">
        <v>142</v>
      </c>
      <c r="AU129" s="23" t="s">
        <v>84</v>
      </c>
      <c r="AY129" s="23" t="s">
        <v>140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82</v>
      </c>
      <c r="BK129" s="202">
        <f>ROUND(I129*H129,2)</f>
        <v>0</v>
      </c>
      <c r="BL129" s="23" t="s">
        <v>147</v>
      </c>
      <c r="BM129" s="23" t="s">
        <v>384</v>
      </c>
    </row>
    <row r="130" spans="2:47" s="1" customFormat="1" ht="27">
      <c r="B130" s="40"/>
      <c r="C130" s="62"/>
      <c r="D130" s="203" t="s">
        <v>149</v>
      </c>
      <c r="E130" s="62"/>
      <c r="F130" s="204" t="s">
        <v>385</v>
      </c>
      <c r="G130" s="62"/>
      <c r="H130" s="62"/>
      <c r="I130" s="162"/>
      <c r="J130" s="62"/>
      <c r="K130" s="62"/>
      <c r="L130" s="60"/>
      <c r="M130" s="205"/>
      <c r="N130" s="41"/>
      <c r="O130" s="41"/>
      <c r="P130" s="41"/>
      <c r="Q130" s="41"/>
      <c r="R130" s="41"/>
      <c r="S130" s="41"/>
      <c r="T130" s="77"/>
      <c r="AT130" s="23" t="s">
        <v>149</v>
      </c>
      <c r="AU130" s="23" t="s">
        <v>84</v>
      </c>
    </row>
    <row r="131" spans="2:51" s="11" customFormat="1" ht="13.5">
      <c r="B131" s="206"/>
      <c r="C131" s="207"/>
      <c r="D131" s="203" t="s">
        <v>151</v>
      </c>
      <c r="E131" s="208" t="s">
        <v>30</v>
      </c>
      <c r="F131" s="209" t="s">
        <v>451</v>
      </c>
      <c r="G131" s="207"/>
      <c r="H131" s="210">
        <v>126.875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151</v>
      </c>
      <c r="AU131" s="216" t="s">
        <v>84</v>
      </c>
      <c r="AV131" s="11" t="s">
        <v>84</v>
      </c>
      <c r="AW131" s="11" t="s">
        <v>37</v>
      </c>
      <c r="AX131" s="11" t="s">
        <v>74</v>
      </c>
      <c r="AY131" s="216" t="s">
        <v>140</v>
      </c>
    </row>
    <row r="132" spans="2:65" s="1" customFormat="1" ht="25.5" customHeight="1">
      <c r="B132" s="40"/>
      <c r="C132" s="191" t="s">
        <v>10</v>
      </c>
      <c r="D132" s="191" t="s">
        <v>142</v>
      </c>
      <c r="E132" s="192" t="s">
        <v>452</v>
      </c>
      <c r="F132" s="193" t="s">
        <v>453</v>
      </c>
      <c r="G132" s="194" t="s">
        <v>259</v>
      </c>
      <c r="H132" s="195">
        <v>51.968</v>
      </c>
      <c r="I132" s="196"/>
      <c r="J132" s="197">
        <f>ROUND(I132*H132,2)</f>
        <v>0</v>
      </c>
      <c r="K132" s="193" t="s">
        <v>146</v>
      </c>
      <c r="L132" s="60"/>
      <c r="M132" s="198" t="s">
        <v>30</v>
      </c>
      <c r="N132" s="199" t="s">
        <v>45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147</v>
      </c>
      <c r="AT132" s="23" t="s">
        <v>142</v>
      </c>
      <c r="AU132" s="23" t="s">
        <v>84</v>
      </c>
      <c r="AY132" s="23" t="s">
        <v>140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82</v>
      </c>
      <c r="BK132" s="202">
        <f>ROUND(I132*H132,2)</f>
        <v>0</v>
      </c>
      <c r="BL132" s="23" t="s">
        <v>147</v>
      </c>
      <c r="BM132" s="23" t="s">
        <v>454</v>
      </c>
    </row>
    <row r="133" spans="2:47" s="1" customFormat="1" ht="27">
      <c r="B133" s="40"/>
      <c r="C133" s="62"/>
      <c r="D133" s="203" t="s">
        <v>149</v>
      </c>
      <c r="E133" s="62"/>
      <c r="F133" s="204" t="s">
        <v>455</v>
      </c>
      <c r="G133" s="62"/>
      <c r="H133" s="62"/>
      <c r="I133" s="162"/>
      <c r="J133" s="62"/>
      <c r="K133" s="62"/>
      <c r="L133" s="60"/>
      <c r="M133" s="205"/>
      <c r="N133" s="41"/>
      <c r="O133" s="41"/>
      <c r="P133" s="41"/>
      <c r="Q133" s="41"/>
      <c r="R133" s="41"/>
      <c r="S133" s="41"/>
      <c r="T133" s="77"/>
      <c r="AT133" s="23" t="s">
        <v>149</v>
      </c>
      <c r="AU133" s="23" t="s">
        <v>84</v>
      </c>
    </row>
    <row r="134" spans="2:51" s="11" customFormat="1" ht="13.5">
      <c r="B134" s="206"/>
      <c r="C134" s="207"/>
      <c r="D134" s="203" t="s">
        <v>151</v>
      </c>
      <c r="E134" s="208" t="s">
        <v>30</v>
      </c>
      <c r="F134" s="209" t="s">
        <v>456</v>
      </c>
      <c r="G134" s="207"/>
      <c r="H134" s="210">
        <v>51.968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151</v>
      </c>
      <c r="AU134" s="216" t="s">
        <v>84</v>
      </c>
      <c r="AV134" s="11" t="s">
        <v>84</v>
      </c>
      <c r="AW134" s="11" t="s">
        <v>37</v>
      </c>
      <c r="AX134" s="11" t="s">
        <v>74</v>
      </c>
      <c r="AY134" s="216" t="s">
        <v>140</v>
      </c>
    </row>
    <row r="135" spans="2:65" s="1" customFormat="1" ht="25.5" customHeight="1">
      <c r="B135" s="40"/>
      <c r="C135" s="191" t="s">
        <v>250</v>
      </c>
      <c r="D135" s="191" t="s">
        <v>142</v>
      </c>
      <c r="E135" s="192" t="s">
        <v>394</v>
      </c>
      <c r="F135" s="193" t="s">
        <v>395</v>
      </c>
      <c r="G135" s="194" t="s">
        <v>259</v>
      </c>
      <c r="H135" s="195">
        <v>58.87</v>
      </c>
      <c r="I135" s="196"/>
      <c r="J135" s="197">
        <f>ROUND(I135*H135,2)</f>
        <v>0</v>
      </c>
      <c r="K135" s="193" t="s">
        <v>146</v>
      </c>
      <c r="L135" s="60"/>
      <c r="M135" s="198" t="s">
        <v>30</v>
      </c>
      <c r="N135" s="199" t="s">
        <v>45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147</v>
      </c>
      <c r="AT135" s="23" t="s">
        <v>142</v>
      </c>
      <c r="AU135" s="23" t="s">
        <v>84</v>
      </c>
      <c r="AY135" s="23" t="s">
        <v>140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82</v>
      </c>
      <c r="BK135" s="202">
        <f>ROUND(I135*H135,2)</f>
        <v>0</v>
      </c>
      <c r="BL135" s="23" t="s">
        <v>147</v>
      </c>
      <c r="BM135" s="23" t="s">
        <v>396</v>
      </c>
    </row>
    <row r="136" spans="2:47" s="1" customFormat="1" ht="27">
      <c r="B136" s="40"/>
      <c r="C136" s="62"/>
      <c r="D136" s="203" t="s">
        <v>149</v>
      </c>
      <c r="E136" s="62"/>
      <c r="F136" s="204" t="s">
        <v>397</v>
      </c>
      <c r="G136" s="62"/>
      <c r="H136" s="62"/>
      <c r="I136" s="162"/>
      <c r="J136" s="62"/>
      <c r="K136" s="62"/>
      <c r="L136" s="60"/>
      <c r="M136" s="205"/>
      <c r="N136" s="41"/>
      <c r="O136" s="41"/>
      <c r="P136" s="41"/>
      <c r="Q136" s="41"/>
      <c r="R136" s="41"/>
      <c r="S136" s="41"/>
      <c r="T136" s="77"/>
      <c r="AT136" s="23" t="s">
        <v>149</v>
      </c>
      <c r="AU136" s="23" t="s">
        <v>84</v>
      </c>
    </row>
    <row r="137" spans="2:51" s="11" customFormat="1" ht="13.5">
      <c r="B137" s="206"/>
      <c r="C137" s="207"/>
      <c r="D137" s="203" t="s">
        <v>151</v>
      </c>
      <c r="E137" s="208" t="s">
        <v>30</v>
      </c>
      <c r="F137" s="209" t="s">
        <v>457</v>
      </c>
      <c r="G137" s="207"/>
      <c r="H137" s="210">
        <v>58.87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151</v>
      </c>
      <c r="AU137" s="216" t="s">
        <v>84</v>
      </c>
      <c r="AV137" s="11" t="s">
        <v>84</v>
      </c>
      <c r="AW137" s="11" t="s">
        <v>37</v>
      </c>
      <c r="AX137" s="11" t="s">
        <v>74</v>
      </c>
      <c r="AY137" s="216" t="s">
        <v>140</v>
      </c>
    </row>
    <row r="138" spans="2:63" s="10" customFormat="1" ht="29.85" customHeight="1">
      <c r="B138" s="175"/>
      <c r="C138" s="176"/>
      <c r="D138" s="177" t="s">
        <v>73</v>
      </c>
      <c r="E138" s="189" t="s">
        <v>405</v>
      </c>
      <c r="F138" s="189" t="s">
        <v>406</v>
      </c>
      <c r="G138" s="176"/>
      <c r="H138" s="176"/>
      <c r="I138" s="179"/>
      <c r="J138" s="190">
        <f>BK138</f>
        <v>0</v>
      </c>
      <c r="K138" s="176"/>
      <c r="L138" s="181"/>
      <c r="M138" s="182"/>
      <c r="N138" s="183"/>
      <c r="O138" s="183"/>
      <c r="P138" s="184">
        <f>SUM(P139:P140)</f>
        <v>0</v>
      </c>
      <c r="Q138" s="183"/>
      <c r="R138" s="184">
        <f>SUM(R139:R140)</f>
        <v>0</v>
      </c>
      <c r="S138" s="183"/>
      <c r="T138" s="185">
        <f>SUM(T139:T140)</f>
        <v>0</v>
      </c>
      <c r="AR138" s="186" t="s">
        <v>82</v>
      </c>
      <c r="AT138" s="187" t="s">
        <v>73</v>
      </c>
      <c r="AU138" s="187" t="s">
        <v>82</v>
      </c>
      <c r="AY138" s="186" t="s">
        <v>140</v>
      </c>
      <c r="BK138" s="188">
        <f>SUM(BK139:BK140)</f>
        <v>0</v>
      </c>
    </row>
    <row r="139" spans="2:65" s="1" customFormat="1" ht="25.5" customHeight="1">
      <c r="B139" s="40"/>
      <c r="C139" s="191" t="s">
        <v>256</v>
      </c>
      <c r="D139" s="191" t="s">
        <v>142</v>
      </c>
      <c r="E139" s="192" t="s">
        <v>408</v>
      </c>
      <c r="F139" s="193" t="s">
        <v>409</v>
      </c>
      <c r="G139" s="194" t="s">
        <v>259</v>
      </c>
      <c r="H139" s="195">
        <v>97.359</v>
      </c>
      <c r="I139" s="196"/>
      <c r="J139" s="197">
        <f>ROUND(I139*H139,2)</f>
        <v>0</v>
      </c>
      <c r="K139" s="193" t="s">
        <v>146</v>
      </c>
      <c r="L139" s="60"/>
      <c r="M139" s="198" t="s">
        <v>30</v>
      </c>
      <c r="N139" s="199" t="s">
        <v>45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147</v>
      </c>
      <c r="AT139" s="23" t="s">
        <v>142</v>
      </c>
      <c r="AU139" s="23" t="s">
        <v>84</v>
      </c>
      <c r="AY139" s="23" t="s">
        <v>140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82</v>
      </c>
      <c r="BK139" s="202">
        <f>ROUND(I139*H139,2)</f>
        <v>0</v>
      </c>
      <c r="BL139" s="23" t="s">
        <v>147</v>
      </c>
      <c r="BM139" s="23" t="s">
        <v>410</v>
      </c>
    </row>
    <row r="140" spans="2:47" s="1" customFormat="1" ht="27">
      <c r="B140" s="40"/>
      <c r="C140" s="62"/>
      <c r="D140" s="203" t="s">
        <v>149</v>
      </c>
      <c r="E140" s="62"/>
      <c r="F140" s="204" t="s">
        <v>411</v>
      </c>
      <c r="G140" s="62"/>
      <c r="H140" s="62"/>
      <c r="I140" s="162"/>
      <c r="J140" s="62"/>
      <c r="K140" s="62"/>
      <c r="L140" s="60"/>
      <c r="M140" s="249"/>
      <c r="N140" s="250"/>
      <c r="O140" s="250"/>
      <c r="P140" s="250"/>
      <c r="Q140" s="250"/>
      <c r="R140" s="250"/>
      <c r="S140" s="250"/>
      <c r="T140" s="251"/>
      <c r="AT140" s="23" t="s">
        <v>149</v>
      </c>
      <c r="AU140" s="23" t="s">
        <v>84</v>
      </c>
    </row>
    <row r="141" spans="2:12" s="1" customFormat="1" ht="6.95" customHeight="1">
      <c r="B141" s="55"/>
      <c r="C141" s="56"/>
      <c r="D141" s="56"/>
      <c r="E141" s="56"/>
      <c r="F141" s="56"/>
      <c r="G141" s="56"/>
      <c r="H141" s="56"/>
      <c r="I141" s="138"/>
      <c r="J141" s="56"/>
      <c r="K141" s="56"/>
      <c r="L141" s="60"/>
    </row>
  </sheetData>
  <sheetProtection algorithmName="SHA-512" hashValue="lDnnNXkbmK2FLsYmKf3j+yB6wCzyajxdZ+BH5EzRta/D5XRp42FZq8fbud/S73W87BeGFYGHg8fgb1fpIQ2uAA==" saltValue="Wa2LIaFUEu5yzpBeJyzAyHAOf9PSEx5JmSynt58vIzdzYn1yXhLQTZR6+swRHenk5NXSIf2LCw3wxGICdlPeMw==" spinCount="100000" sheet="1" objects="1" scenarios="1" formatColumns="0" formatRows="0" autoFilter="0"/>
  <autoFilter ref="C82:K14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90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458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ROUND(SUM(BE80:BE108),2)</f>
        <v>0</v>
      </c>
      <c r="G30" s="41"/>
      <c r="H30" s="41"/>
      <c r="I30" s="130">
        <v>0.21</v>
      </c>
      <c r="J30" s="129">
        <f>ROUND(ROUND((SUM(BE80:BE108)),2)*I30,2)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ROUND(SUM(BF80:BF108),2)</f>
        <v>0</v>
      </c>
      <c r="G31" s="41"/>
      <c r="H31" s="41"/>
      <c r="I31" s="130">
        <v>0.15</v>
      </c>
      <c r="J31" s="129">
        <f>ROUND(ROUND((SUM(BF80:BF108)),2)*I31,2)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ROUND(SUM(BG80:BG108),2)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ROUND(SUM(BH80:BH108),2)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ROUND(SUM(BI80:BI108),2)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121.04 - Úpravy kanalizace a odvodnění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120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122</v>
      </c>
      <c r="E59" s="158"/>
      <c r="F59" s="158"/>
      <c r="G59" s="158"/>
      <c r="H59" s="158"/>
      <c r="I59" s="159"/>
      <c r="J59" s="160">
        <f>J101</f>
        <v>0</v>
      </c>
      <c r="K59" s="161"/>
    </row>
    <row r="60" spans="2:11" s="8" customFormat="1" ht="19.9" customHeight="1">
      <c r="B60" s="155"/>
      <c r="C60" s="156"/>
      <c r="D60" s="157" t="s">
        <v>123</v>
      </c>
      <c r="E60" s="158"/>
      <c r="F60" s="158"/>
      <c r="G60" s="158"/>
      <c r="H60" s="158"/>
      <c r="I60" s="159"/>
      <c r="J60" s="160">
        <f>J106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124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375" t="str">
        <f>E7</f>
        <v>III/0031 a III/00314 Dolní Břežany, rekonstrukce silnice</v>
      </c>
      <c r="F70" s="376"/>
      <c r="G70" s="376"/>
      <c r="H70" s="376"/>
      <c r="I70" s="162"/>
      <c r="J70" s="62"/>
      <c r="K70" s="62"/>
      <c r="L70" s="60"/>
    </row>
    <row r="71" spans="2:12" s="1" customFormat="1" ht="14.45" customHeight="1">
      <c r="B71" s="40"/>
      <c r="C71" s="64" t="s">
        <v>109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344" t="str">
        <f>E9</f>
        <v>SO 121.04 - Úpravy kanalizace a odvodnění</v>
      </c>
      <c r="F72" s="377"/>
      <c r="G72" s="377"/>
      <c r="H72" s="377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24</v>
      </c>
      <c r="D74" s="62"/>
      <c r="E74" s="62"/>
      <c r="F74" s="163" t="str">
        <f>F12</f>
        <v xml:space="preserve"> </v>
      </c>
      <c r="G74" s="62"/>
      <c r="H74" s="62"/>
      <c r="I74" s="164" t="s">
        <v>26</v>
      </c>
      <c r="J74" s="72" t="str">
        <f>IF(J12="","",J12)</f>
        <v>22. 6. 2018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5">
      <c r="B76" s="40"/>
      <c r="C76" s="64" t="s">
        <v>28</v>
      </c>
      <c r="D76" s="62"/>
      <c r="E76" s="62"/>
      <c r="F76" s="163" t="str">
        <f>E15</f>
        <v>Krajská správa a údržba silnic Středočeského kraje</v>
      </c>
      <c r="G76" s="62"/>
      <c r="H76" s="62"/>
      <c r="I76" s="164" t="s">
        <v>35</v>
      </c>
      <c r="J76" s="163" t="str">
        <f>E21</f>
        <v>Ateliér PROMIKA s.r.o.</v>
      </c>
      <c r="K76" s="62"/>
      <c r="L76" s="60"/>
    </row>
    <row r="77" spans="2:12" s="1" customFormat="1" ht="14.45" customHeight="1">
      <c r="B77" s="40"/>
      <c r="C77" s="64" t="s">
        <v>33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125</v>
      </c>
      <c r="D79" s="167" t="s">
        <v>59</v>
      </c>
      <c r="E79" s="167" t="s">
        <v>55</v>
      </c>
      <c r="F79" s="167" t="s">
        <v>126</v>
      </c>
      <c r="G79" s="167" t="s">
        <v>127</v>
      </c>
      <c r="H79" s="167" t="s">
        <v>128</v>
      </c>
      <c r="I79" s="168" t="s">
        <v>129</v>
      </c>
      <c r="J79" s="167" t="s">
        <v>113</v>
      </c>
      <c r="K79" s="169" t="s">
        <v>130</v>
      </c>
      <c r="L79" s="170"/>
      <c r="M79" s="80" t="s">
        <v>131</v>
      </c>
      <c r="N79" s="81" t="s">
        <v>44</v>
      </c>
      <c r="O79" s="81" t="s">
        <v>132</v>
      </c>
      <c r="P79" s="81" t="s">
        <v>133</v>
      </c>
      <c r="Q79" s="81" t="s">
        <v>134</v>
      </c>
      <c r="R79" s="81" t="s">
        <v>135</v>
      </c>
      <c r="S79" s="81" t="s">
        <v>136</v>
      </c>
      <c r="T79" s="82" t="s">
        <v>137</v>
      </c>
    </row>
    <row r="80" spans="2:63" s="1" customFormat="1" ht="29.25" customHeight="1">
      <c r="B80" s="40"/>
      <c r="C80" s="86" t="s">
        <v>114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9.3002</v>
      </c>
      <c r="S80" s="84"/>
      <c r="T80" s="173">
        <f>T81</f>
        <v>11.52</v>
      </c>
      <c r="AT80" s="23" t="s">
        <v>73</v>
      </c>
      <c r="AU80" s="23" t="s">
        <v>115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73</v>
      </c>
      <c r="E81" s="178" t="s">
        <v>138</v>
      </c>
      <c r="F81" s="178" t="s">
        <v>139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P82+P101+P106</f>
        <v>0</v>
      </c>
      <c r="Q81" s="183"/>
      <c r="R81" s="184">
        <f>R82+R101+R106</f>
        <v>9.3002</v>
      </c>
      <c r="S81" s="183"/>
      <c r="T81" s="185">
        <f>T82+T101+T106</f>
        <v>11.52</v>
      </c>
      <c r="AR81" s="186" t="s">
        <v>82</v>
      </c>
      <c r="AT81" s="187" t="s">
        <v>73</v>
      </c>
      <c r="AU81" s="187" t="s">
        <v>74</v>
      </c>
      <c r="AY81" s="186" t="s">
        <v>140</v>
      </c>
      <c r="BK81" s="188">
        <f>BK82+BK101+BK106</f>
        <v>0</v>
      </c>
    </row>
    <row r="82" spans="2:63" s="10" customFormat="1" ht="19.9" customHeight="1">
      <c r="B82" s="175"/>
      <c r="C82" s="176"/>
      <c r="D82" s="177" t="s">
        <v>73</v>
      </c>
      <c r="E82" s="189" t="s">
        <v>193</v>
      </c>
      <c r="F82" s="189" t="s">
        <v>320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SUM(P83:P100)</f>
        <v>0</v>
      </c>
      <c r="Q82" s="183"/>
      <c r="R82" s="184">
        <f>SUM(R83:R100)</f>
        <v>9.3002</v>
      </c>
      <c r="S82" s="183"/>
      <c r="T82" s="185">
        <f>SUM(T83:T100)</f>
        <v>11.52</v>
      </c>
      <c r="AR82" s="186" t="s">
        <v>82</v>
      </c>
      <c r="AT82" s="187" t="s">
        <v>73</v>
      </c>
      <c r="AU82" s="187" t="s">
        <v>82</v>
      </c>
      <c r="AY82" s="186" t="s">
        <v>140</v>
      </c>
      <c r="BK82" s="188">
        <f>SUM(BK83:BK100)</f>
        <v>0</v>
      </c>
    </row>
    <row r="83" spans="2:65" s="1" customFormat="1" ht="51" customHeight="1">
      <c r="B83" s="40"/>
      <c r="C83" s="191" t="s">
        <v>82</v>
      </c>
      <c r="D83" s="191" t="s">
        <v>142</v>
      </c>
      <c r="E83" s="192" t="s">
        <v>459</v>
      </c>
      <c r="F83" s="193" t="s">
        <v>460</v>
      </c>
      <c r="G83" s="194" t="s">
        <v>246</v>
      </c>
      <c r="H83" s="195">
        <v>8</v>
      </c>
      <c r="I83" s="196"/>
      <c r="J83" s="197">
        <f>ROUND(I83*H83,2)</f>
        <v>0</v>
      </c>
      <c r="K83" s="193" t="s">
        <v>30</v>
      </c>
      <c r="L83" s="60"/>
      <c r="M83" s="198" t="s">
        <v>30</v>
      </c>
      <c r="N83" s="199" t="s">
        <v>45</v>
      </c>
      <c r="O83" s="41"/>
      <c r="P83" s="200">
        <f>O83*H83</f>
        <v>0</v>
      </c>
      <c r="Q83" s="200">
        <v>0.3409</v>
      </c>
      <c r="R83" s="200">
        <f>Q83*H83</f>
        <v>2.7272</v>
      </c>
      <c r="S83" s="200">
        <v>0</v>
      </c>
      <c r="T83" s="201">
        <f>S83*H83</f>
        <v>0</v>
      </c>
      <c r="AR83" s="23" t="s">
        <v>147</v>
      </c>
      <c r="AT83" s="23" t="s">
        <v>142</v>
      </c>
      <c r="AU83" s="23" t="s">
        <v>84</v>
      </c>
      <c r="AY83" s="23" t="s">
        <v>140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82</v>
      </c>
      <c r="BK83" s="202">
        <f>ROUND(I83*H83,2)</f>
        <v>0</v>
      </c>
      <c r="BL83" s="23" t="s">
        <v>147</v>
      </c>
      <c r="BM83" s="23" t="s">
        <v>461</v>
      </c>
    </row>
    <row r="84" spans="2:47" s="1" customFormat="1" ht="40.5">
      <c r="B84" s="40"/>
      <c r="C84" s="62"/>
      <c r="D84" s="203" t="s">
        <v>149</v>
      </c>
      <c r="E84" s="62"/>
      <c r="F84" s="204" t="s">
        <v>462</v>
      </c>
      <c r="G84" s="62"/>
      <c r="H84" s="62"/>
      <c r="I84" s="162"/>
      <c r="J84" s="62"/>
      <c r="K84" s="62"/>
      <c r="L84" s="60"/>
      <c r="M84" s="205"/>
      <c r="N84" s="41"/>
      <c r="O84" s="41"/>
      <c r="P84" s="41"/>
      <c r="Q84" s="41"/>
      <c r="R84" s="41"/>
      <c r="S84" s="41"/>
      <c r="T84" s="77"/>
      <c r="AT84" s="23" t="s">
        <v>149</v>
      </c>
      <c r="AU84" s="23" t="s">
        <v>84</v>
      </c>
    </row>
    <row r="85" spans="2:51" s="12" customFormat="1" ht="27">
      <c r="B85" s="217"/>
      <c r="C85" s="218"/>
      <c r="D85" s="203" t="s">
        <v>151</v>
      </c>
      <c r="E85" s="219" t="s">
        <v>30</v>
      </c>
      <c r="F85" s="220" t="s">
        <v>463</v>
      </c>
      <c r="G85" s="218"/>
      <c r="H85" s="219" t="s">
        <v>30</v>
      </c>
      <c r="I85" s="221"/>
      <c r="J85" s="218"/>
      <c r="K85" s="218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151</v>
      </c>
      <c r="AU85" s="226" t="s">
        <v>84</v>
      </c>
      <c r="AV85" s="12" t="s">
        <v>82</v>
      </c>
      <c r="AW85" s="12" t="s">
        <v>37</v>
      </c>
      <c r="AX85" s="12" t="s">
        <v>74</v>
      </c>
      <c r="AY85" s="226" t="s">
        <v>140</v>
      </c>
    </row>
    <row r="86" spans="2:51" s="11" customFormat="1" ht="13.5">
      <c r="B86" s="206"/>
      <c r="C86" s="207"/>
      <c r="D86" s="203" t="s">
        <v>151</v>
      </c>
      <c r="E86" s="208" t="s">
        <v>30</v>
      </c>
      <c r="F86" s="209" t="s">
        <v>193</v>
      </c>
      <c r="G86" s="207"/>
      <c r="H86" s="210">
        <v>8</v>
      </c>
      <c r="I86" s="211"/>
      <c r="J86" s="207"/>
      <c r="K86" s="207"/>
      <c r="L86" s="212"/>
      <c r="M86" s="213"/>
      <c r="N86" s="214"/>
      <c r="O86" s="214"/>
      <c r="P86" s="214"/>
      <c r="Q86" s="214"/>
      <c r="R86" s="214"/>
      <c r="S86" s="214"/>
      <c r="T86" s="215"/>
      <c r="AT86" s="216" t="s">
        <v>151</v>
      </c>
      <c r="AU86" s="216" t="s">
        <v>84</v>
      </c>
      <c r="AV86" s="11" t="s">
        <v>84</v>
      </c>
      <c r="AW86" s="11" t="s">
        <v>37</v>
      </c>
      <c r="AX86" s="11" t="s">
        <v>74</v>
      </c>
      <c r="AY86" s="216" t="s">
        <v>140</v>
      </c>
    </row>
    <row r="87" spans="2:65" s="1" customFormat="1" ht="51" customHeight="1">
      <c r="B87" s="40"/>
      <c r="C87" s="191" t="s">
        <v>84</v>
      </c>
      <c r="D87" s="191" t="s">
        <v>142</v>
      </c>
      <c r="E87" s="192" t="s">
        <v>464</v>
      </c>
      <c r="F87" s="193" t="s">
        <v>465</v>
      </c>
      <c r="G87" s="194" t="s">
        <v>246</v>
      </c>
      <c r="H87" s="195">
        <v>2</v>
      </c>
      <c r="I87" s="196"/>
      <c r="J87" s="197">
        <f>ROUND(I87*H87,2)</f>
        <v>0</v>
      </c>
      <c r="K87" s="193" t="s">
        <v>30</v>
      </c>
      <c r="L87" s="60"/>
      <c r="M87" s="198" t="s">
        <v>30</v>
      </c>
      <c r="N87" s="199" t="s">
        <v>45</v>
      </c>
      <c r="O87" s="41"/>
      <c r="P87" s="200">
        <f>O87*H87</f>
        <v>0</v>
      </c>
      <c r="Q87" s="200">
        <v>0.3409</v>
      </c>
      <c r="R87" s="200">
        <f>Q87*H87</f>
        <v>0.6818</v>
      </c>
      <c r="S87" s="200">
        <v>0</v>
      </c>
      <c r="T87" s="201">
        <f>S87*H87</f>
        <v>0</v>
      </c>
      <c r="AR87" s="23" t="s">
        <v>147</v>
      </c>
      <c r="AT87" s="23" t="s">
        <v>142</v>
      </c>
      <c r="AU87" s="23" t="s">
        <v>84</v>
      </c>
      <c r="AY87" s="23" t="s">
        <v>140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82</v>
      </c>
      <c r="BK87" s="202">
        <f>ROUND(I87*H87,2)</f>
        <v>0</v>
      </c>
      <c r="BL87" s="23" t="s">
        <v>147</v>
      </c>
      <c r="BM87" s="23" t="s">
        <v>466</v>
      </c>
    </row>
    <row r="88" spans="2:47" s="1" customFormat="1" ht="40.5">
      <c r="B88" s="40"/>
      <c r="C88" s="62"/>
      <c r="D88" s="203" t="s">
        <v>149</v>
      </c>
      <c r="E88" s="62"/>
      <c r="F88" s="204" t="s">
        <v>465</v>
      </c>
      <c r="G88" s="62"/>
      <c r="H88" s="62"/>
      <c r="I88" s="162"/>
      <c r="J88" s="62"/>
      <c r="K88" s="62"/>
      <c r="L88" s="60"/>
      <c r="M88" s="205"/>
      <c r="N88" s="41"/>
      <c r="O88" s="41"/>
      <c r="P88" s="41"/>
      <c r="Q88" s="41"/>
      <c r="R88" s="41"/>
      <c r="S88" s="41"/>
      <c r="T88" s="77"/>
      <c r="AT88" s="23" t="s">
        <v>149</v>
      </c>
      <c r="AU88" s="23" t="s">
        <v>84</v>
      </c>
    </row>
    <row r="89" spans="2:51" s="11" customFormat="1" ht="27">
      <c r="B89" s="206"/>
      <c r="C89" s="207"/>
      <c r="D89" s="203" t="s">
        <v>151</v>
      </c>
      <c r="E89" s="208" t="s">
        <v>30</v>
      </c>
      <c r="F89" s="209" t="s">
        <v>467</v>
      </c>
      <c r="G89" s="207"/>
      <c r="H89" s="210">
        <v>2</v>
      </c>
      <c r="I89" s="211"/>
      <c r="J89" s="207"/>
      <c r="K89" s="207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151</v>
      </c>
      <c r="AU89" s="216" t="s">
        <v>84</v>
      </c>
      <c r="AV89" s="11" t="s">
        <v>84</v>
      </c>
      <c r="AW89" s="11" t="s">
        <v>37</v>
      </c>
      <c r="AX89" s="11" t="s">
        <v>74</v>
      </c>
      <c r="AY89" s="216" t="s">
        <v>140</v>
      </c>
    </row>
    <row r="90" spans="2:65" s="1" customFormat="1" ht="25.5" customHeight="1">
      <c r="B90" s="40"/>
      <c r="C90" s="191" t="s">
        <v>161</v>
      </c>
      <c r="D90" s="191" t="s">
        <v>142</v>
      </c>
      <c r="E90" s="192" t="s">
        <v>468</v>
      </c>
      <c r="F90" s="193" t="s">
        <v>469</v>
      </c>
      <c r="G90" s="194" t="s">
        <v>246</v>
      </c>
      <c r="H90" s="195">
        <v>10</v>
      </c>
      <c r="I90" s="196"/>
      <c r="J90" s="197">
        <f>ROUND(I90*H90,2)</f>
        <v>0</v>
      </c>
      <c r="K90" s="193" t="s">
        <v>30</v>
      </c>
      <c r="L90" s="60"/>
      <c r="M90" s="198" t="s">
        <v>30</v>
      </c>
      <c r="N90" s="199" t="s">
        <v>45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0.83</v>
      </c>
      <c r="T90" s="201">
        <f>S90*H90</f>
        <v>8.299999999999999</v>
      </c>
      <c r="AR90" s="23" t="s">
        <v>147</v>
      </c>
      <c r="AT90" s="23" t="s">
        <v>142</v>
      </c>
      <c r="AU90" s="23" t="s">
        <v>84</v>
      </c>
      <c r="AY90" s="23" t="s">
        <v>140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82</v>
      </c>
      <c r="BK90" s="202">
        <f>ROUND(I90*H90,2)</f>
        <v>0</v>
      </c>
      <c r="BL90" s="23" t="s">
        <v>147</v>
      </c>
      <c r="BM90" s="23" t="s">
        <v>470</v>
      </c>
    </row>
    <row r="91" spans="2:47" s="1" customFormat="1" ht="13.5">
      <c r="B91" s="40"/>
      <c r="C91" s="62"/>
      <c r="D91" s="203" t="s">
        <v>149</v>
      </c>
      <c r="E91" s="62"/>
      <c r="F91" s="204" t="s">
        <v>471</v>
      </c>
      <c r="G91" s="62"/>
      <c r="H91" s="62"/>
      <c r="I91" s="162"/>
      <c r="J91" s="62"/>
      <c r="K91" s="62"/>
      <c r="L91" s="60"/>
      <c r="M91" s="205"/>
      <c r="N91" s="41"/>
      <c r="O91" s="41"/>
      <c r="P91" s="41"/>
      <c r="Q91" s="41"/>
      <c r="R91" s="41"/>
      <c r="S91" s="41"/>
      <c r="T91" s="77"/>
      <c r="AT91" s="23" t="s">
        <v>149</v>
      </c>
      <c r="AU91" s="23" t="s">
        <v>84</v>
      </c>
    </row>
    <row r="92" spans="2:51" s="12" customFormat="1" ht="27">
      <c r="B92" s="217"/>
      <c r="C92" s="218"/>
      <c r="D92" s="203" t="s">
        <v>151</v>
      </c>
      <c r="E92" s="219" t="s">
        <v>30</v>
      </c>
      <c r="F92" s="220" t="s">
        <v>463</v>
      </c>
      <c r="G92" s="218"/>
      <c r="H92" s="219" t="s">
        <v>30</v>
      </c>
      <c r="I92" s="221"/>
      <c r="J92" s="218"/>
      <c r="K92" s="218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151</v>
      </c>
      <c r="AU92" s="226" t="s">
        <v>84</v>
      </c>
      <c r="AV92" s="12" t="s">
        <v>82</v>
      </c>
      <c r="AW92" s="12" t="s">
        <v>37</v>
      </c>
      <c r="AX92" s="12" t="s">
        <v>74</v>
      </c>
      <c r="AY92" s="226" t="s">
        <v>140</v>
      </c>
    </row>
    <row r="93" spans="2:51" s="11" customFormat="1" ht="13.5">
      <c r="B93" s="206"/>
      <c r="C93" s="207"/>
      <c r="D93" s="203" t="s">
        <v>151</v>
      </c>
      <c r="E93" s="208" t="s">
        <v>30</v>
      </c>
      <c r="F93" s="209" t="s">
        <v>193</v>
      </c>
      <c r="G93" s="207"/>
      <c r="H93" s="210">
        <v>8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151</v>
      </c>
      <c r="AU93" s="216" t="s">
        <v>84</v>
      </c>
      <c r="AV93" s="11" t="s">
        <v>84</v>
      </c>
      <c r="AW93" s="11" t="s">
        <v>37</v>
      </c>
      <c r="AX93" s="11" t="s">
        <v>74</v>
      </c>
      <c r="AY93" s="216" t="s">
        <v>140</v>
      </c>
    </row>
    <row r="94" spans="2:51" s="11" customFormat="1" ht="27">
      <c r="B94" s="206"/>
      <c r="C94" s="207"/>
      <c r="D94" s="203" t="s">
        <v>151</v>
      </c>
      <c r="E94" s="208" t="s">
        <v>30</v>
      </c>
      <c r="F94" s="209" t="s">
        <v>467</v>
      </c>
      <c r="G94" s="207"/>
      <c r="H94" s="210">
        <v>2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151</v>
      </c>
      <c r="AU94" s="216" t="s">
        <v>84</v>
      </c>
      <c r="AV94" s="11" t="s">
        <v>84</v>
      </c>
      <c r="AW94" s="11" t="s">
        <v>37</v>
      </c>
      <c r="AX94" s="11" t="s">
        <v>74</v>
      </c>
      <c r="AY94" s="216" t="s">
        <v>140</v>
      </c>
    </row>
    <row r="95" spans="2:65" s="1" customFormat="1" ht="25.5" customHeight="1">
      <c r="B95" s="40"/>
      <c r="C95" s="191" t="s">
        <v>147</v>
      </c>
      <c r="D95" s="191" t="s">
        <v>142</v>
      </c>
      <c r="E95" s="192" t="s">
        <v>472</v>
      </c>
      <c r="F95" s="193" t="s">
        <v>473</v>
      </c>
      <c r="G95" s="194" t="s">
        <v>246</v>
      </c>
      <c r="H95" s="195">
        <v>14</v>
      </c>
      <c r="I95" s="196"/>
      <c r="J95" s="197">
        <f>ROUND(I95*H95,2)</f>
        <v>0</v>
      </c>
      <c r="K95" s="193" t="s">
        <v>30</v>
      </c>
      <c r="L95" s="60"/>
      <c r="M95" s="198" t="s">
        <v>30</v>
      </c>
      <c r="N95" s="199" t="s">
        <v>45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0.23</v>
      </c>
      <c r="T95" s="201">
        <f>S95*H95</f>
        <v>3.22</v>
      </c>
      <c r="AR95" s="23" t="s">
        <v>147</v>
      </c>
      <c r="AT95" s="23" t="s">
        <v>142</v>
      </c>
      <c r="AU95" s="23" t="s">
        <v>84</v>
      </c>
      <c r="AY95" s="23" t="s">
        <v>140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82</v>
      </c>
      <c r="BK95" s="202">
        <f>ROUND(I95*H95,2)</f>
        <v>0</v>
      </c>
      <c r="BL95" s="23" t="s">
        <v>147</v>
      </c>
      <c r="BM95" s="23" t="s">
        <v>474</v>
      </c>
    </row>
    <row r="96" spans="2:47" s="1" customFormat="1" ht="13.5">
      <c r="B96" s="40"/>
      <c r="C96" s="62"/>
      <c r="D96" s="203" t="s">
        <v>149</v>
      </c>
      <c r="E96" s="62"/>
      <c r="F96" s="204" t="s">
        <v>473</v>
      </c>
      <c r="G96" s="62"/>
      <c r="H96" s="62"/>
      <c r="I96" s="162"/>
      <c r="J96" s="62"/>
      <c r="K96" s="62"/>
      <c r="L96" s="60"/>
      <c r="M96" s="205"/>
      <c r="N96" s="41"/>
      <c r="O96" s="41"/>
      <c r="P96" s="41"/>
      <c r="Q96" s="41"/>
      <c r="R96" s="41"/>
      <c r="S96" s="41"/>
      <c r="T96" s="77"/>
      <c r="AT96" s="23" t="s">
        <v>149</v>
      </c>
      <c r="AU96" s="23" t="s">
        <v>84</v>
      </c>
    </row>
    <row r="97" spans="2:51" s="11" customFormat="1" ht="27">
      <c r="B97" s="206"/>
      <c r="C97" s="207"/>
      <c r="D97" s="203" t="s">
        <v>151</v>
      </c>
      <c r="E97" s="208" t="s">
        <v>30</v>
      </c>
      <c r="F97" s="209" t="s">
        <v>475</v>
      </c>
      <c r="G97" s="207"/>
      <c r="H97" s="210">
        <v>14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151</v>
      </c>
      <c r="AU97" s="216" t="s">
        <v>84</v>
      </c>
      <c r="AV97" s="11" t="s">
        <v>84</v>
      </c>
      <c r="AW97" s="11" t="s">
        <v>37</v>
      </c>
      <c r="AX97" s="11" t="s">
        <v>74</v>
      </c>
      <c r="AY97" s="216" t="s">
        <v>140</v>
      </c>
    </row>
    <row r="98" spans="2:65" s="1" customFormat="1" ht="38.25" customHeight="1">
      <c r="B98" s="40"/>
      <c r="C98" s="191" t="s">
        <v>173</v>
      </c>
      <c r="D98" s="191" t="s">
        <v>142</v>
      </c>
      <c r="E98" s="192" t="s">
        <v>322</v>
      </c>
      <c r="F98" s="193" t="s">
        <v>476</v>
      </c>
      <c r="G98" s="194" t="s">
        <v>246</v>
      </c>
      <c r="H98" s="195">
        <v>14</v>
      </c>
      <c r="I98" s="196"/>
      <c r="J98" s="197">
        <f>ROUND(I98*H98,2)</f>
        <v>0</v>
      </c>
      <c r="K98" s="193" t="s">
        <v>30</v>
      </c>
      <c r="L98" s="60"/>
      <c r="M98" s="198" t="s">
        <v>30</v>
      </c>
      <c r="N98" s="199" t="s">
        <v>45</v>
      </c>
      <c r="O98" s="41"/>
      <c r="P98" s="200">
        <f>O98*H98</f>
        <v>0</v>
      </c>
      <c r="Q98" s="200">
        <v>0.4208</v>
      </c>
      <c r="R98" s="200">
        <f>Q98*H98</f>
        <v>5.8912</v>
      </c>
      <c r="S98" s="200">
        <v>0</v>
      </c>
      <c r="T98" s="201">
        <f>S98*H98</f>
        <v>0</v>
      </c>
      <c r="AR98" s="23" t="s">
        <v>147</v>
      </c>
      <c r="AT98" s="23" t="s">
        <v>142</v>
      </c>
      <c r="AU98" s="23" t="s">
        <v>84</v>
      </c>
      <c r="AY98" s="23" t="s">
        <v>140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82</v>
      </c>
      <c r="BK98" s="202">
        <f>ROUND(I98*H98,2)</f>
        <v>0</v>
      </c>
      <c r="BL98" s="23" t="s">
        <v>147</v>
      </c>
      <c r="BM98" s="23" t="s">
        <v>477</v>
      </c>
    </row>
    <row r="99" spans="2:47" s="1" customFormat="1" ht="27">
      <c r="B99" s="40"/>
      <c r="C99" s="62"/>
      <c r="D99" s="203" t="s">
        <v>149</v>
      </c>
      <c r="E99" s="62"/>
      <c r="F99" s="204" t="s">
        <v>476</v>
      </c>
      <c r="G99" s="62"/>
      <c r="H99" s="62"/>
      <c r="I99" s="162"/>
      <c r="J99" s="62"/>
      <c r="K99" s="62"/>
      <c r="L99" s="60"/>
      <c r="M99" s="205"/>
      <c r="N99" s="41"/>
      <c r="O99" s="41"/>
      <c r="P99" s="41"/>
      <c r="Q99" s="41"/>
      <c r="R99" s="41"/>
      <c r="S99" s="41"/>
      <c r="T99" s="77"/>
      <c r="AT99" s="23" t="s">
        <v>149</v>
      </c>
      <c r="AU99" s="23" t="s">
        <v>84</v>
      </c>
    </row>
    <row r="100" spans="2:51" s="11" customFormat="1" ht="27">
      <c r="B100" s="206"/>
      <c r="C100" s="207"/>
      <c r="D100" s="203" t="s">
        <v>151</v>
      </c>
      <c r="E100" s="208" t="s">
        <v>30</v>
      </c>
      <c r="F100" s="209" t="s">
        <v>478</v>
      </c>
      <c r="G100" s="207"/>
      <c r="H100" s="210">
        <v>14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151</v>
      </c>
      <c r="AU100" s="216" t="s">
        <v>84</v>
      </c>
      <c r="AV100" s="11" t="s">
        <v>84</v>
      </c>
      <c r="AW100" s="11" t="s">
        <v>37</v>
      </c>
      <c r="AX100" s="11" t="s">
        <v>74</v>
      </c>
      <c r="AY100" s="216" t="s">
        <v>140</v>
      </c>
    </row>
    <row r="101" spans="2:63" s="10" customFormat="1" ht="29.85" customHeight="1">
      <c r="B101" s="175"/>
      <c r="C101" s="176"/>
      <c r="D101" s="177" t="s">
        <v>73</v>
      </c>
      <c r="E101" s="189" t="s">
        <v>371</v>
      </c>
      <c r="F101" s="189" t="s">
        <v>372</v>
      </c>
      <c r="G101" s="176"/>
      <c r="H101" s="176"/>
      <c r="I101" s="179"/>
      <c r="J101" s="190">
        <f>BK101</f>
        <v>0</v>
      </c>
      <c r="K101" s="176"/>
      <c r="L101" s="181"/>
      <c r="M101" s="182"/>
      <c r="N101" s="183"/>
      <c r="O101" s="183"/>
      <c r="P101" s="184">
        <f>SUM(P102:P105)</f>
        <v>0</v>
      </c>
      <c r="Q101" s="183"/>
      <c r="R101" s="184">
        <f>SUM(R102:R105)</f>
        <v>0</v>
      </c>
      <c r="S101" s="183"/>
      <c r="T101" s="185">
        <f>SUM(T102:T105)</f>
        <v>0</v>
      </c>
      <c r="AR101" s="186" t="s">
        <v>82</v>
      </c>
      <c r="AT101" s="187" t="s">
        <v>73</v>
      </c>
      <c r="AU101" s="187" t="s">
        <v>82</v>
      </c>
      <c r="AY101" s="186" t="s">
        <v>140</v>
      </c>
      <c r="BK101" s="188">
        <f>SUM(BK102:BK105)</f>
        <v>0</v>
      </c>
    </row>
    <row r="102" spans="2:65" s="1" customFormat="1" ht="16.5" customHeight="1">
      <c r="B102" s="40"/>
      <c r="C102" s="191" t="s">
        <v>180</v>
      </c>
      <c r="D102" s="191" t="s">
        <v>142</v>
      </c>
      <c r="E102" s="192" t="s">
        <v>400</v>
      </c>
      <c r="F102" s="193" t="s">
        <v>401</v>
      </c>
      <c r="G102" s="194" t="s">
        <v>259</v>
      </c>
      <c r="H102" s="195">
        <v>11.52</v>
      </c>
      <c r="I102" s="196"/>
      <c r="J102" s="197">
        <f>ROUND(I102*H102,2)</f>
        <v>0</v>
      </c>
      <c r="K102" s="193" t="s">
        <v>146</v>
      </c>
      <c r="L102" s="60"/>
      <c r="M102" s="198" t="s">
        <v>30</v>
      </c>
      <c r="N102" s="199" t="s">
        <v>45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147</v>
      </c>
      <c r="AT102" s="23" t="s">
        <v>142</v>
      </c>
      <c r="AU102" s="23" t="s">
        <v>84</v>
      </c>
      <c r="AY102" s="23" t="s">
        <v>140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82</v>
      </c>
      <c r="BK102" s="202">
        <f>ROUND(I102*H102,2)</f>
        <v>0</v>
      </c>
      <c r="BL102" s="23" t="s">
        <v>147</v>
      </c>
      <c r="BM102" s="23" t="s">
        <v>479</v>
      </c>
    </row>
    <row r="103" spans="2:47" s="1" customFormat="1" ht="13.5">
      <c r="B103" s="40"/>
      <c r="C103" s="62"/>
      <c r="D103" s="203" t="s">
        <v>149</v>
      </c>
      <c r="E103" s="62"/>
      <c r="F103" s="204" t="s">
        <v>403</v>
      </c>
      <c r="G103" s="62"/>
      <c r="H103" s="62"/>
      <c r="I103" s="162"/>
      <c r="J103" s="62"/>
      <c r="K103" s="62"/>
      <c r="L103" s="60"/>
      <c r="M103" s="205"/>
      <c r="N103" s="41"/>
      <c r="O103" s="41"/>
      <c r="P103" s="41"/>
      <c r="Q103" s="41"/>
      <c r="R103" s="41"/>
      <c r="S103" s="41"/>
      <c r="T103" s="77"/>
      <c r="AT103" s="23" t="s">
        <v>149</v>
      </c>
      <c r="AU103" s="23" t="s">
        <v>84</v>
      </c>
    </row>
    <row r="104" spans="2:65" s="1" customFormat="1" ht="25.5" customHeight="1">
      <c r="B104" s="40"/>
      <c r="C104" s="191" t="s">
        <v>186</v>
      </c>
      <c r="D104" s="191" t="s">
        <v>142</v>
      </c>
      <c r="E104" s="192" t="s">
        <v>480</v>
      </c>
      <c r="F104" s="193" t="s">
        <v>481</v>
      </c>
      <c r="G104" s="194" t="s">
        <v>259</v>
      </c>
      <c r="H104" s="195">
        <v>11.52</v>
      </c>
      <c r="I104" s="196"/>
      <c r="J104" s="197">
        <f>ROUND(I104*H104,2)</f>
        <v>0</v>
      </c>
      <c r="K104" s="193" t="s">
        <v>30</v>
      </c>
      <c r="L104" s="60"/>
      <c r="M104" s="198" t="s">
        <v>30</v>
      </c>
      <c r="N104" s="199" t="s">
        <v>45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147</v>
      </c>
      <c r="AT104" s="23" t="s">
        <v>142</v>
      </c>
      <c r="AU104" s="23" t="s">
        <v>84</v>
      </c>
      <c r="AY104" s="23" t="s">
        <v>140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82</v>
      </c>
      <c r="BK104" s="202">
        <f>ROUND(I104*H104,2)</f>
        <v>0</v>
      </c>
      <c r="BL104" s="23" t="s">
        <v>147</v>
      </c>
      <c r="BM104" s="23" t="s">
        <v>482</v>
      </c>
    </row>
    <row r="105" spans="2:47" s="1" customFormat="1" ht="13.5">
      <c r="B105" s="40"/>
      <c r="C105" s="62"/>
      <c r="D105" s="203" t="s">
        <v>149</v>
      </c>
      <c r="E105" s="62"/>
      <c r="F105" s="204" t="s">
        <v>481</v>
      </c>
      <c r="G105" s="62"/>
      <c r="H105" s="62"/>
      <c r="I105" s="162"/>
      <c r="J105" s="62"/>
      <c r="K105" s="62"/>
      <c r="L105" s="60"/>
      <c r="M105" s="205"/>
      <c r="N105" s="41"/>
      <c r="O105" s="41"/>
      <c r="P105" s="41"/>
      <c r="Q105" s="41"/>
      <c r="R105" s="41"/>
      <c r="S105" s="41"/>
      <c r="T105" s="77"/>
      <c r="AT105" s="23" t="s">
        <v>149</v>
      </c>
      <c r="AU105" s="23" t="s">
        <v>84</v>
      </c>
    </row>
    <row r="106" spans="2:63" s="10" customFormat="1" ht="29.85" customHeight="1">
      <c r="B106" s="175"/>
      <c r="C106" s="176"/>
      <c r="D106" s="177" t="s">
        <v>73</v>
      </c>
      <c r="E106" s="189" t="s">
        <v>405</v>
      </c>
      <c r="F106" s="189" t="s">
        <v>406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SUM(P107:P108)</f>
        <v>0</v>
      </c>
      <c r="Q106" s="183"/>
      <c r="R106" s="184">
        <f>SUM(R107:R108)</f>
        <v>0</v>
      </c>
      <c r="S106" s="183"/>
      <c r="T106" s="185">
        <f>SUM(T107:T108)</f>
        <v>0</v>
      </c>
      <c r="AR106" s="186" t="s">
        <v>82</v>
      </c>
      <c r="AT106" s="187" t="s">
        <v>73</v>
      </c>
      <c r="AU106" s="187" t="s">
        <v>82</v>
      </c>
      <c r="AY106" s="186" t="s">
        <v>140</v>
      </c>
      <c r="BK106" s="188">
        <f>SUM(BK107:BK108)</f>
        <v>0</v>
      </c>
    </row>
    <row r="107" spans="2:65" s="1" customFormat="1" ht="16.5" customHeight="1">
      <c r="B107" s="40"/>
      <c r="C107" s="191" t="s">
        <v>193</v>
      </c>
      <c r="D107" s="191" t="s">
        <v>142</v>
      </c>
      <c r="E107" s="192" t="s">
        <v>483</v>
      </c>
      <c r="F107" s="193" t="s">
        <v>484</v>
      </c>
      <c r="G107" s="194" t="s">
        <v>259</v>
      </c>
      <c r="H107" s="195">
        <v>9.3</v>
      </c>
      <c r="I107" s="196"/>
      <c r="J107" s="197">
        <f>ROUND(I107*H107,2)</f>
        <v>0</v>
      </c>
      <c r="K107" s="193" t="s">
        <v>146</v>
      </c>
      <c r="L107" s="60"/>
      <c r="M107" s="198" t="s">
        <v>30</v>
      </c>
      <c r="N107" s="199" t="s">
        <v>45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147</v>
      </c>
      <c r="AT107" s="23" t="s">
        <v>142</v>
      </c>
      <c r="AU107" s="23" t="s">
        <v>84</v>
      </c>
      <c r="AY107" s="23" t="s">
        <v>140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82</v>
      </c>
      <c r="BK107" s="202">
        <f>ROUND(I107*H107,2)</f>
        <v>0</v>
      </c>
      <c r="BL107" s="23" t="s">
        <v>147</v>
      </c>
      <c r="BM107" s="23" t="s">
        <v>485</v>
      </c>
    </row>
    <row r="108" spans="2:47" s="1" customFormat="1" ht="27">
      <c r="B108" s="40"/>
      <c r="C108" s="62"/>
      <c r="D108" s="203" t="s">
        <v>149</v>
      </c>
      <c r="E108" s="62"/>
      <c r="F108" s="204" t="s">
        <v>486</v>
      </c>
      <c r="G108" s="62"/>
      <c r="H108" s="62"/>
      <c r="I108" s="162"/>
      <c r="J108" s="62"/>
      <c r="K108" s="62"/>
      <c r="L108" s="60"/>
      <c r="M108" s="249"/>
      <c r="N108" s="250"/>
      <c r="O108" s="250"/>
      <c r="P108" s="250"/>
      <c r="Q108" s="250"/>
      <c r="R108" s="250"/>
      <c r="S108" s="250"/>
      <c r="T108" s="251"/>
      <c r="AT108" s="23" t="s">
        <v>149</v>
      </c>
      <c r="AU108" s="23" t="s">
        <v>84</v>
      </c>
    </row>
    <row r="109" spans="2:12" s="1" customFormat="1" ht="6.95" customHeight="1">
      <c r="B109" s="55"/>
      <c r="C109" s="56"/>
      <c r="D109" s="56"/>
      <c r="E109" s="56"/>
      <c r="F109" s="56"/>
      <c r="G109" s="56"/>
      <c r="H109" s="56"/>
      <c r="I109" s="138"/>
      <c r="J109" s="56"/>
      <c r="K109" s="56"/>
      <c r="L109" s="60"/>
    </row>
  </sheetData>
  <sheetProtection algorithmName="SHA-512" hashValue="RRWYyHVkpeFWCZkmEz7/Fc6lxyEazTBDdfaY9AMqQ86Vx6Yxqly5nwPQVz0uAaVhFxYspWjurrB2yUx29l9Lcg==" saltValue="muIuzEXxq+QwRRBbooCZGBjJbdWUDUA5JTQ46A4FHrKADA+30OwT2JWnz1ficunnM8gfSud8r7SYYs6Yxv0oyw==" spinCount="100000" sheet="1" objects="1" scenarios="1" formatColumns="0" formatRows="0" autoFilter="0"/>
  <autoFilter ref="C79:K10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487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ROUND(SUM(BE86:BE317),2)</f>
        <v>0</v>
      </c>
      <c r="G30" s="41"/>
      <c r="H30" s="41"/>
      <c r="I30" s="130">
        <v>0.21</v>
      </c>
      <c r="J30" s="129">
        <f>ROUND(ROUND((SUM(BE86:BE317)),2)*I30,2)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ROUND(SUM(BF86:BF317),2)</f>
        <v>0</v>
      </c>
      <c r="G31" s="41"/>
      <c r="H31" s="41"/>
      <c r="I31" s="130">
        <v>0.15</v>
      </c>
      <c r="J31" s="129">
        <f>ROUND(ROUND((SUM(BF86:BF317)),2)*I31,2)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ROUND(SUM(BG86:BG317),2)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ROUND(SUM(BH86:BH317),2)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ROUND(SUM(BI86:BI317),2)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122.01 - Úpravy silnice III/00314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117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118</v>
      </c>
      <c r="E59" s="158"/>
      <c r="F59" s="158"/>
      <c r="G59" s="158"/>
      <c r="H59" s="158"/>
      <c r="I59" s="159"/>
      <c r="J59" s="160">
        <f>J178</f>
        <v>0</v>
      </c>
      <c r="K59" s="161"/>
    </row>
    <row r="60" spans="2:11" s="8" customFormat="1" ht="19.9" customHeight="1">
      <c r="B60" s="155"/>
      <c r="C60" s="156"/>
      <c r="D60" s="157" t="s">
        <v>119</v>
      </c>
      <c r="E60" s="158"/>
      <c r="F60" s="158"/>
      <c r="G60" s="158"/>
      <c r="H60" s="158"/>
      <c r="I60" s="159"/>
      <c r="J60" s="160">
        <f>J182</f>
        <v>0</v>
      </c>
      <c r="K60" s="161"/>
    </row>
    <row r="61" spans="2:11" s="8" customFormat="1" ht="19.9" customHeight="1">
      <c r="B61" s="155"/>
      <c r="C61" s="156"/>
      <c r="D61" s="157" t="s">
        <v>120</v>
      </c>
      <c r="E61" s="158"/>
      <c r="F61" s="158"/>
      <c r="G61" s="158"/>
      <c r="H61" s="158"/>
      <c r="I61" s="159"/>
      <c r="J61" s="160">
        <f>J249</f>
        <v>0</v>
      </c>
      <c r="K61" s="161"/>
    </row>
    <row r="62" spans="2:11" s="8" customFormat="1" ht="19.9" customHeight="1">
      <c r="B62" s="155"/>
      <c r="C62" s="156"/>
      <c r="D62" s="157" t="s">
        <v>121</v>
      </c>
      <c r="E62" s="158"/>
      <c r="F62" s="158"/>
      <c r="G62" s="158"/>
      <c r="H62" s="158"/>
      <c r="I62" s="159"/>
      <c r="J62" s="160">
        <f>J256</f>
        <v>0</v>
      </c>
      <c r="K62" s="161"/>
    </row>
    <row r="63" spans="2:11" s="8" customFormat="1" ht="19.9" customHeight="1">
      <c r="B63" s="155"/>
      <c r="C63" s="156"/>
      <c r="D63" s="157" t="s">
        <v>122</v>
      </c>
      <c r="E63" s="158"/>
      <c r="F63" s="158"/>
      <c r="G63" s="158"/>
      <c r="H63" s="158"/>
      <c r="I63" s="159"/>
      <c r="J63" s="160">
        <f>J278</f>
        <v>0</v>
      </c>
      <c r="K63" s="161"/>
    </row>
    <row r="64" spans="2:11" s="8" customFormat="1" ht="19.9" customHeight="1">
      <c r="B64" s="155"/>
      <c r="C64" s="156"/>
      <c r="D64" s="157" t="s">
        <v>123</v>
      </c>
      <c r="E64" s="158"/>
      <c r="F64" s="158"/>
      <c r="G64" s="158"/>
      <c r="H64" s="158"/>
      <c r="I64" s="159"/>
      <c r="J64" s="160">
        <f>J310</f>
        <v>0</v>
      </c>
      <c r="K64" s="161"/>
    </row>
    <row r="65" spans="2:11" s="7" customFormat="1" ht="24.95" customHeight="1">
      <c r="B65" s="148"/>
      <c r="C65" s="149"/>
      <c r="D65" s="150" t="s">
        <v>488</v>
      </c>
      <c r="E65" s="151"/>
      <c r="F65" s="151"/>
      <c r="G65" s="151"/>
      <c r="H65" s="151"/>
      <c r="I65" s="152"/>
      <c r="J65" s="153">
        <f>J313</f>
        <v>0</v>
      </c>
      <c r="K65" s="154"/>
    </row>
    <row r="66" spans="2:11" s="8" customFormat="1" ht="19.9" customHeight="1">
      <c r="B66" s="155"/>
      <c r="C66" s="156"/>
      <c r="D66" s="157" t="s">
        <v>489</v>
      </c>
      <c r="E66" s="158"/>
      <c r="F66" s="158"/>
      <c r="G66" s="158"/>
      <c r="H66" s="158"/>
      <c r="I66" s="159"/>
      <c r="J66" s="160">
        <f>J314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124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6.5" customHeight="1">
      <c r="B76" s="40"/>
      <c r="C76" s="62"/>
      <c r="D76" s="62"/>
      <c r="E76" s="375" t="str">
        <f>E7</f>
        <v>III/0031 a III/00314 Dolní Břežany, rekonstrukce silnice</v>
      </c>
      <c r="F76" s="376"/>
      <c r="G76" s="376"/>
      <c r="H76" s="376"/>
      <c r="I76" s="162"/>
      <c r="J76" s="62"/>
      <c r="K76" s="62"/>
      <c r="L76" s="60"/>
    </row>
    <row r="77" spans="2:12" s="1" customFormat="1" ht="14.45" customHeight="1">
      <c r="B77" s="40"/>
      <c r="C77" s="64" t="s">
        <v>109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7.25" customHeight="1">
      <c r="B78" s="40"/>
      <c r="C78" s="62"/>
      <c r="D78" s="62"/>
      <c r="E78" s="344" t="str">
        <f>E9</f>
        <v>SO 122.01 - Úpravy silnice III/00314</v>
      </c>
      <c r="F78" s="377"/>
      <c r="G78" s="377"/>
      <c r="H78" s="377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24</v>
      </c>
      <c r="D80" s="62"/>
      <c r="E80" s="62"/>
      <c r="F80" s="163" t="str">
        <f>F12</f>
        <v xml:space="preserve"> </v>
      </c>
      <c r="G80" s="62"/>
      <c r="H80" s="62"/>
      <c r="I80" s="164" t="s">
        <v>26</v>
      </c>
      <c r="J80" s="72" t="str">
        <f>IF(J12="","",J12)</f>
        <v>22. 6. 2018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5">
      <c r="B82" s="40"/>
      <c r="C82" s="64" t="s">
        <v>28</v>
      </c>
      <c r="D82" s="62"/>
      <c r="E82" s="62"/>
      <c r="F82" s="163" t="str">
        <f>E15</f>
        <v>Krajská správa a údržba silnic Středočeského kraje</v>
      </c>
      <c r="G82" s="62"/>
      <c r="H82" s="62"/>
      <c r="I82" s="164" t="s">
        <v>35</v>
      </c>
      <c r="J82" s="163" t="str">
        <f>E21</f>
        <v>Ateliér PROMIKA s.r.o.</v>
      </c>
      <c r="K82" s="62"/>
      <c r="L82" s="60"/>
    </row>
    <row r="83" spans="2:12" s="1" customFormat="1" ht="14.45" customHeight="1">
      <c r="B83" s="40"/>
      <c r="C83" s="64" t="s">
        <v>33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125</v>
      </c>
      <c r="D85" s="167" t="s">
        <v>59</v>
      </c>
      <c r="E85" s="167" t="s">
        <v>55</v>
      </c>
      <c r="F85" s="167" t="s">
        <v>126</v>
      </c>
      <c r="G85" s="167" t="s">
        <v>127</v>
      </c>
      <c r="H85" s="167" t="s">
        <v>128</v>
      </c>
      <c r="I85" s="168" t="s">
        <v>129</v>
      </c>
      <c r="J85" s="167" t="s">
        <v>113</v>
      </c>
      <c r="K85" s="169" t="s">
        <v>130</v>
      </c>
      <c r="L85" s="170"/>
      <c r="M85" s="80" t="s">
        <v>131</v>
      </c>
      <c r="N85" s="81" t="s">
        <v>44</v>
      </c>
      <c r="O85" s="81" t="s">
        <v>132</v>
      </c>
      <c r="P85" s="81" t="s">
        <v>133</v>
      </c>
      <c r="Q85" s="81" t="s">
        <v>134</v>
      </c>
      <c r="R85" s="81" t="s">
        <v>135</v>
      </c>
      <c r="S85" s="81" t="s">
        <v>136</v>
      </c>
      <c r="T85" s="82" t="s">
        <v>137</v>
      </c>
    </row>
    <row r="86" spans="2:63" s="1" customFormat="1" ht="29.25" customHeight="1">
      <c r="B86" s="40"/>
      <c r="C86" s="86" t="s">
        <v>114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P87+P313</f>
        <v>0</v>
      </c>
      <c r="Q86" s="84"/>
      <c r="R86" s="172">
        <f>R87+R313</f>
        <v>138.12406</v>
      </c>
      <c r="S86" s="84"/>
      <c r="T86" s="173">
        <f>T87+T313</f>
        <v>9505.091</v>
      </c>
      <c r="AT86" s="23" t="s">
        <v>73</v>
      </c>
      <c r="AU86" s="23" t="s">
        <v>115</v>
      </c>
      <c r="BK86" s="174">
        <f>BK87+BK313</f>
        <v>0</v>
      </c>
    </row>
    <row r="87" spans="2:63" s="10" customFormat="1" ht="37.35" customHeight="1">
      <c r="B87" s="175"/>
      <c r="C87" s="176"/>
      <c r="D87" s="177" t="s">
        <v>73</v>
      </c>
      <c r="E87" s="178" t="s">
        <v>138</v>
      </c>
      <c r="F87" s="178" t="s">
        <v>139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P88+P178+P182+P249+P256+P278+P310</f>
        <v>0</v>
      </c>
      <c r="Q87" s="183"/>
      <c r="R87" s="184">
        <f>R88+R178+R182+R249+R256+R278+R310</f>
        <v>138.12406</v>
      </c>
      <c r="S87" s="183"/>
      <c r="T87" s="185">
        <f>T88+T178+T182+T249+T256+T278+T310</f>
        <v>9505.091</v>
      </c>
      <c r="AR87" s="186" t="s">
        <v>82</v>
      </c>
      <c r="AT87" s="187" t="s">
        <v>73</v>
      </c>
      <c r="AU87" s="187" t="s">
        <v>74</v>
      </c>
      <c r="AY87" s="186" t="s">
        <v>140</v>
      </c>
      <c r="BK87" s="188">
        <f>BK88+BK178+BK182+BK249+BK256+BK278+BK310</f>
        <v>0</v>
      </c>
    </row>
    <row r="88" spans="2:63" s="10" customFormat="1" ht="19.9" customHeight="1">
      <c r="B88" s="175"/>
      <c r="C88" s="176"/>
      <c r="D88" s="177" t="s">
        <v>73</v>
      </c>
      <c r="E88" s="189" t="s">
        <v>82</v>
      </c>
      <c r="F88" s="189" t="s">
        <v>141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SUM(P89:P177)</f>
        <v>0</v>
      </c>
      <c r="Q88" s="183"/>
      <c r="R88" s="184">
        <f>SUM(R89:R177)</f>
        <v>2.75496</v>
      </c>
      <c r="S88" s="183"/>
      <c r="T88" s="185">
        <f>SUM(T89:T177)</f>
        <v>9241.583</v>
      </c>
      <c r="AR88" s="186" t="s">
        <v>82</v>
      </c>
      <c r="AT88" s="187" t="s">
        <v>73</v>
      </c>
      <c r="AU88" s="187" t="s">
        <v>82</v>
      </c>
      <c r="AY88" s="186" t="s">
        <v>140</v>
      </c>
      <c r="BK88" s="188">
        <f>SUM(BK89:BK177)</f>
        <v>0</v>
      </c>
    </row>
    <row r="89" spans="2:65" s="1" customFormat="1" ht="25.5" customHeight="1">
      <c r="B89" s="40"/>
      <c r="C89" s="191" t="s">
        <v>82</v>
      </c>
      <c r="D89" s="191" t="s">
        <v>142</v>
      </c>
      <c r="E89" s="192" t="s">
        <v>155</v>
      </c>
      <c r="F89" s="193" t="s">
        <v>156</v>
      </c>
      <c r="G89" s="194" t="s">
        <v>145</v>
      </c>
      <c r="H89" s="195">
        <v>3350</v>
      </c>
      <c r="I89" s="196"/>
      <c r="J89" s="197">
        <f>ROUND(I89*H89,2)</f>
        <v>0</v>
      </c>
      <c r="K89" s="193" t="s">
        <v>146</v>
      </c>
      <c r="L89" s="60"/>
      <c r="M89" s="198" t="s">
        <v>30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0.29</v>
      </c>
      <c r="T89" s="201">
        <f>S89*H89</f>
        <v>971.4999999999999</v>
      </c>
      <c r="AR89" s="23" t="s">
        <v>147</v>
      </c>
      <c r="AT89" s="23" t="s">
        <v>142</v>
      </c>
      <c r="AU89" s="23" t="s">
        <v>84</v>
      </c>
      <c r="AY89" s="23" t="s">
        <v>140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147</v>
      </c>
      <c r="BM89" s="23" t="s">
        <v>157</v>
      </c>
    </row>
    <row r="90" spans="2:47" s="1" customFormat="1" ht="40.5">
      <c r="B90" s="40"/>
      <c r="C90" s="62"/>
      <c r="D90" s="203" t="s">
        <v>149</v>
      </c>
      <c r="E90" s="62"/>
      <c r="F90" s="204" t="s">
        <v>158</v>
      </c>
      <c r="G90" s="62"/>
      <c r="H90" s="62"/>
      <c r="I90" s="162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149</v>
      </c>
      <c r="AU90" s="23" t="s">
        <v>84</v>
      </c>
    </row>
    <row r="91" spans="2:51" s="11" customFormat="1" ht="27">
      <c r="B91" s="206"/>
      <c r="C91" s="207"/>
      <c r="D91" s="203" t="s">
        <v>151</v>
      </c>
      <c r="E91" s="208" t="s">
        <v>30</v>
      </c>
      <c r="F91" s="209" t="s">
        <v>490</v>
      </c>
      <c r="G91" s="207"/>
      <c r="H91" s="210">
        <v>3350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151</v>
      </c>
      <c r="AU91" s="216" t="s">
        <v>84</v>
      </c>
      <c r="AV91" s="11" t="s">
        <v>84</v>
      </c>
      <c r="AW91" s="11" t="s">
        <v>37</v>
      </c>
      <c r="AX91" s="11" t="s">
        <v>74</v>
      </c>
      <c r="AY91" s="216" t="s">
        <v>140</v>
      </c>
    </row>
    <row r="92" spans="2:51" s="12" customFormat="1" ht="13.5">
      <c r="B92" s="217"/>
      <c r="C92" s="218"/>
      <c r="D92" s="203" t="s">
        <v>151</v>
      </c>
      <c r="E92" s="219" t="s">
        <v>30</v>
      </c>
      <c r="F92" s="220" t="s">
        <v>491</v>
      </c>
      <c r="G92" s="218"/>
      <c r="H92" s="219" t="s">
        <v>30</v>
      </c>
      <c r="I92" s="221"/>
      <c r="J92" s="218"/>
      <c r="K92" s="218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151</v>
      </c>
      <c r="AU92" s="226" t="s">
        <v>84</v>
      </c>
      <c r="AV92" s="12" t="s">
        <v>82</v>
      </c>
      <c r="AW92" s="12" t="s">
        <v>37</v>
      </c>
      <c r="AX92" s="12" t="s">
        <v>74</v>
      </c>
      <c r="AY92" s="226" t="s">
        <v>140</v>
      </c>
    </row>
    <row r="93" spans="2:51" s="12" customFormat="1" ht="13.5">
      <c r="B93" s="217"/>
      <c r="C93" s="218"/>
      <c r="D93" s="203" t="s">
        <v>151</v>
      </c>
      <c r="E93" s="219" t="s">
        <v>30</v>
      </c>
      <c r="F93" s="220" t="s">
        <v>153</v>
      </c>
      <c r="G93" s="218"/>
      <c r="H93" s="219" t="s">
        <v>30</v>
      </c>
      <c r="I93" s="221"/>
      <c r="J93" s="218"/>
      <c r="K93" s="218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151</v>
      </c>
      <c r="AU93" s="226" t="s">
        <v>84</v>
      </c>
      <c r="AV93" s="12" t="s">
        <v>82</v>
      </c>
      <c r="AW93" s="12" t="s">
        <v>37</v>
      </c>
      <c r="AX93" s="12" t="s">
        <v>74</v>
      </c>
      <c r="AY93" s="226" t="s">
        <v>140</v>
      </c>
    </row>
    <row r="94" spans="2:65" s="1" customFormat="1" ht="25.5" customHeight="1">
      <c r="B94" s="40"/>
      <c r="C94" s="191" t="s">
        <v>84</v>
      </c>
      <c r="D94" s="191" t="s">
        <v>142</v>
      </c>
      <c r="E94" s="192" t="s">
        <v>155</v>
      </c>
      <c r="F94" s="193" t="s">
        <v>156</v>
      </c>
      <c r="G94" s="194" t="s">
        <v>145</v>
      </c>
      <c r="H94" s="195">
        <v>1200</v>
      </c>
      <c r="I94" s="196"/>
      <c r="J94" s="197">
        <f>ROUND(I94*H94,2)</f>
        <v>0</v>
      </c>
      <c r="K94" s="193" t="s">
        <v>146</v>
      </c>
      <c r="L94" s="60"/>
      <c r="M94" s="198" t="s">
        <v>30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0.29</v>
      </c>
      <c r="T94" s="201">
        <f>S94*H94</f>
        <v>348</v>
      </c>
      <c r="AR94" s="23" t="s">
        <v>147</v>
      </c>
      <c r="AT94" s="23" t="s">
        <v>142</v>
      </c>
      <c r="AU94" s="23" t="s">
        <v>84</v>
      </c>
      <c r="AY94" s="23" t="s">
        <v>140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147</v>
      </c>
      <c r="BM94" s="23" t="s">
        <v>492</v>
      </c>
    </row>
    <row r="95" spans="2:47" s="1" customFormat="1" ht="40.5">
      <c r="B95" s="40"/>
      <c r="C95" s="62"/>
      <c r="D95" s="203" t="s">
        <v>149</v>
      </c>
      <c r="E95" s="62"/>
      <c r="F95" s="204" t="s">
        <v>158</v>
      </c>
      <c r="G95" s="62"/>
      <c r="H95" s="62"/>
      <c r="I95" s="162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149</v>
      </c>
      <c r="AU95" s="23" t="s">
        <v>84</v>
      </c>
    </row>
    <row r="96" spans="2:51" s="11" customFormat="1" ht="13.5">
      <c r="B96" s="206"/>
      <c r="C96" s="207"/>
      <c r="D96" s="203" t="s">
        <v>151</v>
      </c>
      <c r="E96" s="208" t="s">
        <v>30</v>
      </c>
      <c r="F96" s="209" t="s">
        <v>493</v>
      </c>
      <c r="G96" s="207"/>
      <c r="H96" s="210">
        <v>1200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151</v>
      </c>
      <c r="AU96" s="216" t="s">
        <v>84</v>
      </c>
      <c r="AV96" s="11" t="s">
        <v>84</v>
      </c>
      <c r="AW96" s="11" t="s">
        <v>37</v>
      </c>
      <c r="AX96" s="11" t="s">
        <v>74</v>
      </c>
      <c r="AY96" s="216" t="s">
        <v>140</v>
      </c>
    </row>
    <row r="97" spans="2:65" s="1" customFormat="1" ht="16.5" customHeight="1">
      <c r="B97" s="40"/>
      <c r="C97" s="191" t="s">
        <v>161</v>
      </c>
      <c r="D97" s="191" t="s">
        <v>142</v>
      </c>
      <c r="E97" s="192" t="s">
        <v>162</v>
      </c>
      <c r="F97" s="193" t="s">
        <v>163</v>
      </c>
      <c r="G97" s="194" t="s">
        <v>145</v>
      </c>
      <c r="H97" s="195">
        <v>3923</v>
      </c>
      <c r="I97" s="196"/>
      <c r="J97" s="197">
        <f>ROUND(I97*H97,2)</f>
        <v>0</v>
      </c>
      <c r="K97" s="193" t="s">
        <v>146</v>
      </c>
      <c r="L97" s="60"/>
      <c r="M97" s="198" t="s">
        <v>30</v>
      </c>
      <c r="N97" s="199" t="s">
        <v>45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0.625</v>
      </c>
      <c r="T97" s="201">
        <f>S97*H97</f>
        <v>2451.875</v>
      </c>
      <c r="AR97" s="23" t="s">
        <v>147</v>
      </c>
      <c r="AT97" s="23" t="s">
        <v>142</v>
      </c>
      <c r="AU97" s="23" t="s">
        <v>84</v>
      </c>
      <c r="AY97" s="23" t="s">
        <v>140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82</v>
      </c>
      <c r="BK97" s="202">
        <f>ROUND(I97*H97,2)</f>
        <v>0</v>
      </c>
      <c r="BL97" s="23" t="s">
        <v>147</v>
      </c>
      <c r="BM97" s="23" t="s">
        <v>494</v>
      </c>
    </row>
    <row r="98" spans="2:47" s="1" customFormat="1" ht="40.5">
      <c r="B98" s="40"/>
      <c r="C98" s="62"/>
      <c r="D98" s="203" t="s">
        <v>149</v>
      </c>
      <c r="E98" s="62"/>
      <c r="F98" s="204" t="s">
        <v>165</v>
      </c>
      <c r="G98" s="62"/>
      <c r="H98" s="62"/>
      <c r="I98" s="162"/>
      <c r="J98" s="62"/>
      <c r="K98" s="62"/>
      <c r="L98" s="60"/>
      <c r="M98" s="205"/>
      <c r="N98" s="41"/>
      <c r="O98" s="41"/>
      <c r="P98" s="41"/>
      <c r="Q98" s="41"/>
      <c r="R98" s="41"/>
      <c r="S98" s="41"/>
      <c r="T98" s="77"/>
      <c r="AT98" s="23" t="s">
        <v>149</v>
      </c>
      <c r="AU98" s="23" t="s">
        <v>84</v>
      </c>
    </row>
    <row r="99" spans="2:51" s="11" customFormat="1" ht="27">
      <c r="B99" s="206"/>
      <c r="C99" s="207"/>
      <c r="D99" s="203" t="s">
        <v>151</v>
      </c>
      <c r="E99" s="208" t="s">
        <v>30</v>
      </c>
      <c r="F99" s="209" t="s">
        <v>495</v>
      </c>
      <c r="G99" s="207"/>
      <c r="H99" s="210">
        <v>1840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151</v>
      </c>
      <c r="AU99" s="216" t="s">
        <v>84</v>
      </c>
      <c r="AV99" s="11" t="s">
        <v>84</v>
      </c>
      <c r="AW99" s="11" t="s">
        <v>37</v>
      </c>
      <c r="AX99" s="11" t="s">
        <v>74</v>
      </c>
      <c r="AY99" s="216" t="s">
        <v>140</v>
      </c>
    </row>
    <row r="100" spans="2:51" s="12" customFormat="1" ht="13.5">
      <c r="B100" s="217"/>
      <c r="C100" s="218"/>
      <c r="D100" s="203" t="s">
        <v>151</v>
      </c>
      <c r="E100" s="219" t="s">
        <v>30</v>
      </c>
      <c r="F100" s="220" t="s">
        <v>496</v>
      </c>
      <c r="G100" s="218"/>
      <c r="H100" s="219" t="s">
        <v>30</v>
      </c>
      <c r="I100" s="221"/>
      <c r="J100" s="218"/>
      <c r="K100" s="218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151</v>
      </c>
      <c r="AU100" s="226" t="s">
        <v>84</v>
      </c>
      <c r="AV100" s="12" t="s">
        <v>82</v>
      </c>
      <c r="AW100" s="12" t="s">
        <v>37</v>
      </c>
      <c r="AX100" s="12" t="s">
        <v>74</v>
      </c>
      <c r="AY100" s="226" t="s">
        <v>140</v>
      </c>
    </row>
    <row r="101" spans="2:51" s="12" customFormat="1" ht="13.5">
      <c r="B101" s="217"/>
      <c r="C101" s="218"/>
      <c r="D101" s="203" t="s">
        <v>151</v>
      </c>
      <c r="E101" s="219" t="s">
        <v>30</v>
      </c>
      <c r="F101" s="220" t="s">
        <v>153</v>
      </c>
      <c r="G101" s="218"/>
      <c r="H101" s="219" t="s">
        <v>30</v>
      </c>
      <c r="I101" s="221"/>
      <c r="J101" s="218"/>
      <c r="K101" s="218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151</v>
      </c>
      <c r="AU101" s="226" t="s">
        <v>84</v>
      </c>
      <c r="AV101" s="12" t="s">
        <v>82</v>
      </c>
      <c r="AW101" s="12" t="s">
        <v>37</v>
      </c>
      <c r="AX101" s="12" t="s">
        <v>74</v>
      </c>
      <c r="AY101" s="226" t="s">
        <v>140</v>
      </c>
    </row>
    <row r="102" spans="2:51" s="11" customFormat="1" ht="27">
      <c r="B102" s="206"/>
      <c r="C102" s="207"/>
      <c r="D102" s="203" t="s">
        <v>151</v>
      </c>
      <c r="E102" s="208" t="s">
        <v>30</v>
      </c>
      <c r="F102" s="209" t="s">
        <v>497</v>
      </c>
      <c r="G102" s="207"/>
      <c r="H102" s="210">
        <v>2083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151</v>
      </c>
      <c r="AU102" s="216" t="s">
        <v>84</v>
      </c>
      <c r="AV102" s="11" t="s">
        <v>84</v>
      </c>
      <c r="AW102" s="11" t="s">
        <v>37</v>
      </c>
      <c r="AX102" s="11" t="s">
        <v>74</v>
      </c>
      <c r="AY102" s="216" t="s">
        <v>140</v>
      </c>
    </row>
    <row r="103" spans="2:51" s="12" customFormat="1" ht="13.5">
      <c r="B103" s="217"/>
      <c r="C103" s="218"/>
      <c r="D103" s="203" t="s">
        <v>151</v>
      </c>
      <c r="E103" s="219" t="s">
        <v>30</v>
      </c>
      <c r="F103" s="220" t="s">
        <v>498</v>
      </c>
      <c r="G103" s="218"/>
      <c r="H103" s="219" t="s">
        <v>30</v>
      </c>
      <c r="I103" s="221"/>
      <c r="J103" s="218"/>
      <c r="K103" s="218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151</v>
      </c>
      <c r="AU103" s="226" t="s">
        <v>84</v>
      </c>
      <c r="AV103" s="12" t="s">
        <v>82</v>
      </c>
      <c r="AW103" s="12" t="s">
        <v>37</v>
      </c>
      <c r="AX103" s="12" t="s">
        <v>74</v>
      </c>
      <c r="AY103" s="226" t="s">
        <v>140</v>
      </c>
    </row>
    <row r="104" spans="2:51" s="12" customFormat="1" ht="13.5">
      <c r="B104" s="217"/>
      <c r="C104" s="218"/>
      <c r="D104" s="203" t="s">
        <v>151</v>
      </c>
      <c r="E104" s="219" t="s">
        <v>30</v>
      </c>
      <c r="F104" s="220" t="s">
        <v>499</v>
      </c>
      <c r="G104" s="218"/>
      <c r="H104" s="219" t="s">
        <v>30</v>
      </c>
      <c r="I104" s="221"/>
      <c r="J104" s="218"/>
      <c r="K104" s="218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151</v>
      </c>
      <c r="AU104" s="226" t="s">
        <v>84</v>
      </c>
      <c r="AV104" s="12" t="s">
        <v>82</v>
      </c>
      <c r="AW104" s="12" t="s">
        <v>37</v>
      </c>
      <c r="AX104" s="12" t="s">
        <v>74</v>
      </c>
      <c r="AY104" s="226" t="s">
        <v>140</v>
      </c>
    </row>
    <row r="105" spans="2:65" s="1" customFormat="1" ht="25.5" customHeight="1">
      <c r="B105" s="40"/>
      <c r="C105" s="191" t="s">
        <v>147</v>
      </c>
      <c r="D105" s="191" t="s">
        <v>142</v>
      </c>
      <c r="E105" s="192" t="s">
        <v>168</v>
      </c>
      <c r="F105" s="193" t="s">
        <v>169</v>
      </c>
      <c r="G105" s="194" t="s">
        <v>145</v>
      </c>
      <c r="H105" s="195">
        <v>10684</v>
      </c>
      <c r="I105" s="196"/>
      <c r="J105" s="197">
        <f>ROUND(I105*H105,2)</f>
        <v>0</v>
      </c>
      <c r="K105" s="193" t="s">
        <v>146</v>
      </c>
      <c r="L105" s="60"/>
      <c r="M105" s="198" t="s">
        <v>30</v>
      </c>
      <c r="N105" s="199" t="s">
        <v>45</v>
      </c>
      <c r="O105" s="41"/>
      <c r="P105" s="200">
        <f>O105*H105</f>
        <v>0</v>
      </c>
      <c r="Q105" s="200">
        <v>0.00024</v>
      </c>
      <c r="R105" s="200">
        <f>Q105*H105</f>
        <v>2.56416</v>
      </c>
      <c r="S105" s="200">
        <v>0.512</v>
      </c>
      <c r="T105" s="201">
        <f>S105*H105</f>
        <v>5470.2080000000005</v>
      </c>
      <c r="AR105" s="23" t="s">
        <v>147</v>
      </c>
      <c r="AT105" s="23" t="s">
        <v>142</v>
      </c>
      <c r="AU105" s="23" t="s">
        <v>84</v>
      </c>
      <c r="AY105" s="23" t="s">
        <v>140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82</v>
      </c>
      <c r="BK105" s="202">
        <f>ROUND(I105*H105,2)</f>
        <v>0</v>
      </c>
      <c r="BL105" s="23" t="s">
        <v>147</v>
      </c>
      <c r="BM105" s="23" t="s">
        <v>170</v>
      </c>
    </row>
    <row r="106" spans="2:47" s="1" customFormat="1" ht="27">
      <c r="B106" s="40"/>
      <c r="C106" s="62"/>
      <c r="D106" s="203" t="s">
        <v>149</v>
      </c>
      <c r="E106" s="62"/>
      <c r="F106" s="204" t="s">
        <v>171</v>
      </c>
      <c r="G106" s="62"/>
      <c r="H106" s="62"/>
      <c r="I106" s="162"/>
      <c r="J106" s="62"/>
      <c r="K106" s="62"/>
      <c r="L106" s="60"/>
      <c r="M106" s="205"/>
      <c r="N106" s="41"/>
      <c r="O106" s="41"/>
      <c r="P106" s="41"/>
      <c r="Q106" s="41"/>
      <c r="R106" s="41"/>
      <c r="S106" s="41"/>
      <c r="T106" s="77"/>
      <c r="AT106" s="23" t="s">
        <v>149</v>
      </c>
      <c r="AU106" s="23" t="s">
        <v>84</v>
      </c>
    </row>
    <row r="107" spans="2:51" s="11" customFormat="1" ht="13.5">
      <c r="B107" s="206"/>
      <c r="C107" s="207"/>
      <c r="D107" s="203" t="s">
        <v>151</v>
      </c>
      <c r="E107" s="208" t="s">
        <v>30</v>
      </c>
      <c r="F107" s="209" t="s">
        <v>500</v>
      </c>
      <c r="G107" s="207"/>
      <c r="H107" s="210">
        <v>10684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84</v>
      </c>
      <c r="AV107" s="11" t="s">
        <v>84</v>
      </c>
      <c r="AW107" s="11" t="s">
        <v>37</v>
      </c>
      <c r="AX107" s="11" t="s">
        <v>74</v>
      </c>
      <c r="AY107" s="216" t="s">
        <v>140</v>
      </c>
    </row>
    <row r="108" spans="2:65" s="1" customFormat="1" ht="16.5" customHeight="1">
      <c r="B108" s="40"/>
      <c r="C108" s="191" t="s">
        <v>173</v>
      </c>
      <c r="D108" s="191" t="s">
        <v>142</v>
      </c>
      <c r="E108" s="192" t="s">
        <v>174</v>
      </c>
      <c r="F108" s="193" t="s">
        <v>175</v>
      </c>
      <c r="G108" s="194" t="s">
        <v>176</v>
      </c>
      <c r="H108" s="195">
        <v>636</v>
      </c>
      <c r="I108" s="196"/>
      <c r="J108" s="197">
        <f>ROUND(I108*H108,2)</f>
        <v>0</v>
      </c>
      <c r="K108" s="193" t="s">
        <v>146</v>
      </c>
      <c r="L108" s="60"/>
      <c r="M108" s="198" t="s">
        <v>30</v>
      </c>
      <c r="N108" s="199" t="s">
        <v>45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147</v>
      </c>
      <c r="AT108" s="23" t="s">
        <v>142</v>
      </c>
      <c r="AU108" s="23" t="s">
        <v>84</v>
      </c>
      <c r="AY108" s="23" t="s">
        <v>140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82</v>
      </c>
      <c r="BK108" s="202">
        <f>ROUND(I108*H108,2)</f>
        <v>0</v>
      </c>
      <c r="BL108" s="23" t="s">
        <v>147</v>
      </c>
      <c r="BM108" s="23" t="s">
        <v>177</v>
      </c>
    </row>
    <row r="109" spans="2:47" s="1" customFormat="1" ht="27">
      <c r="B109" s="40"/>
      <c r="C109" s="62"/>
      <c r="D109" s="203" t="s">
        <v>149</v>
      </c>
      <c r="E109" s="62"/>
      <c r="F109" s="204" t="s">
        <v>178</v>
      </c>
      <c r="G109" s="62"/>
      <c r="H109" s="62"/>
      <c r="I109" s="162"/>
      <c r="J109" s="62"/>
      <c r="K109" s="62"/>
      <c r="L109" s="60"/>
      <c r="M109" s="205"/>
      <c r="N109" s="41"/>
      <c r="O109" s="41"/>
      <c r="P109" s="41"/>
      <c r="Q109" s="41"/>
      <c r="R109" s="41"/>
      <c r="S109" s="41"/>
      <c r="T109" s="77"/>
      <c r="AT109" s="23" t="s">
        <v>149</v>
      </c>
      <c r="AU109" s="23" t="s">
        <v>84</v>
      </c>
    </row>
    <row r="110" spans="2:51" s="11" customFormat="1" ht="13.5">
      <c r="B110" s="206"/>
      <c r="C110" s="207"/>
      <c r="D110" s="203" t="s">
        <v>151</v>
      </c>
      <c r="E110" s="208" t="s">
        <v>30</v>
      </c>
      <c r="F110" s="209" t="s">
        <v>501</v>
      </c>
      <c r="G110" s="207"/>
      <c r="H110" s="210">
        <v>636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151</v>
      </c>
      <c r="AU110" s="216" t="s">
        <v>84</v>
      </c>
      <c r="AV110" s="11" t="s">
        <v>84</v>
      </c>
      <c r="AW110" s="11" t="s">
        <v>37</v>
      </c>
      <c r="AX110" s="11" t="s">
        <v>74</v>
      </c>
      <c r="AY110" s="216" t="s">
        <v>140</v>
      </c>
    </row>
    <row r="111" spans="2:65" s="1" customFormat="1" ht="16.5" customHeight="1">
      <c r="B111" s="40"/>
      <c r="C111" s="191" t="s">
        <v>180</v>
      </c>
      <c r="D111" s="191" t="s">
        <v>142</v>
      </c>
      <c r="E111" s="192" t="s">
        <v>181</v>
      </c>
      <c r="F111" s="193" t="s">
        <v>182</v>
      </c>
      <c r="G111" s="194" t="s">
        <v>176</v>
      </c>
      <c r="H111" s="195">
        <v>1484</v>
      </c>
      <c r="I111" s="196"/>
      <c r="J111" s="197">
        <f>ROUND(I111*H111,2)</f>
        <v>0</v>
      </c>
      <c r="K111" s="193" t="s">
        <v>146</v>
      </c>
      <c r="L111" s="60"/>
      <c r="M111" s="198" t="s">
        <v>30</v>
      </c>
      <c r="N111" s="199" t="s">
        <v>45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147</v>
      </c>
      <c r="AT111" s="23" t="s">
        <v>142</v>
      </c>
      <c r="AU111" s="23" t="s">
        <v>84</v>
      </c>
      <c r="AY111" s="23" t="s">
        <v>140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82</v>
      </c>
      <c r="BK111" s="202">
        <f>ROUND(I111*H111,2)</f>
        <v>0</v>
      </c>
      <c r="BL111" s="23" t="s">
        <v>147</v>
      </c>
      <c r="BM111" s="23" t="s">
        <v>502</v>
      </c>
    </row>
    <row r="112" spans="2:47" s="1" customFormat="1" ht="27">
      <c r="B112" s="40"/>
      <c r="C112" s="62"/>
      <c r="D112" s="203" t="s">
        <v>149</v>
      </c>
      <c r="E112" s="62"/>
      <c r="F112" s="204" t="s">
        <v>184</v>
      </c>
      <c r="G112" s="62"/>
      <c r="H112" s="62"/>
      <c r="I112" s="162"/>
      <c r="J112" s="62"/>
      <c r="K112" s="62"/>
      <c r="L112" s="60"/>
      <c r="M112" s="205"/>
      <c r="N112" s="41"/>
      <c r="O112" s="41"/>
      <c r="P112" s="41"/>
      <c r="Q112" s="41"/>
      <c r="R112" s="41"/>
      <c r="S112" s="41"/>
      <c r="T112" s="77"/>
      <c r="AT112" s="23" t="s">
        <v>149</v>
      </c>
      <c r="AU112" s="23" t="s">
        <v>84</v>
      </c>
    </row>
    <row r="113" spans="2:51" s="11" customFormat="1" ht="13.5">
      <c r="B113" s="206"/>
      <c r="C113" s="207"/>
      <c r="D113" s="203" t="s">
        <v>151</v>
      </c>
      <c r="E113" s="208" t="s">
        <v>30</v>
      </c>
      <c r="F113" s="209" t="s">
        <v>503</v>
      </c>
      <c r="G113" s="207"/>
      <c r="H113" s="210">
        <v>1340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151</v>
      </c>
      <c r="AU113" s="216" t="s">
        <v>84</v>
      </c>
      <c r="AV113" s="11" t="s">
        <v>84</v>
      </c>
      <c r="AW113" s="11" t="s">
        <v>37</v>
      </c>
      <c r="AX113" s="11" t="s">
        <v>74</v>
      </c>
      <c r="AY113" s="216" t="s">
        <v>140</v>
      </c>
    </row>
    <row r="114" spans="2:51" s="12" customFormat="1" ht="13.5">
      <c r="B114" s="217"/>
      <c r="C114" s="218"/>
      <c r="D114" s="203" t="s">
        <v>151</v>
      </c>
      <c r="E114" s="219" t="s">
        <v>30</v>
      </c>
      <c r="F114" s="220" t="s">
        <v>491</v>
      </c>
      <c r="G114" s="218"/>
      <c r="H114" s="219" t="s">
        <v>30</v>
      </c>
      <c r="I114" s="221"/>
      <c r="J114" s="218"/>
      <c r="K114" s="218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151</v>
      </c>
      <c r="AU114" s="226" t="s">
        <v>84</v>
      </c>
      <c r="AV114" s="12" t="s">
        <v>82</v>
      </c>
      <c r="AW114" s="12" t="s">
        <v>37</v>
      </c>
      <c r="AX114" s="12" t="s">
        <v>74</v>
      </c>
      <c r="AY114" s="226" t="s">
        <v>140</v>
      </c>
    </row>
    <row r="115" spans="2:51" s="12" customFormat="1" ht="13.5">
      <c r="B115" s="217"/>
      <c r="C115" s="218"/>
      <c r="D115" s="203" t="s">
        <v>151</v>
      </c>
      <c r="E115" s="219" t="s">
        <v>30</v>
      </c>
      <c r="F115" s="220" t="s">
        <v>153</v>
      </c>
      <c r="G115" s="218"/>
      <c r="H115" s="219" t="s">
        <v>30</v>
      </c>
      <c r="I115" s="221"/>
      <c r="J115" s="218"/>
      <c r="K115" s="218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151</v>
      </c>
      <c r="AU115" s="226" t="s">
        <v>84</v>
      </c>
      <c r="AV115" s="12" t="s">
        <v>82</v>
      </c>
      <c r="AW115" s="12" t="s">
        <v>37</v>
      </c>
      <c r="AX115" s="12" t="s">
        <v>74</v>
      </c>
      <c r="AY115" s="226" t="s">
        <v>140</v>
      </c>
    </row>
    <row r="116" spans="2:51" s="11" customFormat="1" ht="27">
      <c r="B116" s="206"/>
      <c r="C116" s="207"/>
      <c r="D116" s="203" t="s">
        <v>151</v>
      </c>
      <c r="E116" s="208" t="s">
        <v>30</v>
      </c>
      <c r="F116" s="209" t="s">
        <v>504</v>
      </c>
      <c r="G116" s="207"/>
      <c r="H116" s="210">
        <v>144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84</v>
      </c>
      <c r="AV116" s="11" t="s">
        <v>84</v>
      </c>
      <c r="AW116" s="11" t="s">
        <v>37</v>
      </c>
      <c r="AX116" s="11" t="s">
        <v>74</v>
      </c>
      <c r="AY116" s="216" t="s">
        <v>140</v>
      </c>
    </row>
    <row r="117" spans="2:65" s="1" customFormat="1" ht="16.5" customHeight="1">
      <c r="B117" s="40"/>
      <c r="C117" s="191" t="s">
        <v>186</v>
      </c>
      <c r="D117" s="191" t="s">
        <v>142</v>
      </c>
      <c r="E117" s="192" t="s">
        <v>187</v>
      </c>
      <c r="F117" s="193" t="s">
        <v>188</v>
      </c>
      <c r="G117" s="194" t="s">
        <v>176</v>
      </c>
      <c r="H117" s="195">
        <v>742</v>
      </c>
      <c r="I117" s="196"/>
      <c r="J117" s="197">
        <f>ROUND(I117*H117,2)</f>
        <v>0</v>
      </c>
      <c r="K117" s="193" t="s">
        <v>146</v>
      </c>
      <c r="L117" s="60"/>
      <c r="M117" s="198" t="s">
        <v>30</v>
      </c>
      <c r="N117" s="199" t="s">
        <v>45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3" t="s">
        <v>147</v>
      </c>
      <c r="AT117" s="23" t="s">
        <v>142</v>
      </c>
      <c r="AU117" s="23" t="s">
        <v>84</v>
      </c>
      <c r="AY117" s="23" t="s">
        <v>140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82</v>
      </c>
      <c r="BK117" s="202">
        <f>ROUND(I117*H117,2)</f>
        <v>0</v>
      </c>
      <c r="BL117" s="23" t="s">
        <v>147</v>
      </c>
      <c r="BM117" s="23" t="s">
        <v>505</v>
      </c>
    </row>
    <row r="118" spans="2:47" s="1" customFormat="1" ht="27">
      <c r="B118" s="40"/>
      <c r="C118" s="62"/>
      <c r="D118" s="203" t="s">
        <v>149</v>
      </c>
      <c r="E118" s="62"/>
      <c r="F118" s="204" t="s">
        <v>190</v>
      </c>
      <c r="G118" s="62"/>
      <c r="H118" s="62"/>
      <c r="I118" s="162"/>
      <c r="J118" s="62"/>
      <c r="K118" s="62"/>
      <c r="L118" s="60"/>
      <c r="M118" s="205"/>
      <c r="N118" s="41"/>
      <c r="O118" s="41"/>
      <c r="P118" s="41"/>
      <c r="Q118" s="41"/>
      <c r="R118" s="41"/>
      <c r="S118" s="41"/>
      <c r="T118" s="77"/>
      <c r="AT118" s="23" t="s">
        <v>149</v>
      </c>
      <c r="AU118" s="23" t="s">
        <v>84</v>
      </c>
    </row>
    <row r="119" spans="2:51" s="12" customFormat="1" ht="13.5">
      <c r="B119" s="217"/>
      <c r="C119" s="218"/>
      <c r="D119" s="203" t="s">
        <v>151</v>
      </c>
      <c r="E119" s="219" t="s">
        <v>30</v>
      </c>
      <c r="F119" s="220" t="s">
        <v>191</v>
      </c>
      <c r="G119" s="218"/>
      <c r="H119" s="219" t="s">
        <v>30</v>
      </c>
      <c r="I119" s="221"/>
      <c r="J119" s="218"/>
      <c r="K119" s="218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151</v>
      </c>
      <c r="AU119" s="226" t="s">
        <v>84</v>
      </c>
      <c r="AV119" s="12" t="s">
        <v>82</v>
      </c>
      <c r="AW119" s="12" t="s">
        <v>37</v>
      </c>
      <c r="AX119" s="12" t="s">
        <v>74</v>
      </c>
      <c r="AY119" s="226" t="s">
        <v>140</v>
      </c>
    </row>
    <row r="120" spans="2:51" s="11" customFormat="1" ht="13.5">
      <c r="B120" s="206"/>
      <c r="C120" s="207"/>
      <c r="D120" s="203" t="s">
        <v>151</v>
      </c>
      <c r="E120" s="208" t="s">
        <v>30</v>
      </c>
      <c r="F120" s="209" t="s">
        <v>503</v>
      </c>
      <c r="G120" s="207"/>
      <c r="H120" s="210">
        <v>1340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151</v>
      </c>
      <c r="AU120" s="216" t="s">
        <v>84</v>
      </c>
      <c r="AV120" s="11" t="s">
        <v>84</v>
      </c>
      <c r="AW120" s="11" t="s">
        <v>37</v>
      </c>
      <c r="AX120" s="11" t="s">
        <v>74</v>
      </c>
      <c r="AY120" s="216" t="s">
        <v>140</v>
      </c>
    </row>
    <row r="121" spans="2:51" s="12" customFormat="1" ht="13.5">
      <c r="B121" s="217"/>
      <c r="C121" s="218"/>
      <c r="D121" s="203" t="s">
        <v>151</v>
      </c>
      <c r="E121" s="219" t="s">
        <v>30</v>
      </c>
      <c r="F121" s="220" t="s">
        <v>491</v>
      </c>
      <c r="G121" s="218"/>
      <c r="H121" s="219" t="s">
        <v>30</v>
      </c>
      <c r="I121" s="221"/>
      <c r="J121" s="218"/>
      <c r="K121" s="218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151</v>
      </c>
      <c r="AU121" s="226" t="s">
        <v>84</v>
      </c>
      <c r="AV121" s="12" t="s">
        <v>82</v>
      </c>
      <c r="AW121" s="12" t="s">
        <v>37</v>
      </c>
      <c r="AX121" s="12" t="s">
        <v>74</v>
      </c>
      <c r="AY121" s="226" t="s">
        <v>140</v>
      </c>
    </row>
    <row r="122" spans="2:51" s="12" customFormat="1" ht="13.5">
      <c r="B122" s="217"/>
      <c r="C122" s="218"/>
      <c r="D122" s="203" t="s">
        <v>151</v>
      </c>
      <c r="E122" s="219" t="s">
        <v>30</v>
      </c>
      <c r="F122" s="220" t="s">
        <v>153</v>
      </c>
      <c r="G122" s="218"/>
      <c r="H122" s="219" t="s">
        <v>30</v>
      </c>
      <c r="I122" s="221"/>
      <c r="J122" s="218"/>
      <c r="K122" s="218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151</v>
      </c>
      <c r="AU122" s="226" t="s">
        <v>84</v>
      </c>
      <c r="AV122" s="12" t="s">
        <v>82</v>
      </c>
      <c r="AW122" s="12" t="s">
        <v>37</v>
      </c>
      <c r="AX122" s="12" t="s">
        <v>74</v>
      </c>
      <c r="AY122" s="226" t="s">
        <v>140</v>
      </c>
    </row>
    <row r="123" spans="2:51" s="11" customFormat="1" ht="27">
      <c r="B123" s="206"/>
      <c r="C123" s="207"/>
      <c r="D123" s="203" t="s">
        <v>151</v>
      </c>
      <c r="E123" s="208" t="s">
        <v>30</v>
      </c>
      <c r="F123" s="209" t="s">
        <v>506</v>
      </c>
      <c r="G123" s="207"/>
      <c r="H123" s="210">
        <v>144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151</v>
      </c>
      <c r="AU123" s="216" t="s">
        <v>84</v>
      </c>
      <c r="AV123" s="11" t="s">
        <v>84</v>
      </c>
      <c r="AW123" s="11" t="s">
        <v>37</v>
      </c>
      <c r="AX123" s="11" t="s">
        <v>74</v>
      </c>
      <c r="AY123" s="216" t="s">
        <v>140</v>
      </c>
    </row>
    <row r="124" spans="2:51" s="11" customFormat="1" ht="13.5">
      <c r="B124" s="206"/>
      <c r="C124" s="207"/>
      <c r="D124" s="203" t="s">
        <v>151</v>
      </c>
      <c r="E124" s="207"/>
      <c r="F124" s="209" t="s">
        <v>507</v>
      </c>
      <c r="G124" s="207"/>
      <c r="H124" s="210">
        <v>742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151</v>
      </c>
      <c r="AU124" s="216" t="s">
        <v>84</v>
      </c>
      <c r="AV124" s="11" t="s">
        <v>84</v>
      </c>
      <c r="AW124" s="11" t="s">
        <v>6</v>
      </c>
      <c r="AX124" s="11" t="s">
        <v>82</v>
      </c>
      <c r="AY124" s="216" t="s">
        <v>140</v>
      </c>
    </row>
    <row r="125" spans="2:65" s="1" customFormat="1" ht="16.5" customHeight="1">
      <c r="B125" s="40"/>
      <c r="C125" s="191" t="s">
        <v>193</v>
      </c>
      <c r="D125" s="191" t="s">
        <v>142</v>
      </c>
      <c r="E125" s="192" t="s">
        <v>194</v>
      </c>
      <c r="F125" s="193" t="s">
        <v>195</v>
      </c>
      <c r="G125" s="194" t="s">
        <v>176</v>
      </c>
      <c r="H125" s="195">
        <v>1272</v>
      </c>
      <c r="I125" s="196"/>
      <c r="J125" s="197">
        <f>ROUND(I125*H125,2)</f>
        <v>0</v>
      </c>
      <c r="K125" s="193" t="s">
        <v>146</v>
      </c>
      <c r="L125" s="60"/>
      <c r="M125" s="198" t="s">
        <v>30</v>
      </c>
      <c r="N125" s="199" t="s">
        <v>45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147</v>
      </c>
      <c r="AT125" s="23" t="s">
        <v>142</v>
      </c>
      <c r="AU125" s="23" t="s">
        <v>84</v>
      </c>
      <c r="AY125" s="23" t="s">
        <v>140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82</v>
      </c>
      <c r="BK125" s="202">
        <f>ROUND(I125*H125,2)</f>
        <v>0</v>
      </c>
      <c r="BL125" s="23" t="s">
        <v>147</v>
      </c>
      <c r="BM125" s="23" t="s">
        <v>196</v>
      </c>
    </row>
    <row r="126" spans="2:47" s="1" customFormat="1" ht="40.5">
      <c r="B126" s="40"/>
      <c r="C126" s="62"/>
      <c r="D126" s="203" t="s">
        <v>149</v>
      </c>
      <c r="E126" s="62"/>
      <c r="F126" s="204" t="s">
        <v>197</v>
      </c>
      <c r="G126" s="62"/>
      <c r="H126" s="62"/>
      <c r="I126" s="162"/>
      <c r="J126" s="62"/>
      <c r="K126" s="62"/>
      <c r="L126" s="60"/>
      <c r="M126" s="205"/>
      <c r="N126" s="41"/>
      <c r="O126" s="41"/>
      <c r="P126" s="41"/>
      <c r="Q126" s="41"/>
      <c r="R126" s="41"/>
      <c r="S126" s="41"/>
      <c r="T126" s="77"/>
      <c r="AT126" s="23" t="s">
        <v>149</v>
      </c>
      <c r="AU126" s="23" t="s">
        <v>84</v>
      </c>
    </row>
    <row r="127" spans="2:47" s="1" customFormat="1" ht="27">
      <c r="B127" s="40"/>
      <c r="C127" s="62"/>
      <c r="D127" s="203" t="s">
        <v>198</v>
      </c>
      <c r="E127" s="62"/>
      <c r="F127" s="227" t="s">
        <v>199</v>
      </c>
      <c r="G127" s="62"/>
      <c r="H127" s="62"/>
      <c r="I127" s="162"/>
      <c r="J127" s="62"/>
      <c r="K127" s="62"/>
      <c r="L127" s="60"/>
      <c r="M127" s="205"/>
      <c r="N127" s="41"/>
      <c r="O127" s="41"/>
      <c r="P127" s="41"/>
      <c r="Q127" s="41"/>
      <c r="R127" s="41"/>
      <c r="S127" s="41"/>
      <c r="T127" s="77"/>
      <c r="AT127" s="23" t="s">
        <v>198</v>
      </c>
      <c r="AU127" s="23" t="s">
        <v>84</v>
      </c>
    </row>
    <row r="128" spans="2:51" s="12" customFormat="1" ht="13.5">
      <c r="B128" s="217"/>
      <c r="C128" s="218"/>
      <c r="D128" s="203" t="s">
        <v>151</v>
      </c>
      <c r="E128" s="219" t="s">
        <v>30</v>
      </c>
      <c r="F128" s="220" t="s">
        <v>200</v>
      </c>
      <c r="G128" s="218"/>
      <c r="H128" s="219" t="s">
        <v>30</v>
      </c>
      <c r="I128" s="221"/>
      <c r="J128" s="218"/>
      <c r="K128" s="218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151</v>
      </c>
      <c r="AU128" s="226" t="s">
        <v>84</v>
      </c>
      <c r="AV128" s="12" t="s">
        <v>82</v>
      </c>
      <c r="AW128" s="12" t="s">
        <v>37</v>
      </c>
      <c r="AX128" s="12" t="s">
        <v>74</v>
      </c>
      <c r="AY128" s="226" t="s">
        <v>140</v>
      </c>
    </row>
    <row r="129" spans="2:51" s="11" customFormat="1" ht="13.5">
      <c r="B129" s="206"/>
      <c r="C129" s="207"/>
      <c r="D129" s="203" t="s">
        <v>151</v>
      </c>
      <c r="E129" s="208" t="s">
        <v>30</v>
      </c>
      <c r="F129" s="209" t="s">
        <v>501</v>
      </c>
      <c r="G129" s="207"/>
      <c r="H129" s="210">
        <v>636</v>
      </c>
      <c r="I129" s="211"/>
      <c r="J129" s="207"/>
      <c r="K129" s="207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151</v>
      </c>
      <c r="AU129" s="216" t="s">
        <v>84</v>
      </c>
      <c r="AV129" s="11" t="s">
        <v>84</v>
      </c>
      <c r="AW129" s="11" t="s">
        <v>37</v>
      </c>
      <c r="AX129" s="11" t="s">
        <v>74</v>
      </c>
      <c r="AY129" s="216" t="s">
        <v>140</v>
      </c>
    </row>
    <row r="130" spans="2:51" s="12" customFormat="1" ht="13.5">
      <c r="B130" s="217"/>
      <c r="C130" s="218"/>
      <c r="D130" s="203" t="s">
        <v>151</v>
      </c>
      <c r="E130" s="219" t="s">
        <v>30</v>
      </c>
      <c r="F130" s="220" t="s">
        <v>201</v>
      </c>
      <c r="G130" s="218"/>
      <c r="H130" s="219" t="s">
        <v>30</v>
      </c>
      <c r="I130" s="221"/>
      <c r="J130" s="218"/>
      <c r="K130" s="218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151</v>
      </c>
      <c r="AU130" s="226" t="s">
        <v>84</v>
      </c>
      <c r="AV130" s="12" t="s">
        <v>82</v>
      </c>
      <c r="AW130" s="12" t="s">
        <v>37</v>
      </c>
      <c r="AX130" s="12" t="s">
        <v>74</v>
      </c>
      <c r="AY130" s="226" t="s">
        <v>140</v>
      </c>
    </row>
    <row r="131" spans="2:51" s="11" customFormat="1" ht="13.5">
      <c r="B131" s="206"/>
      <c r="C131" s="207"/>
      <c r="D131" s="203" t="s">
        <v>151</v>
      </c>
      <c r="E131" s="208" t="s">
        <v>30</v>
      </c>
      <c r="F131" s="209" t="s">
        <v>508</v>
      </c>
      <c r="G131" s="207"/>
      <c r="H131" s="210">
        <v>636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151</v>
      </c>
      <c r="AU131" s="216" t="s">
        <v>84</v>
      </c>
      <c r="AV131" s="11" t="s">
        <v>84</v>
      </c>
      <c r="AW131" s="11" t="s">
        <v>37</v>
      </c>
      <c r="AX131" s="11" t="s">
        <v>74</v>
      </c>
      <c r="AY131" s="216" t="s">
        <v>140</v>
      </c>
    </row>
    <row r="132" spans="2:65" s="1" customFormat="1" ht="16.5" customHeight="1">
      <c r="B132" s="40"/>
      <c r="C132" s="191" t="s">
        <v>203</v>
      </c>
      <c r="D132" s="191" t="s">
        <v>142</v>
      </c>
      <c r="E132" s="192" t="s">
        <v>204</v>
      </c>
      <c r="F132" s="193" t="s">
        <v>205</v>
      </c>
      <c r="G132" s="194" t="s">
        <v>176</v>
      </c>
      <c r="H132" s="195">
        <v>2850.03</v>
      </c>
      <c r="I132" s="196"/>
      <c r="J132" s="197">
        <f>ROUND(I132*H132,2)</f>
        <v>0</v>
      </c>
      <c r="K132" s="193" t="s">
        <v>146</v>
      </c>
      <c r="L132" s="60"/>
      <c r="M132" s="198" t="s">
        <v>30</v>
      </c>
      <c r="N132" s="199" t="s">
        <v>45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147</v>
      </c>
      <c r="AT132" s="23" t="s">
        <v>142</v>
      </c>
      <c r="AU132" s="23" t="s">
        <v>84</v>
      </c>
      <c r="AY132" s="23" t="s">
        <v>140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82</v>
      </c>
      <c r="BK132" s="202">
        <f>ROUND(I132*H132,2)</f>
        <v>0</v>
      </c>
      <c r="BL132" s="23" t="s">
        <v>147</v>
      </c>
      <c r="BM132" s="23" t="s">
        <v>206</v>
      </c>
    </row>
    <row r="133" spans="2:47" s="1" customFormat="1" ht="40.5">
      <c r="B133" s="40"/>
      <c r="C133" s="62"/>
      <c r="D133" s="203" t="s">
        <v>149</v>
      </c>
      <c r="E133" s="62"/>
      <c r="F133" s="204" t="s">
        <v>207</v>
      </c>
      <c r="G133" s="62"/>
      <c r="H133" s="62"/>
      <c r="I133" s="162"/>
      <c r="J133" s="62"/>
      <c r="K133" s="62"/>
      <c r="L133" s="60"/>
      <c r="M133" s="205"/>
      <c r="N133" s="41"/>
      <c r="O133" s="41"/>
      <c r="P133" s="41"/>
      <c r="Q133" s="41"/>
      <c r="R133" s="41"/>
      <c r="S133" s="41"/>
      <c r="T133" s="77"/>
      <c r="AT133" s="23" t="s">
        <v>149</v>
      </c>
      <c r="AU133" s="23" t="s">
        <v>84</v>
      </c>
    </row>
    <row r="134" spans="2:51" s="12" customFormat="1" ht="13.5">
      <c r="B134" s="217"/>
      <c r="C134" s="218"/>
      <c r="D134" s="203" t="s">
        <v>151</v>
      </c>
      <c r="E134" s="219" t="s">
        <v>30</v>
      </c>
      <c r="F134" s="220" t="s">
        <v>208</v>
      </c>
      <c r="G134" s="218"/>
      <c r="H134" s="219" t="s">
        <v>30</v>
      </c>
      <c r="I134" s="221"/>
      <c r="J134" s="218"/>
      <c r="K134" s="218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151</v>
      </c>
      <c r="AU134" s="226" t="s">
        <v>84</v>
      </c>
      <c r="AV134" s="12" t="s">
        <v>82</v>
      </c>
      <c r="AW134" s="12" t="s">
        <v>37</v>
      </c>
      <c r="AX134" s="12" t="s">
        <v>74</v>
      </c>
      <c r="AY134" s="226" t="s">
        <v>140</v>
      </c>
    </row>
    <row r="135" spans="2:51" s="11" customFormat="1" ht="27">
      <c r="B135" s="206"/>
      <c r="C135" s="207"/>
      <c r="D135" s="203" t="s">
        <v>151</v>
      </c>
      <c r="E135" s="208" t="s">
        <v>30</v>
      </c>
      <c r="F135" s="209" t="s">
        <v>509</v>
      </c>
      <c r="G135" s="207"/>
      <c r="H135" s="210">
        <v>2680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151</v>
      </c>
      <c r="AU135" s="216" t="s">
        <v>84</v>
      </c>
      <c r="AV135" s="11" t="s">
        <v>84</v>
      </c>
      <c r="AW135" s="11" t="s">
        <v>37</v>
      </c>
      <c r="AX135" s="11" t="s">
        <v>74</v>
      </c>
      <c r="AY135" s="216" t="s">
        <v>140</v>
      </c>
    </row>
    <row r="136" spans="2:51" s="12" customFormat="1" ht="13.5">
      <c r="B136" s="217"/>
      <c r="C136" s="218"/>
      <c r="D136" s="203" t="s">
        <v>151</v>
      </c>
      <c r="E136" s="219" t="s">
        <v>30</v>
      </c>
      <c r="F136" s="220" t="s">
        <v>491</v>
      </c>
      <c r="G136" s="218"/>
      <c r="H136" s="219" t="s">
        <v>30</v>
      </c>
      <c r="I136" s="221"/>
      <c r="J136" s="218"/>
      <c r="K136" s="218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151</v>
      </c>
      <c r="AU136" s="226" t="s">
        <v>84</v>
      </c>
      <c r="AV136" s="12" t="s">
        <v>82</v>
      </c>
      <c r="AW136" s="12" t="s">
        <v>37</v>
      </c>
      <c r="AX136" s="12" t="s">
        <v>74</v>
      </c>
      <c r="AY136" s="226" t="s">
        <v>140</v>
      </c>
    </row>
    <row r="137" spans="2:51" s="12" customFormat="1" ht="13.5">
      <c r="B137" s="217"/>
      <c r="C137" s="218"/>
      <c r="D137" s="203" t="s">
        <v>151</v>
      </c>
      <c r="E137" s="219" t="s">
        <v>30</v>
      </c>
      <c r="F137" s="220" t="s">
        <v>153</v>
      </c>
      <c r="G137" s="218"/>
      <c r="H137" s="219" t="s">
        <v>30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151</v>
      </c>
      <c r="AU137" s="226" t="s">
        <v>84</v>
      </c>
      <c r="AV137" s="12" t="s">
        <v>82</v>
      </c>
      <c r="AW137" s="12" t="s">
        <v>37</v>
      </c>
      <c r="AX137" s="12" t="s">
        <v>74</v>
      </c>
      <c r="AY137" s="226" t="s">
        <v>140</v>
      </c>
    </row>
    <row r="138" spans="2:51" s="11" customFormat="1" ht="13.5">
      <c r="B138" s="206"/>
      <c r="C138" s="207"/>
      <c r="D138" s="203" t="s">
        <v>151</v>
      </c>
      <c r="E138" s="208" t="s">
        <v>30</v>
      </c>
      <c r="F138" s="209" t="s">
        <v>510</v>
      </c>
      <c r="G138" s="207"/>
      <c r="H138" s="210">
        <v>170.03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151</v>
      </c>
      <c r="AU138" s="216" t="s">
        <v>84</v>
      </c>
      <c r="AV138" s="11" t="s">
        <v>84</v>
      </c>
      <c r="AW138" s="11" t="s">
        <v>37</v>
      </c>
      <c r="AX138" s="11" t="s">
        <v>74</v>
      </c>
      <c r="AY138" s="216" t="s">
        <v>140</v>
      </c>
    </row>
    <row r="139" spans="2:65" s="1" customFormat="1" ht="25.5" customHeight="1">
      <c r="B139" s="40"/>
      <c r="C139" s="191" t="s">
        <v>211</v>
      </c>
      <c r="D139" s="191" t="s">
        <v>142</v>
      </c>
      <c r="E139" s="192" t="s">
        <v>511</v>
      </c>
      <c r="F139" s="193" t="s">
        <v>512</v>
      </c>
      <c r="G139" s="194" t="s">
        <v>176</v>
      </c>
      <c r="H139" s="195">
        <v>144</v>
      </c>
      <c r="I139" s="196"/>
      <c r="J139" s="197">
        <f>ROUND(I139*H139,2)</f>
        <v>0</v>
      </c>
      <c r="K139" s="193" t="s">
        <v>30</v>
      </c>
      <c r="L139" s="60"/>
      <c r="M139" s="198" t="s">
        <v>30</v>
      </c>
      <c r="N139" s="199" t="s">
        <v>45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147</v>
      </c>
      <c r="AT139" s="23" t="s">
        <v>142</v>
      </c>
      <c r="AU139" s="23" t="s">
        <v>84</v>
      </c>
      <c r="AY139" s="23" t="s">
        <v>140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82</v>
      </c>
      <c r="BK139" s="202">
        <f>ROUND(I139*H139,2)</f>
        <v>0</v>
      </c>
      <c r="BL139" s="23" t="s">
        <v>147</v>
      </c>
      <c r="BM139" s="23" t="s">
        <v>513</v>
      </c>
    </row>
    <row r="140" spans="2:47" s="1" customFormat="1" ht="27">
      <c r="B140" s="40"/>
      <c r="C140" s="62"/>
      <c r="D140" s="203" t="s">
        <v>149</v>
      </c>
      <c r="E140" s="62"/>
      <c r="F140" s="204" t="s">
        <v>512</v>
      </c>
      <c r="G140" s="62"/>
      <c r="H140" s="62"/>
      <c r="I140" s="162"/>
      <c r="J140" s="62"/>
      <c r="K140" s="62"/>
      <c r="L140" s="60"/>
      <c r="M140" s="205"/>
      <c r="N140" s="41"/>
      <c r="O140" s="41"/>
      <c r="P140" s="41"/>
      <c r="Q140" s="41"/>
      <c r="R140" s="41"/>
      <c r="S140" s="41"/>
      <c r="T140" s="77"/>
      <c r="AT140" s="23" t="s">
        <v>149</v>
      </c>
      <c r="AU140" s="23" t="s">
        <v>84</v>
      </c>
    </row>
    <row r="141" spans="2:51" s="12" customFormat="1" ht="13.5">
      <c r="B141" s="217"/>
      <c r="C141" s="218"/>
      <c r="D141" s="203" t="s">
        <v>151</v>
      </c>
      <c r="E141" s="219" t="s">
        <v>30</v>
      </c>
      <c r="F141" s="220" t="s">
        <v>491</v>
      </c>
      <c r="G141" s="218"/>
      <c r="H141" s="219" t="s">
        <v>30</v>
      </c>
      <c r="I141" s="221"/>
      <c r="J141" s="218"/>
      <c r="K141" s="218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151</v>
      </c>
      <c r="AU141" s="226" t="s">
        <v>84</v>
      </c>
      <c r="AV141" s="12" t="s">
        <v>82</v>
      </c>
      <c r="AW141" s="12" t="s">
        <v>37</v>
      </c>
      <c r="AX141" s="12" t="s">
        <v>74</v>
      </c>
      <c r="AY141" s="226" t="s">
        <v>140</v>
      </c>
    </row>
    <row r="142" spans="2:51" s="12" customFormat="1" ht="13.5">
      <c r="B142" s="217"/>
      <c r="C142" s="218"/>
      <c r="D142" s="203" t="s">
        <v>151</v>
      </c>
      <c r="E142" s="219" t="s">
        <v>30</v>
      </c>
      <c r="F142" s="220" t="s">
        <v>153</v>
      </c>
      <c r="G142" s="218"/>
      <c r="H142" s="219" t="s">
        <v>30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151</v>
      </c>
      <c r="AU142" s="226" t="s">
        <v>84</v>
      </c>
      <c r="AV142" s="12" t="s">
        <v>82</v>
      </c>
      <c r="AW142" s="12" t="s">
        <v>37</v>
      </c>
      <c r="AX142" s="12" t="s">
        <v>74</v>
      </c>
      <c r="AY142" s="226" t="s">
        <v>140</v>
      </c>
    </row>
    <row r="143" spans="2:51" s="11" customFormat="1" ht="27">
      <c r="B143" s="206"/>
      <c r="C143" s="207"/>
      <c r="D143" s="203" t="s">
        <v>151</v>
      </c>
      <c r="E143" s="208" t="s">
        <v>30</v>
      </c>
      <c r="F143" s="209" t="s">
        <v>504</v>
      </c>
      <c r="G143" s="207"/>
      <c r="H143" s="210">
        <v>144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151</v>
      </c>
      <c r="AU143" s="216" t="s">
        <v>84</v>
      </c>
      <c r="AV143" s="11" t="s">
        <v>84</v>
      </c>
      <c r="AW143" s="11" t="s">
        <v>37</v>
      </c>
      <c r="AX143" s="11" t="s">
        <v>74</v>
      </c>
      <c r="AY143" s="216" t="s">
        <v>140</v>
      </c>
    </row>
    <row r="144" spans="2:65" s="1" customFormat="1" ht="16.5" customHeight="1">
      <c r="B144" s="40"/>
      <c r="C144" s="191" t="s">
        <v>217</v>
      </c>
      <c r="D144" s="191" t="s">
        <v>142</v>
      </c>
      <c r="E144" s="192" t="s">
        <v>514</v>
      </c>
      <c r="F144" s="193" t="s">
        <v>515</v>
      </c>
      <c r="G144" s="194" t="s">
        <v>176</v>
      </c>
      <c r="H144" s="195">
        <v>1976</v>
      </c>
      <c r="I144" s="196"/>
      <c r="J144" s="197">
        <f>ROUND(I144*H144,2)</f>
        <v>0</v>
      </c>
      <c r="K144" s="193" t="s">
        <v>146</v>
      </c>
      <c r="L144" s="60"/>
      <c r="M144" s="198" t="s">
        <v>30</v>
      </c>
      <c r="N144" s="199" t="s">
        <v>45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147</v>
      </c>
      <c r="AT144" s="23" t="s">
        <v>142</v>
      </c>
      <c r="AU144" s="23" t="s">
        <v>84</v>
      </c>
      <c r="AY144" s="23" t="s">
        <v>140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82</v>
      </c>
      <c r="BK144" s="202">
        <f>ROUND(I144*H144,2)</f>
        <v>0</v>
      </c>
      <c r="BL144" s="23" t="s">
        <v>147</v>
      </c>
      <c r="BM144" s="23" t="s">
        <v>516</v>
      </c>
    </row>
    <row r="145" spans="2:47" s="1" customFormat="1" ht="27">
      <c r="B145" s="40"/>
      <c r="C145" s="62"/>
      <c r="D145" s="203" t="s">
        <v>149</v>
      </c>
      <c r="E145" s="62"/>
      <c r="F145" s="204" t="s">
        <v>517</v>
      </c>
      <c r="G145" s="62"/>
      <c r="H145" s="62"/>
      <c r="I145" s="162"/>
      <c r="J145" s="62"/>
      <c r="K145" s="62"/>
      <c r="L145" s="60"/>
      <c r="M145" s="205"/>
      <c r="N145" s="41"/>
      <c r="O145" s="41"/>
      <c r="P145" s="41"/>
      <c r="Q145" s="41"/>
      <c r="R145" s="41"/>
      <c r="S145" s="41"/>
      <c r="T145" s="77"/>
      <c r="AT145" s="23" t="s">
        <v>149</v>
      </c>
      <c r="AU145" s="23" t="s">
        <v>84</v>
      </c>
    </row>
    <row r="146" spans="2:51" s="11" customFormat="1" ht="27">
      <c r="B146" s="206"/>
      <c r="C146" s="207"/>
      <c r="D146" s="203" t="s">
        <v>151</v>
      </c>
      <c r="E146" s="208" t="s">
        <v>30</v>
      </c>
      <c r="F146" s="209" t="s">
        <v>518</v>
      </c>
      <c r="G146" s="207"/>
      <c r="H146" s="210">
        <v>1340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151</v>
      </c>
      <c r="AU146" s="216" t="s">
        <v>84</v>
      </c>
      <c r="AV146" s="11" t="s">
        <v>84</v>
      </c>
      <c r="AW146" s="11" t="s">
        <v>37</v>
      </c>
      <c r="AX146" s="11" t="s">
        <v>74</v>
      </c>
      <c r="AY146" s="216" t="s">
        <v>140</v>
      </c>
    </row>
    <row r="147" spans="2:51" s="12" customFormat="1" ht="13.5">
      <c r="B147" s="217"/>
      <c r="C147" s="218"/>
      <c r="D147" s="203" t="s">
        <v>151</v>
      </c>
      <c r="E147" s="219" t="s">
        <v>30</v>
      </c>
      <c r="F147" s="220" t="s">
        <v>491</v>
      </c>
      <c r="G147" s="218"/>
      <c r="H147" s="219" t="s">
        <v>30</v>
      </c>
      <c r="I147" s="221"/>
      <c r="J147" s="218"/>
      <c r="K147" s="218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151</v>
      </c>
      <c r="AU147" s="226" t="s">
        <v>84</v>
      </c>
      <c r="AV147" s="12" t="s">
        <v>82</v>
      </c>
      <c r="AW147" s="12" t="s">
        <v>37</v>
      </c>
      <c r="AX147" s="12" t="s">
        <v>74</v>
      </c>
      <c r="AY147" s="226" t="s">
        <v>140</v>
      </c>
    </row>
    <row r="148" spans="2:51" s="12" customFormat="1" ht="13.5">
      <c r="B148" s="217"/>
      <c r="C148" s="218"/>
      <c r="D148" s="203" t="s">
        <v>151</v>
      </c>
      <c r="E148" s="219" t="s">
        <v>30</v>
      </c>
      <c r="F148" s="220" t="s">
        <v>153</v>
      </c>
      <c r="G148" s="218"/>
      <c r="H148" s="219" t="s">
        <v>30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151</v>
      </c>
      <c r="AU148" s="226" t="s">
        <v>84</v>
      </c>
      <c r="AV148" s="12" t="s">
        <v>82</v>
      </c>
      <c r="AW148" s="12" t="s">
        <v>37</v>
      </c>
      <c r="AX148" s="12" t="s">
        <v>74</v>
      </c>
      <c r="AY148" s="226" t="s">
        <v>140</v>
      </c>
    </row>
    <row r="149" spans="2:51" s="12" customFormat="1" ht="13.5">
      <c r="B149" s="217"/>
      <c r="C149" s="218"/>
      <c r="D149" s="203" t="s">
        <v>151</v>
      </c>
      <c r="E149" s="219" t="s">
        <v>30</v>
      </c>
      <c r="F149" s="220" t="s">
        <v>216</v>
      </c>
      <c r="G149" s="218"/>
      <c r="H149" s="219" t="s">
        <v>30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151</v>
      </c>
      <c r="AU149" s="226" t="s">
        <v>84</v>
      </c>
      <c r="AV149" s="12" t="s">
        <v>82</v>
      </c>
      <c r="AW149" s="12" t="s">
        <v>37</v>
      </c>
      <c r="AX149" s="12" t="s">
        <v>74</v>
      </c>
      <c r="AY149" s="226" t="s">
        <v>140</v>
      </c>
    </row>
    <row r="150" spans="2:51" s="11" customFormat="1" ht="13.5">
      <c r="B150" s="206"/>
      <c r="C150" s="207"/>
      <c r="D150" s="203" t="s">
        <v>151</v>
      </c>
      <c r="E150" s="208" t="s">
        <v>30</v>
      </c>
      <c r="F150" s="209" t="s">
        <v>508</v>
      </c>
      <c r="G150" s="207"/>
      <c r="H150" s="210">
        <v>636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151</v>
      </c>
      <c r="AU150" s="216" t="s">
        <v>84</v>
      </c>
      <c r="AV150" s="11" t="s">
        <v>84</v>
      </c>
      <c r="AW150" s="11" t="s">
        <v>37</v>
      </c>
      <c r="AX150" s="11" t="s">
        <v>74</v>
      </c>
      <c r="AY150" s="216" t="s">
        <v>140</v>
      </c>
    </row>
    <row r="151" spans="2:65" s="1" customFormat="1" ht="16.5" customHeight="1">
      <c r="B151" s="40"/>
      <c r="C151" s="191" t="s">
        <v>223</v>
      </c>
      <c r="D151" s="191" t="s">
        <v>142</v>
      </c>
      <c r="E151" s="192" t="s">
        <v>519</v>
      </c>
      <c r="F151" s="193" t="s">
        <v>520</v>
      </c>
      <c r="G151" s="194" t="s">
        <v>259</v>
      </c>
      <c r="H151" s="195">
        <v>288</v>
      </c>
      <c r="I151" s="196"/>
      <c r="J151" s="197">
        <f>ROUND(I151*H151,2)</f>
        <v>0</v>
      </c>
      <c r="K151" s="193" t="s">
        <v>146</v>
      </c>
      <c r="L151" s="60"/>
      <c r="M151" s="198" t="s">
        <v>30</v>
      </c>
      <c r="N151" s="199" t="s">
        <v>45</v>
      </c>
      <c r="O151" s="4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AR151" s="23" t="s">
        <v>147</v>
      </c>
      <c r="AT151" s="23" t="s">
        <v>142</v>
      </c>
      <c r="AU151" s="23" t="s">
        <v>84</v>
      </c>
      <c r="AY151" s="23" t="s">
        <v>140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82</v>
      </c>
      <c r="BK151" s="202">
        <f>ROUND(I151*H151,2)</f>
        <v>0</v>
      </c>
      <c r="BL151" s="23" t="s">
        <v>147</v>
      </c>
      <c r="BM151" s="23" t="s">
        <v>521</v>
      </c>
    </row>
    <row r="152" spans="2:47" s="1" customFormat="1" ht="27">
      <c r="B152" s="40"/>
      <c r="C152" s="62"/>
      <c r="D152" s="203" t="s">
        <v>149</v>
      </c>
      <c r="E152" s="62"/>
      <c r="F152" s="204" t="s">
        <v>397</v>
      </c>
      <c r="G152" s="62"/>
      <c r="H152" s="62"/>
      <c r="I152" s="162"/>
      <c r="J152" s="62"/>
      <c r="K152" s="62"/>
      <c r="L152" s="60"/>
      <c r="M152" s="205"/>
      <c r="N152" s="41"/>
      <c r="O152" s="41"/>
      <c r="P152" s="41"/>
      <c r="Q152" s="41"/>
      <c r="R152" s="41"/>
      <c r="S152" s="41"/>
      <c r="T152" s="77"/>
      <c r="AT152" s="23" t="s">
        <v>149</v>
      </c>
      <c r="AU152" s="23" t="s">
        <v>84</v>
      </c>
    </row>
    <row r="153" spans="2:51" s="12" customFormat="1" ht="13.5">
      <c r="B153" s="217"/>
      <c r="C153" s="218"/>
      <c r="D153" s="203" t="s">
        <v>151</v>
      </c>
      <c r="E153" s="219" t="s">
        <v>30</v>
      </c>
      <c r="F153" s="220" t="s">
        <v>491</v>
      </c>
      <c r="G153" s="218"/>
      <c r="H153" s="219" t="s">
        <v>30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151</v>
      </c>
      <c r="AU153" s="226" t="s">
        <v>84</v>
      </c>
      <c r="AV153" s="12" t="s">
        <v>82</v>
      </c>
      <c r="AW153" s="12" t="s">
        <v>37</v>
      </c>
      <c r="AX153" s="12" t="s">
        <v>74</v>
      </c>
      <c r="AY153" s="226" t="s">
        <v>140</v>
      </c>
    </row>
    <row r="154" spans="2:51" s="12" customFormat="1" ht="13.5">
      <c r="B154" s="217"/>
      <c r="C154" s="218"/>
      <c r="D154" s="203" t="s">
        <v>151</v>
      </c>
      <c r="E154" s="219" t="s">
        <v>30</v>
      </c>
      <c r="F154" s="220" t="s">
        <v>153</v>
      </c>
      <c r="G154" s="218"/>
      <c r="H154" s="219" t="s">
        <v>30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151</v>
      </c>
      <c r="AU154" s="226" t="s">
        <v>84</v>
      </c>
      <c r="AV154" s="12" t="s">
        <v>82</v>
      </c>
      <c r="AW154" s="12" t="s">
        <v>37</v>
      </c>
      <c r="AX154" s="12" t="s">
        <v>74</v>
      </c>
      <c r="AY154" s="226" t="s">
        <v>140</v>
      </c>
    </row>
    <row r="155" spans="2:51" s="11" customFormat="1" ht="27">
      <c r="B155" s="206"/>
      <c r="C155" s="207"/>
      <c r="D155" s="203" t="s">
        <v>151</v>
      </c>
      <c r="E155" s="208" t="s">
        <v>30</v>
      </c>
      <c r="F155" s="209" t="s">
        <v>504</v>
      </c>
      <c r="G155" s="207"/>
      <c r="H155" s="210">
        <v>144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151</v>
      </c>
      <c r="AU155" s="216" t="s">
        <v>84</v>
      </c>
      <c r="AV155" s="11" t="s">
        <v>84</v>
      </c>
      <c r="AW155" s="11" t="s">
        <v>37</v>
      </c>
      <c r="AX155" s="11" t="s">
        <v>74</v>
      </c>
      <c r="AY155" s="216" t="s">
        <v>140</v>
      </c>
    </row>
    <row r="156" spans="2:51" s="11" customFormat="1" ht="13.5">
      <c r="B156" s="206"/>
      <c r="C156" s="207"/>
      <c r="D156" s="203" t="s">
        <v>151</v>
      </c>
      <c r="E156" s="207"/>
      <c r="F156" s="209" t="s">
        <v>522</v>
      </c>
      <c r="G156" s="207"/>
      <c r="H156" s="210">
        <v>288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151</v>
      </c>
      <c r="AU156" s="216" t="s">
        <v>84</v>
      </c>
      <c r="AV156" s="11" t="s">
        <v>84</v>
      </c>
      <c r="AW156" s="11" t="s">
        <v>6</v>
      </c>
      <c r="AX156" s="11" t="s">
        <v>82</v>
      </c>
      <c r="AY156" s="216" t="s">
        <v>140</v>
      </c>
    </row>
    <row r="157" spans="2:65" s="1" customFormat="1" ht="25.5" customHeight="1">
      <c r="B157" s="40"/>
      <c r="C157" s="191" t="s">
        <v>227</v>
      </c>
      <c r="D157" s="191" t="s">
        <v>142</v>
      </c>
      <c r="E157" s="192" t="s">
        <v>218</v>
      </c>
      <c r="F157" s="193" t="s">
        <v>219</v>
      </c>
      <c r="G157" s="194" t="s">
        <v>145</v>
      </c>
      <c r="H157" s="195">
        <v>6360</v>
      </c>
      <c r="I157" s="196"/>
      <c r="J157" s="197">
        <f>ROUND(I157*H157,2)</f>
        <v>0</v>
      </c>
      <c r="K157" s="193" t="s">
        <v>146</v>
      </c>
      <c r="L157" s="60"/>
      <c r="M157" s="198" t="s">
        <v>30</v>
      </c>
      <c r="N157" s="199" t="s">
        <v>45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147</v>
      </c>
      <c r="AT157" s="23" t="s">
        <v>142</v>
      </c>
      <c r="AU157" s="23" t="s">
        <v>84</v>
      </c>
      <c r="AY157" s="23" t="s">
        <v>140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82</v>
      </c>
      <c r="BK157" s="202">
        <f>ROUND(I157*H157,2)</f>
        <v>0</v>
      </c>
      <c r="BL157" s="23" t="s">
        <v>147</v>
      </c>
      <c r="BM157" s="23" t="s">
        <v>220</v>
      </c>
    </row>
    <row r="158" spans="2:47" s="1" customFormat="1" ht="27">
      <c r="B158" s="40"/>
      <c r="C158" s="62"/>
      <c r="D158" s="203" t="s">
        <v>149</v>
      </c>
      <c r="E158" s="62"/>
      <c r="F158" s="204" t="s">
        <v>221</v>
      </c>
      <c r="G158" s="62"/>
      <c r="H158" s="62"/>
      <c r="I158" s="162"/>
      <c r="J158" s="62"/>
      <c r="K158" s="62"/>
      <c r="L158" s="60"/>
      <c r="M158" s="205"/>
      <c r="N158" s="41"/>
      <c r="O158" s="41"/>
      <c r="P158" s="41"/>
      <c r="Q158" s="41"/>
      <c r="R158" s="41"/>
      <c r="S158" s="41"/>
      <c r="T158" s="77"/>
      <c r="AT158" s="23" t="s">
        <v>149</v>
      </c>
      <c r="AU158" s="23" t="s">
        <v>84</v>
      </c>
    </row>
    <row r="159" spans="2:51" s="11" customFormat="1" ht="13.5">
      <c r="B159" s="206"/>
      <c r="C159" s="207"/>
      <c r="D159" s="203" t="s">
        <v>151</v>
      </c>
      <c r="E159" s="208" t="s">
        <v>30</v>
      </c>
      <c r="F159" s="209" t="s">
        <v>523</v>
      </c>
      <c r="G159" s="207"/>
      <c r="H159" s="210">
        <v>6360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151</v>
      </c>
      <c r="AU159" s="216" t="s">
        <v>84</v>
      </c>
      <c r="AV159" s="11" t="s">
        <v>84</v>
      </c>
      <c r="AW159" s="11" t="s">
        <v>37</v>
      </c>
      <c r="AX159" s="11" t="s">
        <v>74</v>
      </c>
      <c r="AY159" s="216" t="s">
        <v>140</v>
      </c>
    </row>
    <row r="160" spans="2:65" s="1" customFormat="1" ht="51" customHeight="1">
      <c r="B160" s="40"/>
      <c r="C160" s="191" t="s">
        <v>234</v>
      </c>
      <c r="D160" s="191" t="s">
        <v>142</v>
      </c>
      <c r="E160" s="192" t="s">
        <v>524</v>
      </c>
      <c r="F160" s="193" t="s">
        <v>525</v>
      </c>
      <c r="G160" s="194" t="s">
        <v>145</v>
      </c>
      <c r="H160" s="195">
        <v>6360</v>
      </c>
      <c r="I160" s="196"/>
      <c r="J160" s="197">
        <f>ROUND(I160*H160,2)</f>
        <v>0</v>
      </c>
      <c r="K160" s="193" t="s">
        <v>30</v>
      </c>
      <c r="L160" s="60"/>
      <c r="M160" s="198" t="s">
        <v>30</v>
      </c>
      <c r="N160" s="199" t="s">
        <v>45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147</v>
      </c>
      <c r="AT160" s="23" t="s">
        <v>142</v>
      </c>
      <c r="AU160" s="23" t="s">
        <v>84</v>
      </c>
      <c r="AY160" s="23" t="s">
        <v>140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82</v>
      </c>
      <c r="BK160" s="202">
        <f>ROUND(I160*H160,2)</f>
        <v>0</v>
      </c>
      <c r="BL160" s="23" t="s">
        <v>147</v>
      </c>
      <c r="BM160" s="23" t="s">
        <v>226</v>
      </c>
    </row>
    <row r="161" spans="2:47" s="1" customFormat="1" ht="40.5">
      <c r="B161" s="40"/>
      <c r="C161" s="62"/>
      <c r="D161" s="203" t="s">
        <v>149</v>
      </c>
      <c r="E161" s="62"/>
      <c r="F161" s="204" t="s">
        <v>525</v>
      </c>
      <c r="G161" s="62"/>
      <c r="H161" s="62"/>
      <c r="I161" s="162"/>
      <c r="J161" s="62"/>
      <c r="K161" s="62"/>
      <c r="L161" s="60"/>
      <c r="M161" s="205"/>
      <c r="N161" s="41"/>
      <c r="O161" s="41"/>
      <c r="P161" s="41"/>
      <c r="Q161" s="41"/>
      <c r="R161" s="41"/>
      <c r="S161" s="41"/>
      <c r="T161" s="77"/>
      <c r="AT161" s="23" t="s">
        <v>149</v>
      </c>
      <c r="AU161" s="23" t="s">
        <v>84</v>
      </c>
    </row>
    <row r="162" spans="2:51" s="11" customFormat="1" ht="13.5">
      <c r="B162" s="206"/>
      <c r="C162" s="207"/>
      <c r="D162" s="203" t="s">
        <v>151</v>
      </c>
      <c r="E162" s="208" t="s">
        <v>30</v>
      </c>
      <c r="F162" s="209" t="s">
        <v>523</v>
      </c>
      <c r="G162" s="207"/>
      <c r="H162" s="210">
        <v>6360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151</v>
      </c>
      <c r="AU162" s="216" t="s">
        <v>84</v>
      </c>
      <c r="AV162" s="11" t="s">
        <v>84</v>
      </c>
      <c r="AW162" s="11" t="s">
        <v>37</v>
      </c>
      <c r="AX162" s="11" t="s">
        <v>82</v>
      </c>
      <c r="AY162" s="216" t="s">
        <v>140</v>
      </c>
    </row>
    <row r="163" spans="2:65" s="1" customFormat="1" ht="16.5" customHeight="1">
      <c r="B163" s="40"/>
      <c r="C163" s="228" t="s">
        <v>10</v>
      </c>
      <c r="D163" s="228" t="s">
        <v>228</v>
      </c>
      <c r="E163" s="229" t="s">
        <v>229</v>
      </c>
      <c r="F163" s="230" t="s">
        <v>230</v>
      </c>
      <c r="G163" s="231" t="s">
        <v>231</v>
      </c>
      <c r="H163" s="232">
        <v>190.8</v>
      </c>
      <c r="I163" s="233"/>
      <c r="J163" s="234">
        <f>ROUND(I163*H163,2)</f>
        <v>0</v>
      </c>
      <c r="K163" s="230" t="s">
        <v>146</v>
      </c>
      <c r="L163" s="235"/>
      <c r="M163" s="236" t="s">
        <v>30</v>
      </c>
      <c r="N163" s="237" t="s">
        <v>45</v>
      </c>
      <c r="O163" s="41"/>
      <c r="P163" s="200">
        <f>O163*H163</f>
        <v>0</v>
      </c>
      <c r="Q163" s="200">
        <v>0.001</v>
      </c>
      <c r="R163" s="200">
        <f>Q163*H163</f>
        <v>0.19080000000000003</v>
      </c>
      <c r="S163" s="200">
        <v>0</v>
      </c>
      <c r="T163" s="201">
        <f>S163*H163</f>
        <v>0</v>
      </c>
      <c r="AR163" s="23" t="s">
        <v>193</v>
      </c>
      <c r="AT163" s="23" t="s">
        <v>228</v>
      </c>
      <c r="AU163" s="23" t="s">
        <v>84</v>
      </c>
      <c r="AY163" s="23" t="s">
        <v>140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82</v>
      </c>
      <c r="BK163" s="202">
        <f>ROUND(I163*H163,2)</f>
        <v>0</v>
      </c>
      <c r="BL163" s="23" t="s">
        <v>147</v>
      </c>
      <c r="BM163" s="23" t="s">
        <v>232</v>
      </c>
    </row>
    <row r="164" spans="2:47" s="1" customFormat="1" ht="13.5">
      <c r="B164" s="40"/>
      <c r="C164" s="62"/>
      <c r="D164" s="203" t="s">
        <v>149</v>
      </c>
      <c r="E164" s="62"/>
      <c r="F164" s="204" t="s">
        <v>230</v>
      </c>
      <c r="G164" s="62"/>
      <c r="H164" s="62"/>
      <c r="I164" s="162"/>
      <c r="J164" s="62"/>
      <c r="K164" s="62"/>
      <c r="L164" s="60"/>
      <c r="M164" s="205"/>
      <c r="N164" s="41"/>
      <c r="O164" s="41"/>
      <c r="P164" s="41"/>
      <c r="Q164" s="41"/>
      <c r="R164" s="41"/>
      <c r="S164" s="41"/>
      <c r="T164" s="77"/>
      <c r="AT164" s="23" t="s">
        <v>149</v>
      </c>
      <c r="AU164" s="23" t="s">
        <v>84</v>
      </c>
    </row>
    <row r="165" spans="2:51" s="11" customFormat="1" ht="13.5">
      <c r="B165" s="206"/>
      <c r="C165" s="207"/>
      <c r="D165" s="203" t="s">
        <v>151</v>
      </c>
      <c r="E165" s="208" t="s">
        <v>30</v>
      </c>
      <c r="F165" s="209" t="s">
        <v>526</v>
      </c>
      <c r="G165" s="207"/>
      <c r="H165" s="210">
        <v>190.8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151</v>
      </c>
      <c r="AU165" s="216" t="s">
        <v>84</v>
      </c>
      <c r="AV165" s="11" t="s">
        <v>84</v>
      </c>
      <c r="AW165" s="11" t="s">
        <v>37</v>
      </c>
      <c r="AX165" s="11" t="s">
        <v>74</v>
      </c>
      <c r="AY165" s="216" t="s">
        <v>140</v>
      </c>
    </row>
    <row r="166" spans="2:65" s="1" customFormat="1" ht="16.5" customHeight="1">
      <c r="B166" s="40"/>
      <c r="C166" s="191" t="s">
        <v>250</v>
      </c>
      <c r="D166" s="191" t="s">
        <v>142</v>
      </c>
      <c r="E166" s="192" t="s">
        <v>235</v>
      </c>
      <c r="F166" s="193" t="s">
        <v>236</v>
      </c>
      <c r="G166" s="194" t="s">
        <v>145</v>
      </c>
      <c r="H166" s="195">
        <v>10452</v>
      </c>
      <c r="I166" s="196"/>
      <c r="J166" s="197">
        <f>ROUND(I166*H166,2)</f>
        <v>0</v>
      </c>
      <c r="K166" s="193" t="s">
        <v>146</v>
      </c>
      <c r="L166" s="60"/>
      <c r="M166" s="198" t="s">
        <v>30</v>
      </c>
      <c r="N166" s="199" t="s">
        <v>45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3" t="s">
        <v>147</v>
      </c>
      <c r="AT166" s="23" t="s">
        <v>142</v>
      </c>
      <c r="AU166" s="23" t="s">
        <v>84</v>
      </c>
      <c r="AY166" s="23" t="s">
        <v>140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82</v>
      </c>
      <c r="BK166" s="202">
        <f>ROUND(I166*H166,2)</f>
        <v>0</v>
      </c>
      <c r="BL166" s="23" t="s">
        <v>147</v>
      </c>
      <c r="BM166" s="23" t="s">
        <v>237</v>
      </c>
    </row>
    <row r="167" spans="2:47" s="1" customFormat="1" ht="13.5">
      <c r="B167" s="40"/>
      <c r="C167" s="62"/>
      <c r="D167" s="203" t="s">
        <v>149</v>
      </c>
      <c r="E167" s="62"/>
      <c r="F167" s="204" t="s">
        <v>238</v>
      </c>
      <c r="G167" s="62"/>
      <c r="H167" s="62"/>
      <c r="I167" s="162"/>
      <c r="J167" s="62"/>
      <c r="K167" s="62"/>
      <c r="L167" s="60"/>
      <c r="M167" s="205"/>
      <c r="N167" s="41"/>
      <c r="O167" s="41"/>
      <c r="P167" s="41"/>
      <c r="Q167" s="41"/>
      <c r="R167" s="41"/>
      <c r="S167" s="41"/>
      <c r="T167" s="77"/>
      <c r="AT167" s="23" t="s">
        <v>149</v>
      </c>
      <c r="AU167" s="23" t="s">
        <v>84</v>
      </c>
    </row>
    <row r="168" spans="2:47" s="1" customFormat="1" ht="27">
      <c r="B168" s="40"/>
      <c r="C168" s="62"/>
      <c r="D168" s="203" t="s">
        <v>198</v>
      </c>
      <c r="E168" s="62"/>
      <c r="F168" s="227" t="s">
        <v>239</v>
      </c>
      <c r="G168" s="62"/>
      <c r="H168" s="62"/>
      <c r="I168" s="162"/>
      <c r="J168" s="62"/>
      <c r="K168" s="62"/>
      <c r="L168" s="60"/>
      <c r="M168" s="205"/>
      <c r="N168" s="41"/>
      <c r="O168" s="41"/>
      <c r="P168" s="41"/>
      <c r="Q168" s="41"/>
      <c r="R168" s="41"/>
      <c r="S168" s="41"/>
      <c r="T168" s="77"/>
      <c r="AT168" s="23" t="s">
        <v>198</v>
      </c>
      <c r="AU168" s="23" t="s">
        <v>84</v>
      </c>
    </row>
    <row r="169" spans="2:51" s="11" customFormat="1" ht="13.5">
      <c r="B169" s="206"/>
      <c r="C169" s="207"/>
      <c r="D169" s="203" t="s">
        <v>151</v>
      </c>
      <c r="E169" s="208" t="s">
        <v>30</v>
      </c>
      <c r="F169" s="209" t="s">
        <v>527</v>
      </c>
      <c r="G169" s="207"/>
      <c r="H169" s="210">
        <v>5580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151</v>
      </c>
      <c r="AU169" s="216" t="s">
        <v>84</v>
      </c>
      <c r="AV169" s="11" t="s">
        <v>84</v>
      </c>
      <c r="AW169" s="11" t="s">
        <v>37</v>
      </c>
      <c r="AX169" s="11" t="s">
        <v>74</v>
      </c>
      <c r="AY169" s="216" t="s">
        <v>140</v>
      </c>
    </row>
    <row r="170" spans="2:51" s="12" customFormat="1" ht="13.5">
      <c r="B170" s="217"/>
      <c r="C170" s="218"/>
      <c r="D170" s="203" t="s">
        <v>151</v>
      </c>
      <c r="E170" s="219" t="s">
        <v>30</v>
      </c>
      <c r="F170" s="220" t="s">
        <v>491</v>
      </c>
      <c r="G170" s="218"/>
      <c r="H170" s="219" t="s">
        <v>30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151</v>
      </c>
      <c r="AU170" s="226" t="s">
        <v>84</v>
      </c>
      <c r="AV170" s="12" t="s">
        <v>82</v>
      </c>
      <c r="AW170" s="12" t="s">
        <v>37</v>
      </c>
      <c r="AX170" s="12" t="s">
        <v>74</v>
      </c>
      <c r="AY170" s="226" t="s">
        <v>140</v>
      </c>
    </row>
    <row r="171" spans="2:51" s="12" customFormat="1" ht="13.5">
      <c r="B171" s="217"/>
      <c r="C171" s="218"/>
      <c r="D171" s="203" t="s">
        <v>151</v>
      </c>
      <c r="E171" s="219" t="s">
        <v>30</v>
      </c>
      <c r="F171" s="220" t="s">
        <v>153</v>
      </c>
      <c r="G171" s="218"/>
      <c r="H171" s="219" t="s">
        <v>30</v>
      </c>
      <c r="I171" s="221"/>
      <c r="J171" s="218"/>
      <c r="K171" s="218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151</v>
      </c>
      <c r="AU171" s="226" t="s">
        <v>84</v>
      </c>
      <c r="AV171" s="12" t="s">
        <v>82</v>
      </c>
      <c r="AW171" s="12" t="s">
        <v>37</v>
      </c>
      <c r="AX171" s="12" t="s">
        <v>74</v>
      </c>
      <c r="AY171" s="226" t="s">
        <v>140</v>
      </c>
    </row>
    <row r="172" spans="2:51" s="11" customFormat="1" ht="13.5">
      <c r="B172" s="206"/>
      <c r="C172" s="207"/>
      <c r="D172" s="203" t="s">
        <v>151</v>
      </c>
      <c r="E172" s="208" t="s">
        <v>30</v>
      </c>
      <c r="F172" s="209" t="s">
        <v>528</v>
      </c>
      <c r="G172" s="207"/>
      <c r="H172" s="210">
        <v>2789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151</v>
      </c>
      <c r="AU172" s="216" t="s">
        <v>84</v>
      </c>
      <c r="AV172" s="11" t="s">
        <v>84</v>
      </c>
      <c r="AW172" s="11" t="s">
        <v>37</v>
      </c>
      <c r="AX172" s="11" t="s">
        <v>74</v>
      </c>
      <c r="AY172" s="216" t="s">
        <v>140</v>
      </c>
    </row>
    <row r="173" spans="2:51" s="12" customFormat="1" ht="13.5">
      <c r="B173" s="217"/>
      <c r="C173" s="218"/>
      <c r="D173" s="203" t="s">
        <v>151</v>
      </c>
      <c r="E173" s="219" t="s">
        <v>30</v>
      </c>
      <c r="F173" s="220" t="s">
        <v>496</v>
      </c>
      <c r="G173" s="218"/>
      <c r="H173" s="219" t="s">
        <v>30</v>
      </c>
      <c r="I173" s="221"/>
      <c r="J173" s="218"/>
      <c r="K173" s="218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151</v>
      </c>
      <c r="AU173" s="226" t="s">
        <v>84</v>
      </c>
      <c r="AV173" s="12" t="s">
        <v>82</v>
      </c>
      <c r="AW173" s="12" t="s">
        <v>37</v>
      </c>
      <c r="AX173" s="12" t="s">
        <v>74</v>
      </c>
      <c r="AY173" s="226" t="s">
        <v>140</v>
      </c>
    </row>
    <row r="174" spans="2:51" s="12" customFormat="1" ht="13.5">
      <c r="B174" s="217"/>
      <c r="C174" s="218"/>
      <c r="D174" s="203" t="s">
        <v>151</v>
      </c>
      <c r="E174" s="219" t="s">
        <v>30</v>
      </c>
      <c r="F174" s="220" t="s">
        <v>153</v>
      </c>
      <c r="G174" s="218"/>
      <c r="H174" s="219" t="s">
        <v>30</v>
      </c>
      <c r="I174" s="221"/>
      <c r="J174" s="218"/>
      <c r="K174" s="218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151</v>
      </c>
      <c r="AU174" s="226" t="s">
        <v>84</v>
      </c>
      <c r="AV174" s="12" t="s">
        <v>82</v>
      </c>
      <c r="AW174" s="12" t="s">
        <v>37</v>
      </c>
      <c r="AX174" s="12" t="s">
        <v>74</v>
      </c>
      <c r="AY174" s="226" t="s">
        <v>140</v>
      </c>
    </row>
    <row r="175" spans="2:51" s="11" customFormat="1" ht="13.5">
      <c r="B175" s="206"/>
      <c r="C175" s="207"/>
      <c r="D175" s="203" t="s">
        <v>151</v>
      </c>
      <c r="E175" s="208" t="s">
        <v>30</v>
      </c>
      <c r="F175" s="209" t="s">
        <v>529</v>
      </c>
      <c r="G175" s="207"/>
      <c r="H175" s="210">
        <v>2083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151</v>
      </c>
      <c r="AU175" s="216" t="s">
        <v>84</v>
      </c>
      <c r="AV175" s="11" t="s">
        <v>84</v>
      </c>
      <c r="AW175" s="11" t="s">
        <v>37</v>
      </c>
      <c r="AX175" s="11" t="s">
        <v>74</v>
      </c>
      <c r="AY175" s="216" t="s">
        <v>140</v>
      </c>
    </row>
    <row r="176" spans="2:51" s="12" customFormat="1" ht="13.5">
      <c r="B176" s="217"/>
      <c r="C176" s="218"/>
      <c r="D176" s="203" t="s">
        <v>151</v>
      </c>
      <c r="E176" s="219" t="s">
        <v>30</v>
      </c>
      <c r="F176" s="220" t="s">
        <v>498</v>
      </c>
      <c r="G176" s="218"/>
      <c r="H176" s="219" t="s">
        <v>30</v>
      </c>
      <c r="I176" s="221"/>
      <c r="J176" s="218"/>
      <c r="K176" s="218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151</v>
      </c>
      <c r="AU176" s="226" t="s">
        <v>84</v>
      </c>
      <c r="AV176" s="12" t="s">
        <v>82</v>
      </c>
      <c r="AW176" s="12" t="s">
        <v>37</v>
      </c>
      <c r="AX176" s="12" t="s">
        <v>74</v>
      </c>
      <c r="AY176" s="226" t="s">
        <v>140</v>
      </c>
    </row>
    <row r="177" spans="2:51" s="12" customFormat="1" ht="13.5">
      <c r="B177" s="217"/>
      <c r="C177" s="218"/>
      <c r="D177" s="203" t="s">
        <v>151</v>
      </c>
      <c r="E177" s="219" t="s">
        <v>30</v>
      </c>
      <c r="F177" s="220" t="s">
        <v>499</v>
      </c>
      <c r="G177" s="218"/>
      <c r="H177" s="219" t="s">
        <v>30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151</v>
      </c>
      <c r="AU177" s="226" t="s">
        <v>84</v>
      </c>
      <c r="AV177" s="12" t="s">
        <v>82</v>
      </c>
      <c r="AW177" s="12" t="s">
        <v>37</v>
      </c>
      <c r="AX177" s="12" t="s">
        <v>74</v>
      </c>
      <c r="AY177" s="226" t="s">
        <v>140</v>
      </c>
    </row>
    <row r="178" spans="2:63" s="10" customFormat="1" ht="29.85" customHeight="1">
      <c r="B178" s="175"/>
      <c r="C178" s="176"/>
      <c r="D178" s="177" t="s">
        <v>73</v>
      </c>
      <c r="E178" s="189" t="s">
        <v>161</v>
      </c>
      <c r="F178" s="189" t="s">
        <v>243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SUM(P179:P181)</f>
        <v>0</v>
      </c>
      <c r="Q178" s="183"/>
      <c r="R178" s="184">
        <f>SUM(R179:R181)</f>
        <v>0</v>
      </c>
      <c r="S178" s="183"/>
      <c r="T178" s="185">
        <f>SUM(T179:T181)</f>
        <v>0</v>
      </c>
      <c r="AR178" s="186" t="s">
        <v>82</v>
      </c>
      <c r="AT178" s="187" t="s">
        <v>73</v>
      </c>
      <c r="AU178" s="187" t="s">
        <v>82</v>
      </c>
      <c r="AY178" s="186" t="s">
        <v>140</v>
      </c>
      <c r="BK178" s="188">
        <f>SUM(BK179:BK181)</f>
        <v>0</v>
      </c>
    </row>
    <row r="179" spans="2:65" s="1" customFormat="1" ht="16.5" customHeight="1">
      <c r="B179" s="40"/>
      <c r="C179" s="191" t="s">
        <v>256</v>
      </c>
      <c r="D179" s="191" t="s">
        <v>142</v>
      </c>
      <c r="E179" s="192" t="s">
        <v>244</v>
      </c>
      <c r="F179" s="193" t="s">
        <v>245</v>
      </c>
      <c r="G179" s="194" t="s">
        <v>246</v>
      </c>
      <c r="H179" s="195">
        <v>8</v>
      </c>
      <c r="I179" s="196"/>
      <c r="J179" s="197">
        <f>ROUND(I179*H179,2)</f>
        <v>0</v>
      </c>
      <c r="K179" s="193" t="s">
        <v>30</v>
      </c>
      <c r="L179" s="60"/>
      <c r="M179" s="198" t="s">
        <v>30</v>
      </c>
      <c r="N179" s="199" t="s">
        <v>45</v>
      </c>
      <c r="O179" s="4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3" t="s">
        <v>147</v>
      </c>
      <c r="AT179" s="23" t="s">
        <v>142</v>
      </c>
      <c r="AU179" s="23" t="s">
        <v>84</v>
      </c>
      <c r="AY179" s="23" t="s">
        <v>140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82</v>
      </c>
      <c r="BK179" s="202">
        <f>ROUND(I179*H179,2)</f>
        <v>0</v>
      </c>
      <c r="BL179" s="23" t="s">
        <v>147</v>
      </c>
      <c r="BM179" s="23" t="s">
        <v>247</v>
      </c>
    </row>
    <row r="180" spans="2:47" s="1" customFormat="1" ht="13.5">
      <c r="B180" s="40"/>
      <c r="C180" s="62"/>
      <c r="D180" s="203" t="s">
        <v>149</v>
      </c>
      <c r="E180" s="62"/>
      <c r="F180" s="204" t="s">
        <v>245</v>
      </c>
      <c r="G180" s="62"/>
      <c r="H180" s="62"/>
      <c r="I180" s="162"/>
      <c r="J180" s="62"/>
      <c r="K180" s="62"/>
      <c r="L180" s="60"/>
      <c r="M180" s="205"/>
      <c r="N180" s="41"/>
      <c r="O180" s="41"/>
      <c r="P180" s="41"/>
      <c r="Q180" s="41"/>
      <c r="R180" s="41"/>
      <c r="S180" s="41"/>
      <c r="T180" s="77"/>
      <c r="AT180" s="23" t="s">
        <v>149</v>
      </c>
      <c r="AU180" s="23" t="s">
        <v>84</v>
      </c>
    </row>
    <row r="181" spans="2:51" s="11" customFormat="1" ht="13.5">
      <c r="B181" s="206"/>
      <c r="C181" s="207"/>
      <c r="D181" s="203" t="s">
        <v>151</v>
      </c>
      <c r="E181" s="208" t="s">
        <v>30</v>
      </c>
      <c r="F181" s="209" t="s">
        <v>530</v>
      </c>
      <c r="G181" s="207"/>
      <c r="H181" s="210">
        <v>8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151</v>
      </c>
      <c r="AU181" s="216" t="s">
        <v>84</v>
      </c>
      <c r="AV181" s="11" t="s">
        <v>84</v>
      </c>
      <c r="AW181" s="11" t="s">
        <v>37</v>
      </c>
      <c r="AX181" s="11" t="s">
        <v>74</v>
      </c>
      <c r="AY181" s="216" t="s">
        <v>140</v>
      </c>
    </row>
    <row r="182" spans="2:63" s="10" customFormat="1" ht="29.85" customHeight="1">
      <c r="B182" s="175"/>
      <c r="C182" s="176"/>
      <c r="D182" s="177" t="s">
        <v>73</v>
      </c>
      <c r="E182" s="189" t="s">
        <v>173</v>
      </c>
      <c r="F182" s="189" t="s">
        <v>249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SUM(P183:P248)</f>
        <v>0</v>
      </c>
      <c r="Q182" s="183"/>
      <c r="R182" s="184">
        <f>SUM(R183:R248)</f>
        <v>0</v>
      </c>
      <c r="S182" s="183"/>
      <c r="T182" s="185">
        <f>SUM(T183:T248)</f>
        <v>0</v>
      </c>
      <c r="AR182" s="186" t="s">
        <v>82</v>
      </c>
      <c r="AT182" s="187" t="s">
        <v>73</v>
      </c>
      <c r="AU182" s="187" t="s">
        <v>82</v>
      </c>
      <c r="AY182" s="186" t="s">
        <v>140</v>
      </c>
      <c r="BK182" s="188">
        <f>SUM(BK183:BK248)</f>
        <v>0</v>
      </c>
    </row>
    <row r="183" spans="2:65" s="1" customFormat="1" ht="25.5" customHeight="1">
      <c r="B183" s="40"/>
      <c r="C183" s="191" t="s">
        <v>262</v>
      </c>
      <c r="D183" s="191" t="s">
        <v>142</v>
      </c>
      <c r="E183" s="192" t="s">
        <v>531</v>
      </c>
      <c r="F183" s="193" t="s">
        <v>532</v>
      </c>
      <c r="G183" s="194" t="s">
        <v>145</v>
      </c>
      <c r="H183" s="195">
        <v>2680</v>
      </c>
      <c r="I183" s="196"/>
      <c r="J183" s="197">
        <f>ROUND(I183*H183,2)</f>
        <v>0</v>
      </c>
      <c r="K183" s="193" t="s">
        <v>146</v>
      </c>
      <c r="L183" s="60"/>
      <c r="M183" s="198" t="s">
        <v>30</v>
      </c>
      <c r="N183" s="199" t="s">
        <v>45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147</v>
      </c>
      <c r="AT183" s="23" t="s">
        <v>142</v>
      </c>
      <c r="AU183" s="23" t="s">
        <v>84</v>
      </c>
      <c r="AY183" s="23" t="s">
        <v>140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82</v>
      </c>
      <c r="BK183" s="202">
        <f>ROUND(I183*H183,2)</f>
        <v>0</v>
      </c>
      <c r="BL183" s="23" t="s">
        <v>147</v>
      </c>
      <c r="BM183" s="23" t="s">
        <v>533</v>
      </c>
    </row>
    <row r="184" spans="2:47" s="1" customFormat="1" ht="40.5">
      <c r="B184" s="40"/>
      <c r="C184" s="62"/>
      <c r="D184" s="203" t="s">
        <v>149</v>
      </c>
      <c r="E184" s="62"/>
      <c r="F184" s="204" t="s">
        <v>534</v>
      </c>
      <c r="G184" s="62"/>
      <c r="H184" s="62"/>
      <c r="I184" s="162"/>
      <c r="J184" s="62"/>
      <c r="K184" s="62"/>
      <c r="L184" s="60"/>
      <c r="M184" s="205"/>
      <c r="N184" s="41"/>
      <c r="O184" s="41"/>
      <c r="P184" s="41"/>
      <c r="Q184" s="41"/>
      <c r="R184" s="41"/>
      <c r="S184" s="41"/>
      <c r="T184" s="77"/>
      <c r="AT184" s="23" t="s">
        <v>149</v>
      </c>
      <c r="AU184" s="23" t="s">
        <v>84</v>
      </c>
    </row>
    <row r="185" spans="2:51" s="11" customFormat="1" ht="27">
      <c r="B185" s="206"/>
      <c r="C185" s="207"/>
      <c r="D185" s="203" t="s">
        <v>151</v>
      </c>
      <c r="E185" s="208" t="s">
        <v>30</v>
      </c>
      <c r="F185" s="209" t="s">
        <v>535</v>
      </c>
      <c r="G185" s="207"/>
      <c r="H185" s="210">
        <v>2680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151</v>
      </c>
      <c r="AU185" s="216" t="s">
        <v>84</v>
      </c>
      <c r="AV185" s="11" t="s">
        <v>84</v>
      </c>
      <c r="AW185" s="11" t="s">
        <v>37</v>
      </c>
      <c r="AX185" s="11" t="s">
        <v>74</v>
      </c>
      <c r="AY185" s="216" t="s">
        <v>140</v>
      </c>
    </row>
    <row r="186" spans="2:51" s="12" customFormat="1" ht="13.5">
      <c r="B186" s="217"/>
      <c r="C186" s="218"/>
      <c r="D186" s="203" t="s">
        <v>151</v>
      </c>
      <c r="E186" s="219" t="s">
        <v>30</v>
      </c>
      <c r="F186" s="220" t="s">
        <v>491</v>
      </c>
      <c r="G186" s="218"/>
      <c r="H186" s="219" t="s">
        <v>30</v>
      </c>
      <c r="I186" s="221"/>
      <c r="J186" s="218"/>
      <c r="K186" s="218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151</v>
      </c>
      <c r="AU186" s="226" t="s">
        <v>84</v>
      </c>
      <c r="AV186" s="12" t="s">
        <v>82</v>
      </c>
      <c r="AW186" s="12" t="s">
        <v>37</v>
      </c>
      <c r="AX186" s="12" t="s">
        <v>74</v>
      </c>
      <c r="AY186" s="226" t="s">
        <v>140</v>
      </c>
    </row>
    <row r="187" spans="2:51" s="12" customFormat="1" ht="13.5">
      <c r="B187" s="217"/>
      <c r="C187" s="218"/>
      <c r="D187" s="203" t="s">
        <v>151</v>
      </c>
      <c r="E187" s="219" t="s">
        <v>30</v>
      </c>
      <c r="F187" s="220" t="s">
        <v>153</v>
      </c>
      <c r="G187" s="218"/>
      <c r="H187" s="219" t="s">
        <v>30</v>
      </c>
      <c r="I187" s="221"/>
      <c r="J187" s="218"/>
      <c r="K187" s="218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151</v>
      </c>
      <c r="AU187" s="226" t="s">
        <v>84</v>
      </c>
      <c r="AV187" s="12" t="s">
        <v>82</v>
      </c>
      <c r="AW187" s="12" t="s">
        <v>37</v>
      </c>
      <c r="AX187" s="12" t="s">
        <v>74</v>
      </c>
      <c r="AY187" s="226" t="s">
        <v>140</v>
      </c>
    </row>
    <row r="188" spans="2:65" s="1" customFormat="1" ht="16.5" customHeight="1">
      <c r="B188" s="40"/>
      <c r="C188" s="228" t="s">
        <v>267</v>
      </c>
      <c r="D188" s="228" t="s">
        <v>228</v>
      </c>
      <c r="E188" s="229" t="s">
        <v>257</v>
      </c>
      <c r="F188" s="230" t="s">
        <v>258</v>
      </c>
      <c r="G188" s="231" t="s">
        <v>259</v>
      </c>
      <c r="H188" s="232">
        <v>94.872</v>
      </c>
      <c r="I188" s="233"/>
      <c r="J188" s="234">
        <f>ROUND(I188*H188,2)</f>
        <v>0</v>
      </c>
      <c r="K188" s="230" t="s">
        <v>146</v>
      </c>
      <c r="L188" s="235"/>
      <c r="M188" s="236" t="s">
        <v>30</v>
      </c>
      <c r="N188" s="237" t="s">
        <v>45</v>
      </c>
      <c r="O188" s="41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AR188" s="23" t="s">
        <v>193</v>
      </c>
      <c r="AT188" s="23" t="s">
        <v>228</v>
      </c>
      <c r="AU188" s="23" t="s">
        <v>84</v>
      </c>
      <c r="AY188" s="23" t="s">
        <v>140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3" t="s">
        <v>82</v>
      </c>
      <c r="BK188" s="202">
        <f>ROUND(I188*H188,2)</f>
        <v>0</v>
      </c>
      <c r="BL188" s="23" t="s">
        <v>147</v>
      </c>
      <c r="BM188" s="23" t="s">
        <v>536</v>
      </c>
    </row>
    <row r="189" spans="2:47" s="1" customFormat="1" ht="13.5">
      <c r="B189" s="40"/>
      <c r="C189" s="62"/>
      <c r="D189" s="203" t="s">
        <v>149</v>
      </c>
      <c r="E189" s="62"/>
      <c r="F189" s="204" t="s">
        <v>258</v>
      </c>
      <c r="G189" s="62"/>
      <c r="H189" s="62"/>
      <c r="I189" s="162"/>
      <c r="J189" s="62"/>
      <c r="K189" s="62"/>
      <c r="L189" s="60"/>
      <c r="M189" s="205"/>
      <c r="N189" s="41"/>
      <c r="O189" s="41"/>
      <c r="P189" s="41"/>
      <c r="Q189" s="41"/>
      <c r="R189" s="41"/>
      <c r="S189" s="41"/>
      <c r="T189" s="77"/>
      <c r="AT189" s="23" t="s">
        <v>149</v>
      </c>
      <c r="AU189" s="23" t="s">
        <v>84</v>
      </c>
    </row>
    <row r="190" spans="2:51" s="11" customFormat="1" ht="27">
      <c r="B190" s="206"/>
      <c r="C190" s="207"/>
      <c r="D190" s="203" t="s">
        <v>151</v>
      </c>
      <c r="E190" s="208" t="s">
        <v>30</v>
      </c>
      <c r="F190" s="209" t="s">
        <v>537</v>
      </c>
      <c r="G190" s="207"/>
      <c r="H190" s="210">
        <v>94.872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151</v>
      </c>
      <c r="AU190" s="216" t="s">
        <v>84</v>
      </c>
      <c r="AV190" s="11" t="s">
        <v>84</v>
      </c>
      <c r="AW190" s="11" t="s">
        <v>37</v>
      </c>
      <c r="AX190" s="11" t="s">
        <v>74</v>
      </c>
      <c r="AY190" s="216" t="s">
        <v>140</v>
      </c>
    </row>
    <row r="191" spans="2:51" s="12" customFormat="1" ht="13.5">
      <c r="B191" s="217"/>
      <c r="C191" s="218"/>
      <c r="D191" s="203" t="s">
        <v>151</v>
      </c>
      <c r="E191" s="219" t="s">
        <v>30</v>
      </c>
      <c r="F191" s="220" t="s">
        <v>491</v>
      </c>
      <c r="G191" s="218"/>
      <c r="H191" s="219" t="s">
        <v>30</v>
      </c>
      <c r="I191" s="221"/>
      <c r="J191" s="218"/>
      <c r="K191" s="218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151</v>
      </c>
      <c r="AU191" s="226" t="s">
        <v>84</v>
      </c>
      <c r="AV191" s="12" t="s">
        <v>82</v>
      </c>
      <c r="AW191" s="12" t="s">
        <v>37</v>
      </c>
      <c r="AX191" s="12" t="s">
        <v>74</v>
      </c>
      <c r="AY191" s="226" t="s">
        <v>140</v>
      </c>
    </row>
    <row r="192" spans="2:51" s="12" customFormat="1" ht="13.5">
      <c r="B192" s="217"/>
      <c r="C192" s="218"/>
      <c r="D192" s="203" t="s">
        <v>151</v>
      </c>
      <c r="E192" s="219" t="s">
        <v>30</v>
      </c>
      <c r="F192" s="220" t="s">
        <v>153</v>
      </c>
      <c r="G192" s="218"/>
      <c r="H192" s="219" t="s">
        <v>30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151</v>
      </c>
      <c r="AU192" s="226" t="s">
        <v>84</v>
      </c>
      <c r="AV192" s="12" t="s">
        <v>82</v>
      </c>
      <c r="AW192" s="12" t="s">
        <v>37</v>
      </c>
      <c r="AX192" s="12" t="s">
        <v>74</v>
      </c>
      <c r="AY192" s="226" t="s">
        <v>140</v>
      </c>
    </row>
    <row r="193" spans="2:65" s="1" customFormat="1" ht="16.5" customHeight="1">
      <c r="B193" s="40"/>
      <c r="C193" s="191" t="s">
        <v>274</v>
      </c>
      <c r="D193" s="191" t="s">
        <v>142</v>
      </c>
      <c r="E193" s="192" t="s">
        <v>263</v>
      </c>
      <c r="F193" s="193" t="s">
        <v>264</v>
      </c>
      <c r="G193" s="194" t="s">
        <v>145</v>
      </c>
      <c r="H193" s="195">
        <v>3350</v>
      </c>
      <c r="I193" s="196"/>
      <c r="J193" s="197">
        <f>ROUND(I193*H193,2)</f>
        <v>0</v>
      </c>
      <c r="K193" s="193" t="s">
        <v>146</v>
      </c>
      <c r="L193" s="60"/>
      <c r="M193" s="198" t="s">
        <v>30</v>
      </c>
      <c r="N193" s="199" t="s">
        <v>45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3" t="s">
        <v>147</v>
      </c>
      <c r="AT193" s="23" t="s">
        <v>142</v>
      </c>
      <c r="AU193" s="23" t="s">
        <v>84</v>
      </c>
      <c r="AY193" s="23" t="s">
        <v>140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82</v>
      </c>
      <c r="BK193" s="202">
        <f>ROUND(I193*H193,2)</f>
        <v>0</v>
      </c>
      <c r="BL193" s="23" t="s">
        <v>147</v>
      </c>
      <c r="BM193" s="23" t="s">
        <v>265</v>
      </c>
    </row>
    <row r="194" spans="2:47" s="1" customFormat="1" ht="13.5">
      <c r="B194" s="40"/>
      <c r="C194" s="62"/>
      <c r="D194" s="203" t="s">
        <v>149</v>
      </c>
      <c r="E194" s="62"/>
      <c r="F194" s="204" t="s">
        <v>266</v>
      </c>
      <c r="G194" s="62"/>
      <c r="H194" s="62"/>
      <c r="I194" s="162"/>
      <c r="J194" s="62"/>
      <c r="K194" s="62"/>
      <c r="L194" s="60"/>
      <c r="M194" s="205"/>
      <c r="N194" s="41"/>
      <c r="O194" s="41"/>
      <c r="P194" s="41"/>
      <c r="Q194" s="41"/>
      <c r="R194" s="41"/>
      <c r="S194" s="41"/>
      <c r="T194" s="77"/>
      <c r="AT194" s="23" t="s">
        <v>149</v>
      </c>
      <c r="AU194" s="23" t="s">
        <v>84</v>
      </c>
    </row>
    <row r="195" spans="2:51" s="11" customFormat="1" ht="13.5">
      <c r="B195" s="206"/>
      <c r="C195" s="207"/>
      <c r="D195" s="203" t="s">
        <v>151</v>
      </c>
      <c r="E195" s="208" t="s">
        <v>30</v>
      </c>
      <c r="F195" s="209" t="s">
        <v>538</v>
      </c>
      <c r="G195" s="207"/>
      <c r="H195" s="210">
        <v>3350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151</v>
      </c>
      <c r="AU195" s="216" t="s">
        <v>84</v>
      </c>
      <c r="AV195" s="11" t="s">
        <v>84</v>
      </c>
      <c r="AW195" s="11" t="s">
        <v>37</v>
      </c>
      <c r="AX195" s="11" t="s">
        <v>74</v>
      </c>
      <c r="AY195" s="216" t="s">
        <v>140</v>
      </c>
    </row>
    <row r="196" spans="2:51" s="12" customFormat="1" ht="13.5">
      <c r="B196" s="217"/>
      <c r="C196" s="218"/>
      <c r="D196" s="203" t="s">
        <v>151</v>
      </c>
      <c r="E196" s="219" t="s">
        <v>30</v>
      </c>
      <c r="F196" s="220" t="s">
        <v>491</v>
      </c>
      <c r="G196" s="218"/>
      <c r="H196" s="219" t="s">
        <v>30</v>
      </c>
      <c r="I196" s="221"/>
      <c r="J196" s="218"/>
      <c r="K196" s="218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151</v>
      </c>
      <c r="AU196" s="226" t="s">
        <v>84</v>
      </c>
      <c r="AV196" s="12" t="s">
        <v>82</v>
      </c>
      <c r="AW196" s="12" t="s">
        <v>37</v>
      </c>
      <c r="AX196" s="12" t="s">
        <v>74</v>
      </c>
      <c r="AY196" s="226" t="s">
        <v>140</v>
      </c>
    </row>
    <row r="197" spans="2:51" s="12" customFormat="1" ht="13.5">
      <c r="B197" s="217"/>
      <c r="C197" s="218"/>
      <c r="D197" s="203" t="s">
        <v>151</v>
      </c>
      <c r="E197" s="219" t="s">
        <v>30</v>
      </c>
      <c r="F197" s="220" t="s">
        <v>153</v>
      </c>
      <c r="G197" s="218"/>
      <c r="H197" s="219" t="s">
        <v>30</v>
      </c>
      <c r="I197" s="221"/>
      <c r="J197" s="218"/>
      <c r="K197" s="218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151</v>
      </c>
      <c r="AU197" s="226" t="s">
        <v>84</v>
      </c>
      <c r="AV197" s="12" t="s">
        <v>82</v>
      </c>
      <c r="AW197" s="12" t="s">
        <v>37</v>
      </c>
      <c r="AX197" s="12" t="s">
        <v>74</v>
      </c>
      <c r="AY197" s="226" t="s">
        <v>140</v>
      </c>
    </row>
    <row r="198" spans="2:65" s="1" customFormat="1" ht="25.5" customHeight="1">
      <c r="B198" s="40"/>
      <c r="C198" s="191" t="s">
        <v>9</v>
      </c>
      <c r="D198" s="191" t="s">
        <v>142</v>
      </c>
      <c r="E198" s="192" t="s">
        <v>539</v>
      </c>
      <c r="F198" s="193" t="s">
        <v>540</v>
      </c>
      <c r="G198" s="194" t="s">
        <v>145</v>
      </c>
      <c r="H198" s="195">
        <v>1840</v>
      </c>
      <c r="I198" s="196"/>
      <c r="J198" s="197">
        <f>ROUND(I198*H198,2)</f>
        <v>0</v>
      </c>
      <c r="K198" s="193" t="s">
        <v>30</v>
      </c>
      <c r="L198" s="60"/>
      <c r="M198" s="198" t="s">
        <v>30</v>
      </c>
      <c r="N198" s="199" t="s">
        <v>45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147</v>
      </c>
      <c r="AT198" s="23" t="s">
        <v>142</v>
      </c>
      <c r="AU198" s="23" t="s">
        <v>84</v>
      </c>
      <c r="AY198" s="23" t="s">
        <v>140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82</v>
      </c>
      <c r="BK198" s="202">
        <f>ROUND(I198*H198,2)</f>
        <v>0</v>
      </c>
      <c r="BL198" s="23" t="s">
        <v>147</v>
      </c>
      <c r="BM198" s="23" t="s">
        <v>541</v>
      </c>
    </row>
    <row r="199" spans="2:47" s="1" customFormat="1" ht="13.5">
      <c r="B199" s="40"/>
      <c r="C199" s="62"/>
      <c r="D199" s="203" t="s">
        <v>149</v>
      </c>
      <c r="E199" s="62"/>
      <c r="F199" s="204" t="s">
        <v>540</v>
      </c>
      <c r="G199" s="62"/>
      <c r="H199" s="62"/>
      <c r="I199" s="162"/>
      <c r="J199" s="62"/>
      <c r="K199" s="62"/>
      <c r="L199" s="60"/>
      <c r="M199" s="205"/>
      <c r="N199" s="41"/>
      <c r="O199" s="41"/>
      <c r="P199" s="41"/>
      <c r="Q199" s="41"/>
      <c r="R199" s="41"/>
      <c r="S199" s="41"/>
      <c r="T199" s="77"/>
      <c r="AT199" s="23" t="s">
        <v>149</v>
      </c>
      <c r="AU199" s="23" t="s">
        <v>84</v>
      </c>
    </row>
    <row r="200" spans="2:51" s="11" customFormat="1" ht="13.5">
      <c r="B200" s="206"/>
      <c r="C200" s="207"/>
      <c r="D200" s="203" t="s">
        <v>151</v>
      </c>
      <c r="E200" s="208" t="s">
        <v>30</v>
      </c>
      <c r="F200" s="209" t="s">
        <v>542</v>
      </c>
      <c r="G200" s="207"/>
      <c r="H200" s="210">
        <v>1840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151</v>
      </c>
      <c r="AU200" s="216" t="s">
        <v>84</v>
      </c>
      <c r="AV200" s="11" t="s">
        <v>84</v>
      </c>
      <c r="AW200" s="11" t="s">
        <v>37</v>
      </c>
      <c r="AX200" s="11" t="s">
        <v>74</v>
      </c>
      <c r="AY200" s="216" t="s">
        <v>140</v>
      </c>
    </row>
    <row r="201" spans="2:51" s="12" customFormat="1" ht="13.5">
      <c r="B201" s="217"/>
      <c r="C201" s="218"/>
      <c r="D201" s="203" t="s">
        <v>151</v>
      </c>
      <c r="E201" s="219" t="s">
        <v>30</v>
      </c>
      <c r="F201" s="220" t="s">
        <v>496</v>
      </c>
      <c r="G201" s="218"/>
      <c r="H201" s="219" t="s">
        <v>30</v>
      </c>
      <c r="I201" s="221"/>
      <c r="J201" s="218"/>
      <c r="K201" s="218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151</v>
      </c>
      <c r="AU201" s="226" t="s">
        <v>84</v>
      </c>
      <c r="AV201" s="12" t="s">
        <v>82</v>
      </c>
      <c r="AW201" s="12" t="s">
        <v>37</v>
      </c>
      <c r="AX201" s="12" t="s">
        <v>74</v>
      </c>
      <c r="AY201" s="226" t="s">
        <v>140</v>
      </c>
    </row>
    <row r="202" spans="2:51" s="12" customFormat="1" ht="13.5">
      <c r="B202" s="217"/>
      <c r="C202" s="218"/>
      <c r="D202" s="203" t="s">
        <v>151</v>
      </c>
      <c r="E202" s="219" t="s">
        <v>30</v>
      </c>
      <c r="F202" s="220" t="s">
        <v>153</v>
      </c>
      <c r="G202" s="218"/>
      <c r="H202" s="219" t="s">
        <v>30</v>
      </c>
      <c r="I202" s="221"/>
      <c r="J202" s="218"/>
      <c r="K202" s="218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151</v>
      </c>
      <c r="AU202" s="226" t="s">
        <v>84</v>
      </c>
      <c r="AV202" s="12" t="s">
        <v>82</v>
      </c>
      <c r="AW202" s="12" t="s">
        <v>37</v>
      </c>
      <c r="AX202" s="12" t="s">
        <v>74</v>
      </c>
      <c r="AY202" s="226" t="s">
        <v>140</v>
      </c>
    </row>
    <row r="203" spans="2:65" s="1" customFormat="1" ht="25.5" customHeight="1">
      <c r="B203" s="40"/>
      <c r="C203" s="191" t="s">
        <v>284</v>
      </c>
      <c r="D203" s="191" t="s">
        <v>142</v>
      </c>
      <c r="E203" s="192" t="s">
        <v>268</v>
      </c>
      <c r="F203" s="193" t="s">
        <v>269</v>
      </c>
      <c r="G203" s="194" t="s">
        <v>145</v>
      </c>
      <c r="H203" s="195">
        <v>10684</v>
      </c>
      <c r="I203" s="196"/>
      <c r="J203" s="197">
        <f>ROUND(I203*H203,2)</f>
        <v>0</v>
      </c>
      <c r="K203" s="193" t="s">
        <v>30</v>
      </c>
      <c r="L203" s="60"/>
      <c r="M203" s="198" t="s">
        <v>30</v>
      </c>
      <c r="N203" s="199" t="s">
        <v>45</v>
      </c>
      <c r="O203" s="4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3" t="s">
        <v>147</v>
      </c>
      <c r="AT203" s="23" t="s">
        <v>142</v>
      </c>
      <c r="AU203" s="23" t="s">
        <v>84</v>
      </c>
      <c r="AY203" s="23" t="s">
        <v>140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82</v>
      </c>
      <c r="BK203" s="202">
        <f>ROUND(I203*H203,2)</f>
        <v>0</v>
      </c>
      <c r="BL203" s="23" t="s">
        <v>147</v>
      </c>
      <c r="BM203" s="23" t="s">
        <v>270</v>
      </c>
    </row>
    <row r="204" spans="2:47" s="1" customFormat="1" ht="27">
      <c r="B204" s="40"/>
      <c r="C204" s="62"/>
      <c r="D204" s="203" t="s">
        <v>149</v>
      </c>
      <c r="E204" s="62"/>
      <c r="F204" s="204" t="s">
        <v>271</v>
      </c>
      <c r="G204" s="62"/>
      <c r="H204" s="62"/>
      <c r="I204" s="162"/>
      <c r="J204" s="62"/>
      <c r="K204" s="62"/>
      <c r="L204" s="60"/>
      <c r="M204" s="205"/>
      <c r="N204" s="41"/>
      <c r="O204" s="41"/>
      <c r="P204" s="41"/>
      <c r="Q204" s="41"/>
      <c r="R204" s="41"/>
      <c r="S204" s="41"/>
      <c r="T204" s="77"/>
      <c r="AT204" s="23" t="s">
        <v>149</v>
      </c>
      <c r="AU204" s="23" t="s">
        <v>84</v>
      </c>
    </row>
    <row r="205" spans="2:47" s="1" customFormat="1" ht="54">
      <c r="B205" s="40"/>
      <c r="C205" s="62"/>
      <c r="D205" s="203" t="s">
        <v>198</v>
      </c>
      <c r="E205" s="62"/>
      <c r="F205" s="227" t="s">
        <v>272</v>
      </c>
      <c r="G205" s="62"/>
      <c r="H205" s="62"/>
      <c r="I205" s="162"/>
      <c r="J205" s="62"/>
      <c r="K205" s="62"/>
      <c r="L205" s="60"/>
      <c r="M205" s="205"/>
      <c r="N205" s="41"/>
      <c r="O205" s="41"/>
      <c r="P205" s="41"/>
      <c r="Q205" s="41"/>
      <c r="R205" s="41"/>
      <c r="S205" s="41"/>
      <c r="T205" s="77"/>
      <c r="AT205" s="23" t="s">
        <v>198</v>
      </c>
      <c r="AU205" s="23" t="s">
        <v>84</v>
      </c>
    </row>
    <row r="206" spans="2:51" s="11" customFormat="1" ht="13.5">
      <c r="B206" s="206"/>
      <c r="C206" s="207"/>
      <c r="D206" s="203" t="s">
        <v>151</v>
      </c>
      <c r="E206" s="208" t="s">
        <v>30</v>
      </c>
      <c r="F206" s="209" t="s">
        <v>543</v>
      </c>
      <c r="G206" s="207"/>
      <c r="H206" s="210">
        <v>10684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151</v>
      </c>
      <c r="AU206" s="216" t="s">
        <v>84</v>
      </c>
      <c r="AV206" s="11" t="s">
        <v>84</v>
      </c>
      <c r="AW206" s="11" t="s">
        <v>37</v>
      </c>
      <c r="AX206" s="11" t="s">
        <v>74</v>
      </c>
      <c r="AY206" s="216" t="s">
        <v>140</v>
      </c>
    </row>
    <row r="207" spans="2:65" s="1" customFormat="1" ht="16.5" customHeight="1">
      <c r="B207" s="40"/>
      <c r="C207" s="191" t="s">
        <v>290</v>
      </c>
      <c r="D207" s="191" t="s">
        <v>142</v>
      </c>
      <c r="E207" s="192" t="s">
        <v>275</v>
      </c>
      <c r="F207" s="193" t="s">
        <v>276</v>
      </c>
      <c r="G207" s="194" t="s">
        <v>145</v>
      </c>
      <c r="H207" s="195">
        <v>2083</v>
      </c>
      <c r="I207" s="196"/>
      <c r="J207" s="197">
        <f>ROUND(I207*H207,2)</f>
        <v>0</v>
      </c>
      <c r="K207" s="193" t="s">
        <v>146</v>
      </c>
      <c r="L207" s="60"/>
      <c r="M207" s="198" t="s">
        <v>30</v>
      </c>
      <c r="N207" s="199" t="s">
        <v>45</v>
      </c>
      <c r="O207" s="4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3" t="s">
        <v>147</v>
      </c>
      <c r="AT207" s="23" t="s">
        <v>142</v>
      </c>
      <c r="AU207" s="23" t="s">
        <v>84</v>
      </c>
      <c r="AY207" s="23" t="s">
        <v>140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82</v>
      </c>
      <c r="BK207" s="202">
        <f>ROUND(I207*H207,2)</f>
        <v>0</v>
      </c>
      <c r="BL207" s="23" t="s">
        <v>147</v>
      </c>
      <c r="BM207" s="23" t="s">
        <v>277</v>
      </c>
    </row>
    <row r="208" spans="2:47" s="1" customFormat="1" ht="27">
      <c r="B208" s="40"/>
      <c r="C208" s="62"/>
      <c r="D208" s="203" t="s">
        <v>149</v>
      </c>
      <c r="E208" s="62"/>
      <c r="F208" s="204" t="s">
        <v>278</v>
      </c>
      <c r="G208" s="62"/>
      <c r="H208" s="62"/>
      <c r="I208" s="162"/>
      <c r="J208" s="62"/>
      <c r="K208" s="62"/>
      <c r="L208" s="60"/>
      <c r="M208" s="205"/>
      <c r="N208" s="41"/>
      <c r="O208" s="41"/>
      <c r="P208" s="41"/>
      <c r="Q208" s="41"/>
      <c r="R208" s="41"/>
      <c r="S208" s="41"/>
      <c r="T208" s="77"/>
      <c r="AT208" s="23" t="s">
        <v>149</v>
      </c>
      <c r="AU208" s="23" t="s">
        <v>84</v>
      </c>
    </row>
    <row r="209" spans="2:51" s="11" customFormat="1" ht="13.5">
      <c r="B209" s="206"/>
      <c r="C209" s="207"/>
      <c r="D209" s="203" t="s">
        <v>151</v>
      </c>
      <c r="E209" s="208" t="s">
        <v>30</v>
      </c>
      <c r="F209" s="209" t="s">
        <v>529</v>
      </c>
      <c r="G209" s="207"/>
      <c r="H209" s="210">
        <v>2083</v>
      </c>
      <c r="I209" s="211"/>
      <c r="J209" s="207"/>
      <c r="K209" s="207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151</v>
      </c>
      <c r="AU209" s="216" t="s">
        <v>84</v>
      </c>
      <c r="AV209" s="11" t="s">
        <v>84</v>
      </c>
      <c r="AW209" s="11" t="s">
        <v>37</v>
      </c>
      <c r="AX209" s="11" t="s">
        <v>74</v>
      </c>
      <c r="AY209" s="216" t="s">
        <v>140</v>
      </c>
    </row>
    <row r="210" spans="2:51" s="12" customFormat="1" ht="13.5">
      <c r="B210" s="217"/>
      <c r="C210" s="218"/>
      <c r="D210" s="203" t="s">
        <v>151</v>
      </c>
      <c r="E210" s="219" t="s">
        <v>30</v>
      </c>
      <c r="F210" s="220" t="s">
        <v>498</v>
      </c>
      <c r="G210" s="218"/>
      <c r="H210" s="219" t="s">
        <v>30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151</v>
      </c>
      <c r="AU210" s="226" t="s">
        <v>84</v>
      </c>
      <c r="AV210" s="12" t="s">
        <v>82</v>
      </c>
      <c r="AW210" s="12" t="s">
        <v>37</v>
      </c>
      <c r="AX210" s="12" t="s">
        <v>74</v>
      </c>
      <c r="AY210" s="226" t="s">
        <v>140</v>
      </c>
    </row>
    <row r="211" spans="2:51" s="12" customFormat="1" ht="13.5">
      <c r="B211" s="217"/>
      <c r="C211" s="218"/>
      <c r="D211" s="203" t="s">
        <v>151</v>
      </c>
      <c r="E211" s="219" t="s">
        <v>30</v>
      </c>
      <c r="F211" s="220" t="s">
        <v>499</v>
      </c>
      <c r="G211" s="218"/>
      <c r="H211" s="219" t="s">
        <v>30</v>
      </c>
      <c r="I211" s="221"/>
      <c r="J211" s="218"/>
      <c r="K211" s="218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151</v>
      </c>
      <c r="AU211" s="226" t="s">
        <v>84</v>
      </c>
      <c r="AV211" s="12" t="s">
        <v>82</v>
      </c>
      <c r="AW211" s="12" t="s">
        <v>37</v>
      </c>
      <c r="AX211" s="12" t="s">
        <v>74</v>
      </c>
      <c r="AY211" s="226" t="s">
        <v>140</v>
      </c>
    </row>
    <row r="212" spans="2:65" s="1" customFormat="1" ht="25.5" customHeight="1">
      <c r="B212" s="40"/>
      <c r="C212" s="191" t="s">
        <v>295</v>
      </c>
      <c r="D212" s="191" t="s">
        <v>142</v>
      </c>
      <c r="E212" s="192" t="s">
        <v>544</v>
      </c>
      <c r="F212" s="193" t="s">
        <v>545</v>
      </c>
      <c r="G212" s="194" t="s">
        <v>145</v>
      </c>
      <c r="H212" s="195">
        <v>9255</v>
      </c>
      <c r="I212" s="196"/>
      <c r="J212" s="197">
        <f>ROUND(I212*H212,2)</f>
        <v>0</v>
      </c>
      <c r="K212" s="193" t="s">
        <v>146</v>
      </c>
      <c r="L212" s="60"/>
      <c r="M212" s="198" t="s">
        <v>30</v>
      </c>
      <c r="N212" s="199" t="s">
        <v>45</v>
      </c>
      <c r="O212" s="4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3" t="s">
        <v>147</v>
      </c>
      <c r="AT212" s="23" t="s">
        <v>142</v>
      </c>
      <c r="AU212" s="23" t="s">
        <v>84</v>
      </c>
      <c r="AY212" s="23" t="s">
        <v>140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82</v>
      </c>
      <c r="BK212" s="202">
        <f>ROUND(I212*H212,2)</f>
        <v>0</v>
      </c>
      <c r="BL212" s="23" t="s">
        <v>147</v>
      </c>
      <c r="BM212" s="23" t="s">
        <v>546</v>
      </c>
    </row>
    <row r="213" spans="2:47" s="1" customFormat="1" ht="27">
      <c r="B213" s="40"/>
      <c r="C213" s="62"/>
      <c r="D213" s="203" t="s">
        <v>149</v>
      </c>
      <c r="E213" s="62"/>
      <c r="F213" s="204" t="s">
        <v>547</v>
      </c>
      <c r="G213" s="62"/>
      <c r="H213" s="62"/>
      <c r="I213" s="162"/>
      <c r="J213" s="62"/>
      <c r="K213" s="62"/>
      <c r="L213" s="60"/>
      <c r="M213" s="205"/>
      <c r="N213" s="41"/>
      <c r="O213" s="41"/>
      <c r="P213" s="41"/>
      <c r="Q213" s="41"/>
      <c r="R213" s="41"/>
      <c r="S213" s="41"/>
      <c r="T213" s="77"/>
      <c r="AT213" s="23" t="s">
        <v>149</v>
      </c>
      <c r="AU213" s="23" t="s">
        <v>84</v>
      </c>
    </row>
    <row r="214" spans="2:51" s="11" customFormat="1" ht="13.5">
      <c r="B214" s="206"/>
      <c r="C214" s="207"/>
      <c r="D214" s="203" t="s">
        <v>151</v>
      </c>
      <c r="E214" s="208" t="s">
        <v>30</v>
      </c>
      <c r="F214" s="209" t="s">
        <v>548</v>
      </c>
      <c r="G214" s="207"/>
      <c r="H214" s="210">
        <v>9255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151</v>
      </c>
      <c r="AU214" s="216" t="s">
        <v>84</v>
      </c>
      <c r="AV214" s="11" t="s">
        <v>84</v>
      </c>
      <c r="AW214" s="11" t="s">
        <v>37</v>
      </c>
      <c r="AX214" s="11" t="s">
        <v>74</v>
      </c>
      <c r="AY214" s="216" t="s">
        <v>140</v>
      </c>
    </row>
    <row r="215" spans="2:65" s="1" customFormat="1" ht="25.5" customHeight="1">
      <c r="B215" s="40"/>
      <c r="C215" s="191" t="s">
        <v>302</v>
      </c>
      <c r="D215" s="191" t="s">
        <v>142</v>
      </c>
      <c r="E215" s="192" t="s">
        <v>549</v>
      </c>
      <c r="F215" s="193" t="s">
        <v>550</v>
      </c>
      <c r="G215" s="194" t="s">
        <v>145</v>
      </c>
      <c r="H215" s="195">
        <v>9255</v>
      </c>
      <c r="I215" s="196"/>
      <c r="J215" s="197">
        <f>ROUND(I215*H215,2)</f>
        <v>0</v>
      </c>
      <c r="K215" s="193" t="s">
        <v>146</v>
      </c>
      <c r="L215" s="60"/>
      <c r="M215" s="198" t="s">
        <v>30</v>
      </c>
      <c r="N215" s="199" t="s">
        <v>45</v>
      </c>
      <c r="O215" s="4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3" t="s">
        <v>147</v>
      </c>
      <c r="AT215" s="23" t="s">
        <v>142</v>
      </c>
      <c r="AU215" s="23" t="s">
        <v>84</v>
      </c>
      <c r="AY215" s="23" t="s">
        <v>140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82</v>
      </c>
      <c r="BK215" s="202">
        <f>ROUND(I215*H215,2)</f>
        <v>0</v>
      </c>
      <c r="BL215" s="23" t="s">
        <v>147</v>
      </c>
      <c r="BM215" s="23" t="s">
        <v>551</v>
      </c>
    </row>
    <row r="216" spans="2:47" s="1" customFormat="1" ht="40.5">
      <c r="B216" s="40"/>
      <c r="C216" s="62"/>
      <c r="D216" s="203" t="s">
        <v>149</v>
      </c>
      <c r="E216" s="62"/>
      <c r="F216" s="204" t="s">
        <v>552</v>
      </c>
      <c r="G216" s="62"/>
      <c r="H216" s="62"/>
      <c r="I216" s="162"/>
      <c r="J216" s="62"/>
      <c r="K216" s="62"/>
      <c r="L216" s="60"/>
      <c r="M216" s="205"/>
      <c r="N216" s="41"/>
      <c r="O216" s="41"/>
      <c r="P216" s="41"/>
      <c r="Q216" s="41"/>
      <c r="R216" s="41"/>
      <c r="S216" s="41"/>
      <c r="T216" s="77"/>
      <c r="AT216" s="23" t="s">
        <v>149</v>
      </c>
      <c r="AU216" s="23" t="s">
        <v>84</v>
      </c>
    </row>
    <row r="217" spans="2:51" s="11" customFormat="1" ht="13.5">
      <c r="B217" s="206"/>
      <c r="C217" s="207"/>
      <c r="D217" s="203" t="s">
        <v>151</v>
      </c>
      <c r="E217" s="208" t="s">
        <v>30</v>
      </c>
      <c r="F217" s="209" t="s">
        <v>548</v>
      </c>
      <c r="G217" s="207"/>
      <c r="H217" s="210">
        <v>9255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151</v>
      </c>
      <c r="AU217" s="216" t="s">
        <v>84</v>
      </c>
      <c r="AV217" s="11" t="s">
        <v>84</v>
      </c>
      <c r="AW217" s="11" t="s">
        <v>37</v>
      </c>
      <c r="AX217" s="11" t="s">
        <v>74</v>
      </c>
      <c r="AY217" s="216" t="s">
        <v>140</v>
      </c>
    </row>
    <row r="218" spans="2:65" s="1" customFormat="1" ht="16.5" customHeight="1">
      <c r="B218" s="40"/>
      <c r="C218" s="228" t="s">
        <v>308</v>
      </c>
      <c r="D218" s="228" t="s">
        <v>228</v>
      </c>
      <c r="E218" s="229" t="s">
        <v>553</v>
      </c>
      <c r="F218" s="230" t="s">
        <v>554</v>
      </c>
      <c r="G218" s="231" t="s">
        <v>259</v>
      </c>
      <c r="H218" s="232">
        <v>154.762</v>
      </c>
      <c r="I218" s="233"/>
      <c r="J218" s="234">
        <f>ROUND(I218*H218,2)</f>
        <v>0</v>
      </c>
      <c r="K218" s="230" t="s">
        <v>146</v>
      </c>
      <c r="L218" s="235"/>
      <c r="M218" s="236" t="s">
        <v>30</v>
      </c>
      <c r="N218" s="237" t="s">
        <v>45</v>
      </c>
      <c r="O218" s="4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3" t="s">
        <v>193</v>
      </c>
      <c r="AT218" s="23" t="s">
        <v>228</v>
      </c>
      <c r="AU218" s="23" t="s">
        <v>84</v>
      </c>
      <c r="AY218" s="23" t="s">
        <v>140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82</v>
      </c>
      <c r="BK218" s="202">
        <f>ROUND(I218*H218,2)</f>
        <v>0</v>
      </c>
      <c r="BL218" s="23" t="s">
        <v>147</v>
      </c>
      <c r="BM218" s="23" t="s">
        <v>555</v>
      </c>
    </row>
    <row r="219" spans="2:47" s="1" customFormat="1" ht="13.5">
      <c r="B219" s="40"/>
      <c r="C219" s="62"/>
      <c r="D219" s="203" t="s">
        <v>149</v>
      </c>
      <c r="E219" s="62"/>
      <c r="F219" s="204" t="s">
        <v>554</v>
      </c>
      <c r="G219" s="62"/>
      <c r="H219" s="62"/>
      <c r="I219" s="162"/>
      <c r="J219" s="62"/>
      <c r="K219" s="62"/>
      <c r="L219" s="60"/>
      <c r="M219" s="205"/>
      <c r="N219" s="41"/>
      <c r="O219" s="41"/>
      <c r="P219" s="41"/>
      <c r="Q219" s="41"/>
      <c r="R219" s="41"/>
      <c r="S219" s="41"/>
      <c r="T219" s="77"/>
      <c r="AT219" s="23" t="s">
        <v>149</v>
      </c>
      <c r="AU219" s="23" t="s">
        <v>84</v>
      </c>
    </row>
    <row r="220" spans="2:51" s="11" customFormat="1" ht="27">
      <c r="B220" s="206"/>
      <c r="C220" s="207"/>
      <c r="D220" s="203" t="s">
        <v>151</v>
      </c>
      <c r="E220" s="208" t="s">
        <v>30</v>
      </c>
      <c r="F220" s="209" t="s">
        <v>556</v>
      </c>
      <c r="G220" s="207"/>
      <c r="H220" s="210">
        <v>154.762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151</v>
      </c>
      <c r="AU220" s="216" t="s">
        <v>84</v>
      </c>
      <c r="AV220" s="11" t="s">
        <v>84</v>
      </c>
      <c r="AW220" s="11" t="s">
        <v>37</v>
      </c>
      <c r="AX220" s="11" t="s">
        <v>74</v>
      </c>
      <c r="AY220" s="216" t="s">
        <v>140</v>
      </c>
    </row>
    <row r="221" spans="2:65" s="1" customFormat="1" ht="16.5" customHeight="1">
      <c r="B221" s="40"/>
      <c r="C221" s="228" t="s">
        <v>314</v>
      </c>
      <c r="D221" s="228" t="s">
        <v>228</v>
      </c>
      <c r="E221" s="229" t="s">
        <v>557</v>
      </c>
      <c r="F221" s="230" t="s">
        <v>558</v>
      </c>
      <c r="G221" s="231" t="s">
        <v>259</v>
      </c>
      <c r="H221" s="232">
        <v>766.314</v>
      </c>
      <c r="I221" s="233"/>
      <c r="J221" s="234">
        <f>ROUND(I221*H221,2)</f>
        <v>0</v>
      </c>
      <c r="K221" s="230" t="s">
        <v>146</v>
      </c>
      <c r="L221" s="235"/>
      <c r="M221" s="236" t="s">
        <v>30</v>
      </c>
      <c r="N221" s="237" t="s">
        <v>45</v>
      </c>
      <c r="O221" s="4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3" t="s">
        <v>193</v>
      </c>
      <c r="AT221" s="23" t="s">
        <v>228</v>
      </c>
      <c r="AU221" s="23" t="s">
        <v>84</v>
      </c>
      <c r="AY221" s="23" t="s">
        <v>140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3" t="s">
        <v>82</v>
      </c>
      <c r="BK221" s="202">
        <f>ROUND(I221*H221,2)</f>
        <v>0</v>
      </c>
      <c r="BL221" s="23" t="s">
        <v>147</v>
      </c>
      <c r="BM221" s="23" t="s">
        <v>559</v>
      </c>
    </row>
    <row r="222" spans="2:47" s="1" customFormat="1" ht="13.5">
      <c r="B222" s="40"/>
      <c r="C222" s="62"/>
      <c r="D222" s="203" t="s">
        <v>149</v>
      </c>
      <c r="E222" s="62"/>
      <c r="F222" s="204" t="s">
        <v>558</v>
      </c>
      <c r="G222" s="62"/>
      <c r="H222" s="62"/>
      <c r="I222" s="162"/>
      <c r="J222" s="62"/>
      <c r="K222" s="62"/>
      <c r="L222" s="60"/>
      <c r="M222" s="205"/>
      <c r="N222" s="41"/>
      <c r="O222" s="41"/>
      <c r="P222" s="41"/>
      <c r="Q222" s="41"/>
      <c r="R222" s="41"/>
      <c r="S222" s="41"/>
      <c r="T222" s="77"/>
      <c r="AT222" s="23" t="s">
        <v>149</v>
      </c>
      <c r="AU222" s="23" t="s">
        <v>84</v>
      </c>
    </row>
    <row r="223" spans="2:51" s="11" customFormat="1" ht="27">
      <c r="B223" s="206"/>
      <c r="C223" s="207"/>
      <c r="D223" s="203" t="s">
        <v>151</v>
      </c>
      <c r="E223" s="208" t="s">
        <v>30</v>
      </c>
      <c r="F223" s="209" t="s">
        <v>560</v>
      </c>
      <c r="G223" s="207"/>
      <c r="H223" s="210">
        <v>766.314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151</v>
      </c>
      <c r="AU223" s="216" t="s">
        <v>84</v>
      </c>
      <c r="AV223" s="11" t="s">
        <v>84</v>
      </c>
      <c r="AW223" s="11" t="s">
        <v>37</v>
      </c>
      <c r="AX223" s="11" t="s">
        <v>74</v>
      </c>
      <c r="AY223" s="216" t="s">
        <v>140</v>
      </c>
    </row>
    <row r="224" spans="2:65" s="1" customFormat="1" ht="16.5" customHeight="1">
      <c r="B224" s="40"/>
      <c r="C224" s="228" t="s">
        <v>321</v>
      </c>
      <c r="D224" s="228" t="s">
        <v>228</v>
      </c>
      <c r="E224" s="229" t="s">
        <v>561</v>
      </c>
      <c r="F224" s="230" t="s">
        <v>562</v>
      </c>
      <c r="G224" s="231" t="s">
        <v>259</v>
      </c>
      <c r="H224" s="232">
        <v>96.789</v>
      </c>
      <c r="I224" s="233"/>
      <c r="J224" s="234">
        <f>ROUND(I224*H224,2)</f>
        <v>0</v>
      </c>
      <c r="K224" s="230" t="s">
        <v>146</v>
      </c>
      <c r="L224" s="235"/>
      <c r="M224" s="236" t="s">
        <v>30</v>
      </c>
      <c r="N224" s="237" t="s">
        <v>45</v>
      </c>
      <c r="O224" s="4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3" t="s">
        <v>193</v>
      </c>
      <c r="AT224" s="23" t="s">
        <v>228</v>
      </c>
      <c r="AU224" s="23" t="s">
        <v>84</v>
      </c>
      <c r="AY224" s="23" t="s">
        <v>140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3" t="s">
        <v>82</v>
      </c>
      <c r="BK224" s="202">
        <f>ROUND(I224*H224,2)</f>
        <v>0</v>
      </c>
      <c r="BL224" s="23" t="s">
        <v>147</v>
      </c>
      <c r="BM224" s="23" t="s">
        <v>563</v>
      </c>
    </row>
    <row r="225" spans="2:47" s="1" customFormat="1" ht="13.5">
      <c r="B225" s="40"/>
      <c r="C225" s="62"/>
      <c r="D225" s="203" t="s">
        <v>149</v>
      </c>
      <c r="E225" s="62"/>
      <c r="F225" s="204" t="s">
        <v>562</v>
      </c>
      <c r="G225" s="62"/>
      <c r="H225" s="62"/>
      <c r="I225" s="162"/>
      <c r="J225" s="62"/>
      <c r="K225" s="62"/>
      <c r="L225" s="60"/>
      <c r="M225" s="205"/>
      <c r="N225" s="41"/>
      <c r="O225" s="41"/>
      <c r="P225" s="41"/>
      <c r="Q225" s="41"/>
      <c r="R225" s="41"/>
      <c r="S225" s="41"/>
      <c r="T225" s="77"/>
      <c r="AT225" s="23" t="s">
        <v>149</v>
      </c>
      <c r="AU225" s="23" t="s">
        <v>84</v>
      </c>
    </row>
    <row r="226" spans="2:51" s="11" customFormat="1" ht="27">
      <c r="B226" s="206"/>
      <c r="C226" s="207"/>
      <c r="D226" s="203" t="s">
        <v>151</v>
      </c>
      <c r="E226" s="208" t="s">
        <v>30</v>
      </c>
      <c r="F226" s="209" t="s">
        <v>564</v>
      </c>
      <c r="G226" s="207"/>
      <c r="H226" s="210">
        <v>96.789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151</v>
      </c>
      <c r="AU226" s="216" t="s">
        <v>84</v>
      </c>
      <c r="AV226" s="11" t="s">
        <v>84</v>
      </c>
      <c r="AW226" s="11" t="s">
        <v>37</v>
      </c>
      <c r="AX226" s="11" t="s">
        <v>74</v>
      </c>
      <c r="AY226" s="216" t="s">
        <v>140</v>
      </c>
    </row>
    <row r="227" spans="2:65" s="1" customFormat="1" ht="16.5" customHeight="1">
      <c r="B227" s="40"/>
      <c r="C227" s="191" t="s">
        <v>326</v>
      </c>
      <c r="D227" s="191" t="s">
        <v>142</v>
      </c>
      <c r="E227" s="192" t="s">
        <v>279</v>
      </c>
      <c r="F227" s="193" t="s">
        <v>280</v>
      </c>
      <c r="G227" s="194" t="s">
        <v>145</v>
      </c>
      <c r="H227" s="195">
        <v>1214.5</v>
      </c>
      <c r="I227" s="196"/>
      <c r="J227" s="197">
        <f>ROUND(I227*H227,2)</f>
        <v>0</v>
      </c>
      <c r="K227" s="193" t="s">
        <v>146</v>
      </c>
      <c r="L227" s="60"/>
      <c r="M227" s="198" t="s">
        <v>30</v>
      </c>
      <c r="N227" s="199" t="s">
        <v>45</v>
      </c>
      <c r="O227" s="4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AR227" s="23" t="s">
        <v>147</v>
      </c>
      <c r="AT227" s="23" t="s">
        <v>142</v>
      </c>
      <c r="AU227" s="23" t="s">
        <v>84</v>
      </c>
      <c r="AY227" s="23" t="s">
        <v>140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82</v>
      </c>
      <c r="BK227" s="202">
        <f>ROUND(I227*H227,2)</f>
        <v>0</v>
      </c>
      <c r="BL227" s="23" t="s">
        <v>147</v>
      </c>
      <c r="BM227" s="23" t="s">
        <v>281</v>
      </c>
    </row>
    <row r="228" spans="2:47" s="1" customFormat="1" ht="27">
      <c r="B228" s="40"/>
      <c r="C228" s="62"/>
      <c r="D228" s="203" t="s">
        <v>149</v>
      </c>
      <c r="E228" s="62"/>
      <c r="F228" s="204" t="s">
        <v>282</v>
      </c>
      <c r="G228" s="62"/>
      <c r="H228" s="62"/>
      <c r="I228" s="162"/>
      <c r="J228" s="62"/>
      <c r="K228" s="62"/>
      <c r="L228" s="60"/>
      <c r="M228" s="205"/>
      <c r="N228" s="41"/>
      <c r="O228" s="41"/>
      <c r="P228" s="41"/>
      <c r="Q228" s="41"/>
      <c r="R228" s="41"/>
      <c r="S228" s="41"/>
      <c r="T228" s="77"/>
      <c r="AT228" s="23" t="s">
        <v>149</v>
      </c>
      <c r="AU228" s="23" t="s">
        <v>84</v>
      </c>
    </row>
    <row r="229" spans="2:51" s="11" customFormat="1" ht="27">
      <c r="B229" s="206"/>
      <c r="C229" s="207"/>
      <c r="D229" s="203" t="s">
        <v>151</v>
      </c>
      <c r="E229" s="208" t="s">
        <v>30</v>
      </c>
      <c r="F229" s="209" t="s">
        <v>565</v>
      </c>
      <c r="G229" s="207"/>
      <c r="H229" s="210">
        <v>1214.5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151</v>
      </c>
      <c r="AU229" s="216" t="s">
        <v>84</v>
      </c>
      <c r="AV229" s="11" t="s">
        <v>84</v>
      </c>
      <c r="AW229" s="11" t="s">
        <v>37</v>
      </c>
      <c r="AX229" s="11" t="s">
        <v>74</v>
      </c>
      <c r="AY229" s="216" t="s">
        <v>140</v>
      </c>
    </row>
    <row r="230" spans="2:65" s="1" customFormat="1" ht="16.5" customHeight="1">
      <c r="B230" s="40"/>
      <c r="C230" s="191" t="s">
        <v>332</v>
      </c>
      <c r="D230" s="191" t="s">
        <v>142</v>
      </c>
      <c r="E230" s="192" t="s">
        <v>285</v>
      </c>
      <c r="F230" s="193" t="s">
        <v>286</v>
      </c>
      <c r="G230" s="194" t="s">
        <v>176</v>
      </c>
      <c r="H230" s="195">
        <v>170</v>
      </c>
      <c r="I230" s="196"/>
      <c r="J230" s="197">
        <f>ROUND(I230*H230,2)</f>
        <v>0</v>
      </c>
      <c r="K230" s="193" t="s">
        <v>146</v>
      </c>
      <c r="L230" s="60"/>
      <c r="M230" s="198" t="s">
        <v>30</v>
      </c>
      <c r="N230" s="199" t="s">
        <v>45</v>
      </c>
      <c r="O230" s="4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3" t="s">
        <v>147</v>
      </c>
      <c r="AT230" s="23" t="s">
        <v>142</v>
      </c>
      <c r="AU230" s="23" t="s">
        <v>84</v>
      </c>
      <c r="AY230" s="23" t="s">
        <v>140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3" t="s">
        <v>82</v>
      </c>
      <c r="BK230" s="202">
        <f>ROUND(I230*H230,2)</f>
        <v>0</v>
      </c>
      <c r="BL230" s="23" t="s">
        <v>147</v>
      </c>
      <c r="BM230" s="23" t="s">
        <v>287</v>
      </c>
    </row>
    <row r="231" spans="2:47" s="1" customFormat="1" ht="13.5">
      <c r="B231" s="40"/>
      <c r="C231" s="62"/>
      <c r="D231" s="203" t="s">
        <v>149</v>
      </c>
      <c r="E231" s="62"/>
      <c r="F231" s="204" t="s">
        <v>288</v>
      </c>
      <c r="G231" s="62"/>
      <c r="H231" s="62"/>
      <c r="I231" s="162"/>
      <c r="J231" s="62"/>
      <c r="K231" s="62"/>
      <c r="L231" s="60"/>
      <c r="M231" s="205"/>
      <c r="N231" s="41"/>
      <c r="O231" s="41"/>
      <c r="P231" s="41"/>
      <c r="Q231" s="41"/>
      <c r="R231" s="41"/>
      <c r="S231" s="41"/>
      <c r="T231" s="77"/>
      <c r="AT231" s="23" t="s">
        <v>149</v>
      </c>
      <c r="AU231" s="23" t="s">
        <v>84</v>
      </c>
    </row>
    <row r="232" spans="2:51" s="11" customFormat="1" ht="13.5">
      <c r="B232" s="206"/>
      <c r="C232" s="207"/>
      <c r="D232" s="203" t="s">
        <v>151</v>
      </c>
      <c r="E232" s="208" t="s">
        <v>30</v>
      </c>
      <c r="F232" s="209" t="s">
        <v>566</v>
      </c>
      <c r="G232" s="207"/>
      <c r="H232" s="210">
        <v>170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151</v>
      </c>
      <c r="AU232" s="216" t="s">
        <v>84</v>
      </c>
      <c r="AV232" s="11" t="s">
        <v>84</v>
      </c>
      <c r="AW232" s="11" t="s">
        <v>37</v>
      </c>
      <c r="AX232" s="11" t="s">
        <v>74</v>
      </c>
      <c r="AY232" s="216" t="s">
        <v>140</v>
      </c>
    </row>
    <row r="233" spans="2:65" s="1" customFormat="1" ht="16.5" customHeight="1">
      <c r="B233" s="40"/>
      <c r="C233" s="228" t="s">
        <v>338</v>
      </c>
      <c r="D233" s="228" t="s">
        <v>228</v>
      </c>
      <c r="E233" s="229" t="s">
        <v>291</v>
      </c>
      <c r="F233" s="230" t="s">
        <v>292</v>
      </c>
      <c r="G233" s="231" t="s">
        <v>259</v>
      </c>
      <c r="H233" s="232">
        <v>357</v>
      </c>
      <c r="I233" s="233"/>
      <c r="J233" s="234">
        <f>ROUND(I233*H233,2)</f>
        <v>0</v>
      </c>
      <c r="K233" s="230" t="s">
        <v>30</v>
      </c>
      <c r="L233" s="235"/>
      <c r="M233" s="236" t="s">
        <v>30</v>
      </c>
      <c r="N233" s="237" t="s">
        <v>45</v>
      </c>
      <c r="O233" s="4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3" t="s">
        <v>193</v>
      </c>
      <c r="AT233" s="23" t="s">
        <v>228</v>
      </c>
      <c r="AU233" s="23" t="s">
        <v>84</v>
      </c>
      <c r="AY233" s="23" t="s">
        <v>140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82</v>
      </c>
      <c r="BK233" s="202">
        <f>ROUND(I233*H233,2)</f>
        <v>0</v>
      </c>
      <c r="BL233" s="23" t="s">
        <v>147</v>
      </c>
      <c r="BM233" s="23" t="s">
        <v>293</v>
      </c>
    </row>
    <row r="234" spans="2:47" s="1" customFormat="1" ht="13.5">
      <c r="B234" s="40"/>
      <c r="C234" s="62"/>
      <c r="D234" s="203" t="s">
        <v>149</v>
      </c>
      <c r="E234" s="62"/>
      <c r="F234" s="204" t="s">
        <v>292</v>
      </c>
      <c r="G234" s="62"/>
      <c r="H234" s="62"/>
      <c r="I234" s="162"/>
      <c r="J234" s="62"/>
      <c r="K234" s="62"/>
      <c r="L234" s="60"/>
      <c r="M234" s="205"/>
      <c r="N234" s="41"/>
      <c r="O234" s="41"/>
      <c r="P234" s="41"/>
      <c r="Q234" s="41"/>
      <c r="R234" s="41"/>
      <c r="S234" s="41"/>
      <c r="T234" s="77"/>
      <c r="AT234" s="23" t="s">
        <v>149</v>
      </c>
      <c r="AU234" s="23" t="s">
        <v>84</v>
      </c>
    </row>
    <row r="235" spans="2:51" s="11" customFormat="1" ht="13.5">
      <c r="B235" s="206"/>
      <c r="C235" s="207"/>
      <c r="D235" s="203" t="s">
        <v>151</v>
      </c>
      <c r="E235" s="208" t="s">
        <v>30</v>
      </c>
      <c r="F235" s="209" t="s">
        <v>567</v>
      </c>
      <c r="G235" s="207"/>
      <c r="H235" s="210">
        <v>170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151</v>
      </c>
      <c r="AU235" s="216" t="s">
        <v>84</v>
      </c>
      <c r="AV235" s="11" t="s">
        <v>84</v>
      </c>
      <c r="AW235" s="11" t="s">
        <v>37</v>
      </c>
      <c r="AX235" s="11" t="s">
        <v>74</v>
      </c>
      <c r="AY235" s="216" t="s">
        <v>140</v>
      </c>
    </row>
    <row r="236" spans="2:51" s="11" customFormat="1" ht="13.5">
      <c r="B236" s="206"/>
      <c r="C236" s="207"/>
      <c r="D236" s="203" t="s">
        <v>151</v>
      </c>
      <c r="E236" s="207"/>
      <c r="F236" s="209" t="s">
        <v>568</v>
      </c>
      <c r="G236" s="207"/>
      <c r="H236" s="210">
        <v>357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151</v>
      </c>
      <c r="AU236" s="216" t="s">
        <v>84</v>
      </c>
      <c r="AV236" s="11" t="s">
        <v>84</v>
      </c>
      <c r="AW236" s="11" t="s">
        <v>6</v>
      </c>
      <c r="AX236" s="11" t="s">
        <v>82</v>
      </c>
      <c r="AY236" s="216" t="s">
        <v>140</v>
      </c>
    </row>
    <row r="237" spans="2:65" s="1" customFormat="1" ht="16.5" customHeight="1">
      <c r="B237" s="40"/>
      <c r="C237" s="191" t="s">
        <v>343</v>
      </c>
      <c r="D237" s="191" t="s">
        <v>142</v>
      </c>
      <c r="E237" s="192" t="s">
        <v>303</v>
      </c>
      <c r="F237" s="193" t="s">
        <v>304</v>
      </c>
      <c r="G237" s="194" t="s">
        <v>145</v>
      </c>
      <c r="H237" s="195">
        <v>10684</v>
      </c>
      <c r="I237" s="196"/>
      <c r="J237" s="197">
        <f>ROUND(I237*H237,2)</f>
        <v>0</v>
      </c>
      <c r="K237" s="193" t="s">
        <v>146</v>
      </c>
      <c r="L237" s="60"/>
      <c r="M237" s="198" t="s">
        <v>30</v>
      </c>
      <c r="N237" s="199" t="s">
        <v>45</v>
      </c>
      <c r="O237" s="4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AR237" s="23" t="s">
        <v>147</v>
      </c>
      <c r="AT237" s="23" t="s">
        <v>142</v>
      </c>
      <c r="AU237" s="23" t="s">
        <v>84</v>
      </c>
      <c r="AY237" s="23" t="s">
        <v>140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3" t="s">
        <v>82</v>
      </c>
      <c r="BK237" s="202">
        <f>ROUND(I237*H237,2)</f>
        <v>0</v>
      </c>
      <c r="BL237" s="23" t="s">
        <v>147</v>
      </c>
      <c r="BM237" s="23" t="s">
        <v>305</v>
      </c>
    </row>
    <row r="238" spans="2:47" s="1" customFormat="1" ht="13.5">
      <c r="B238" s="40"/>
      <c r="C238" s="62"/>
      <c r="D238" s="203" t="s">
        <v>149</v>
      </c>
      <c r="E238" s="62"/>
      <c r="F238" s="204" t="s">
        <v>306</v>
      </c>
      <c r="G238" s="62"/>
      <c r="H238" s="62"/>
      <c r="I238" s="162"/>
      <c r="J238" s="62"/>
      <c r="K238" s="62"/>
      <c r="L238" s="60"/>
      <c r="M238" s="205"/>
      <c r="N238" s="41"/>
      <c r="O238" s="41"/>
      <c r="P238" s="41"/>
      <c r="Q238" s="41"/>
      <c r="R238" s="41"/>
      <c r="S238" s="41"/>
      <c r="T238" s="77"/>
      <c r="AT238" s="23" t="s">
        <v>149</v>
      </c>
      <c r="AU238" s="23" t="s">
        <v>84</v>
      </c>
    </row>
    <row r="239" spans="2:47" s="1" customFormat="1" ht="27">
      <c r="B239" s="40"/>
      <c r="C239" s="62"/>
      <c r="D239" s="203" t="s">
        <v>198</v>
      </c>
      <c r="E239" s="62"/>
      <c r="F239" s="227" t="s">
        <v>307</v>
      </c>
      <c r="G239" s="62"/>
      <c r="H239" s="62"/>
      <c r="I239" s="162"/>
      <c r="J239" s="62"/>
      <c r="K239" s="62"/>
      <c r="L239" s="60"/>
      <c r="M239" s="205"/>
      <c r="N239" s="41"/>
      <c r="O239" s="41"/>
      <c r="P239" s="41"/>
      <c r="Q239" s="41"/>
      <c r="R239" s="41"/>
      <c r="S239" s="41"/>
      <c r="T239" s="77"/>
      <c r="AT239" s="23" t="s">
        <v>198</v>
      </c>
      <c r="AU239" s="23" t="s">
        <v>84</v>
      </c>
    </row>
    <row r="240" spans="2:51" s="11" customFormat="1" ht="13.5">
      <c r="B240" s="206"/>
      <c r="C240" s="207"/>
      <c r="D240" s="203" t="s">
        <v>151</v>
      </c>
      <c r="E240" s="208" t="s">
        <v>30</v>
      </c>
      <c r="F240" s="209" t="s">
        <v>543</v>
      </c>
      <c r="G240" s="207"/>
      <c r="H240" s="210">
        <v>10684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151</v>
      </c>
      <c r="AU240" s="216" t="s">
        <v>84</v>
      </c>
      <c r="AV240" s="11" t="s">
        <v>84</v>
      </c>
      <c r="AW240" s="11" t="s">
        <v>37</v>
      </c>
      <c r="AX240" s="11" t="s">
        <v>74</v>
      </c>
      <c r="AY240" s="216" t="s">
        <v>140</v>
      </c>
    </row>
    <row r="241" spans="2:65" s="1" customFormat="1" ht="16.5" customHeight="1">
      <c r="B241" s="40"/>
      <c r="C241" s="191" t="s">
        <v>349</v>
      </c>
      <c r="D241" s="191" t="s">
        <v>142</v>
      </c>
      <c r="E241" s="192" t="s">
        <v>309</v>
      </c>
      <c r="F241" s="193" t="s">
        <v>310</v>
      </c>
      <c r="G241" s="194" t="s">
        <v>145</v>
      </c>
      <c r="H241" s="195">
        <v>10684</v>
      </c>
      <c r="I241" s="196"/>
      <c r="J241" s="197">
        <f>ROUND(I241*H241,2)</f>
        <v>0</v>
      </c>
      <c r="K241" s="193" t="s">
        <v>146</v>
      </c>
      <c r="L241" s="60"/>
      <c r="M241" s="198" t="s">
        <v>30</v>
      </c>
      <c r="N241" s="199" t="s">
        <v>45</v>
      </c>
      <c r="O241" s="41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3" t="s">
        <v>147</v>
      </c>
      <c r="AT241" s="23" t="s">
        <v>142</v>
      </c>
      <c r="AU241" s="23" t="s">
        <v>84</v>
      </c>
      <c r="AY241" s="23" t="s">
        <v>140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82</v>
      </c>
      <c r="BK241" s="202">
        <f>ROUND(I241*H241,2)</f>
        <v>0</v>
      </c>
      <c r="BL241" s="23" t="s">
        <v>147</v>
      </c>
      <c r="BM241" s="23" t="s">
        <v>311</v>
      </c>
    </row>
    <row r="242" spans="2:47" s="1" customFormat="1" ht="13.5">
      <c r="B242" s="40"/>
      <c r="C242" s="62"/>
      <c r="D242" s="203" t="s">
        <v>149</v>
      </c>
      <c r="E242" s="62"/>
      <c r="F242" s="204" t="s">
        <v>312</v>
      </c>
      <c r="G242" s="62"/>
      <c r="H242" s="62"/>
      <c r="I242" s="162"/>
      <c r="J242" s="62"/>
      <c r="K242" s="62"/>
      <c r="L242" s="60"/>
      <c r="M242" s="205"/>
      <c r="N242" s="41"/>
      <c r="O242" s="41"/>
      <c r="P242" s="41"/>
      <c r="Q242" s="41"/>
      <c r="R242" s="41"/>
      <c r="S242" s="41"/>
      <c r="T242" s="77"/>
      <c r="AT242" s="23" t="s">
        <v>149</v>
      </c>
      <c r="AU242" s="23" t="s">
        <v>84</v>
      </c>
    </row>
    <row r="243" spans="2:47" s="1" customFormat="1" ht="27">
      <c r="B243" s="40"/>
      <c r="C243" s="62"/>
      <c r="D243" s="203" t="s">
        <v>198</v>
      </c>
      <c r="E243" s="62"/>
      <c r="F243" s="227" t="s">
        <v>313</v>
      </c>
      <c r="G243" s="62"/>
      <c r="H243" s="62"/>
      <c r="I243" s="162"/>
      <c r="J243" s="62"/>
      <c r="K243" s="62"/>
      <c r="L243" s="60"/>
      <c r="M243" s="205"/>
      <c r="N243" s="41"/>
      <c r="O243" s="41"/>
      <c r="P243" s="41"/>
      <c r="Q243" s="41"/>
      <c r="R243" s="41"/>
      <c r="S243" s="41"/>
      <c r="T243" s="77"/>
      <c r="AT243" s="23" t="s">
        <v>198</v>
      </c>
      <c r="AU243" s="23" t="s">
        <v>84</v>
      </c>
    </row>
    <row r="244" spans="2:51" s="11" customFormat="1" ht="13.5">
      <c r="B244" s="206"/>
      <c r="C244" s="207"/>
      <c r="D244" s="203" t="s">
        <v>151</v>
      </c>
      <c r="E244" s="208" t="s">
        <v>30</v>
      </c>
      <c r="F244" s="209" t="s">
        <v>543</v>
      </c>
      <c r="G244" s="207"/>
      <c r="H244" s="210">
        <v>10684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151</v>
      </c>
      <c r="AU244" s="216" t="s">
        <v>84</v>
      </c>
      <c r="AV244" s="11" t="s">
        <v>84</v>
      </c>
      <c r="AW244" s="11" t="s">
        <v>37</v>
      </c>
      <c r="AX244" s="11" t="s">
        <v>74</v>
      </c>
      <c r="AY244" s="216" t="s">
        <v>140</v>
      </c>
    </row>
    <row r="245" spans="2:65" s="1" customFormat="1" ht="25.5" customHeight="1">
      <c r="B245" s="40"/>
      <c r="C245" s="191" t="s">
        <v>354</v>
      </c>
      <c r="D245" s="191" t="s">
        <v>142</v>
      </c>
      <c r="E245" s="192" t="s">
        <v>315</v>
      </c>
      <c r="F245" s="193" t="s">
        <v>316</v>
      </c>
      <c r="G245" s="194" t="s">
        <v>145</v>
      </c>
      <c r="H245" s="195">
        <v>10684</v>
      </c>
      <c r="I245" s="196"/>
      <c r="J245" s="197">
        <f>ROUND(I245*H245,2)</f>
        <v>0</v>
      </c>
      <c r="K245" s="193" t="s">
        <v>146</v>
      </c>
      <c r="L245" s="60"/>
      <c r="M245" s="198" t="s">
        <v>30</v>
      </c>
      <c r="N245" s="199" t="s">
        <v>45</v>
      </c>
      <c r="O245" s="4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3" t="s">
        <v>147</v>
      </c>
      <c r="AT245" s="23" t="s">
        <v>142</v>
      </c>
      <c r="AU245" s="23" t="s">
        <v>84</v>
      </c>
      <c r="AY245" s="23" t="s">
        <v>140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3" t="s">
        <v>82</v>
      </c>
      <c r="BK245" s="202">
        <f>ROUND(I245*H245,2)</f>
        <v>0</v>
      </c>
      <c r="BL245" s="23" t="s">
        <v>147</v>
      </c>
      <c r="BM245" s="23" t="s">
        <v>317</v>
      </c>
    </row>
    <row r="246" spans="2:47" s="1" customFormat="1" ht="27">
      <c r="B246" s="40"/>
      <c r="C246" s="62"/>
      <c r="D246" s="203" t="s">
        <v>149</v>
      </c>
      <c r="E246" s="62"/>
      <c r="F246" s="204" t="s">
        <v>318</v>
      </c>
      <c r="G246" s="62"/>
      <c r="H246" s="62"/>
      <c r="I246" s="162"/>
      <c r="J246" s="62"/>
      <c r="K246" s="62"/>
      <c r="L246" s="60"/>
      <c r="M246" s="205"/>
      <c r="N246" s="41"/>
      <c r="O246" s="41"/>
      <c r="P246" s="41"/>
      <c r="Q246" s="41"/>
      <c r="R246" s="41"/>
      <c r="S246" s="41"/>
      <c r="T246" s="77"/>
      <c r="AT246" s="23" t="s">
        <v>149</v>
      </c>
      <c r="AU246" s="23" t="s">
        <v>84</v>
      </c>
    </row>
    <row r="247" spans="2:47" s="1" customFormat="1" ht="27">
      <c r="B247" s="40"/>
      <c r="C247" s="62"/>
      <c r="D247" s="203" t="s">
        <v>198</v>
      </c>
      <c r="E247" s="62"/>
      <c r="F247" s="227" t="s">
        <v>319</v>
      </c>
      <c r="G247" s="62"/>
      <c r="H247" s="62"/>
      <c r="I247" s="162"/>
      <c r="J247" s="62"/>
      <c r="K247" s="62"/>
      <c r="L247" s="60"/>
      <c r="M247" s="205"/>
      <c r="N247" s="41"/>
      <c r="O247" s="41"/>
      <c r="P247" s="41"/>
      <c r="Q247" s="41"/>
      <c r="R247" s="41"/>
      <c r="S247" s="41"/>
      <c r="T247" s="77"/>
      <c r="AT247" s="23" t="s">
        <v>198</v>
      </c>
      <c r="AU247" s="23" t="s">
        <v>84</v>
      </c>
    </row>
    <row r="248" spans="2:51" s="11" customFormat="1" ht="13.5">
      <c r="B248" s="206"/>
      <c r="C248" s="207"/>
      <c r="D248" s="203" t="s">
        <v>151</v>
      </c>
      <c r="E248" s="208" t="s">
        <v>30</v>
      </c>
      <c r="F248" s="209" t="s">
        <v>543</v>
      </c>
      <c r="G248" s="207"/>
      <c r="H248" s="210">
        <v>10684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151</v>
      </c>
      <c r="AU248" s="216" t="s">
        <v>84</v>
      </c>
      <c r="AV248" s="11" t="s">
        <v>84</v>
      </c>
      <c r="AW248" s="11" t="s">
        <v>37</v>
      </c>
      <c r="AX248" s="11" t="s">
        <v>74</v>
      </c>
      <c r="AY248" s="216" t="s">
        <v>140</v>
      </c>
    </row>
    <row r="249" spans="2:63" s="10" customFormat="1" ht="29.85" customHeight="1">
      <c r="B249" s="175"/>
      <c r="C249" s="176"/>
      <c r="D249" s="177" t="s">
        <v>73</v>
      </c>
      <c r="E249" s="189" t="s">
        <v>193</v>
      </c>
      <c r="F249" s="189" t="s">
        <v>320</v>
      </c>
      <c r="G249" s="176"/>
      <c r="H249" s="176"/>
      <c r="I249" s="179"/>
      <c r="J249" s="190">
        <f>BK249</f>
        <v>0</v>
      </c>
      <c r="K249" s="176"/>
      <c r="L249" s="181"/>
      <c r="M249" s="182"/>
      <c r="N249" s="183"/>
      <c r="O249" s="183"/>
      <c r="P249" s="184">
        <f>SUM(P250:P255)</f>
        <v>0</v>
      </c>
      <c r="Q249" s="183"/>
      <c r="R249" s="184">
        <f>SUM(R250:R255)</f>
        <v>6.3494</v>
      </c>
      <c r="S249" s="183"/>
      <c r="T249" s="185">
        <f>SUM(T250:T255)</f>
        <v>0</v>
      </c>
      <c r="AR249" s="186" t="s">
        <v>82</v>
      </c>
      <c r="AT249" s="187" t="s">
        <v>73</v>
      </c>
      <c r="AU249" s="187" t="s">
        <v>82</v>
      </c>
      <c r="AY249" s="186" t="s">
        <v>140</v>
      </c>
      <c r="BK249" s="188">
        <f>SUM(BK250:BK255)</f>
        <v>0</v>
      </c>
    </row>
    <row r="250" spans="2:65" s="1" customFormat="1" ht="16.5" customHeight="1">
      <c r="B250" s="40"/>
      <c r="C250" s="191" t="s">
        <v>360</v>
      </c>
      <c r="D250" s="191" t="s">
        <v>142</v>
      </c>
      <c r="E250" s="192" t="s">
        <v>322</v>
      </c>
      <c r="F250" s="193" t="s">
        <v>323</v>
      </c>
      <c r="G250" s="194" t="s">
        <v>246</v>
      </c>
      <c r="H250" s="195">
        <v>4</v>
      </c>
      <c r="I250" s="196"/>
      <c r="J250" s="197">
        <f>ROUND(I250*H250,2)</f>
        <v>0</v>
      </c>
      <c r="K250" s="193" t="s">
        <v>30</v>
      </c>
      <c r="L250" s="60"/>
      <c r="M250" s="198" t="s">
        <v>30</v>
      </c>
      <c r="N250" s="199" t="s">
        <v>45</v>
      </c>
      <c r="O250" s="41"/>
      <c r="P250" s="200">
        <f>O250*H250</f>
        <v>0</v>
      </c>
      <c r="Q250" s="200">
        <v>0.4208</v>
      </c>
      <c r="R250" s="200">
        <f>Q250*H250</f>
        <v>1.6832</v>
      </c>
      <c r="S250" s="200">
        <v>0</v>
      </c>
      <c r="T250" s="201">
        <f>S250*H250</f>
        <v>0</v>
      </c>
      <c r="AR250" s="23" t="s">
        <v>147</v>
      </c>
      <c r="AT250" s="23" t="s">
        <v>142</v>
      </c>
      <c r="AU250" s="23" t="s">
        <v>84</v>
      </c>
      <c r="AY250" s="23" t="s">
        <v>140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82</v>
      </c>
      <c r="BK250" s="202">
        <f>ROUND(I250*H250,2)</f>
        <v>0</v>
      </c>
      <c r="BL250" s="23" t="s">
        <v>147</v>
      </c>
      <c r="BM250" s="23" t="s">
        <v>324</v>
      </c>
    </row>
    <row r="251" spans="2:47" s="1" customFormat="1" ht="13.5">
      <c r="B251" s="40"/>
      <c r="C251" s="62"/>
      <c r="D251" s="203" t="s">
        <v>149</v>
      </c>
      <c r="E251" s="62"/>
      <c r="F251" s="204" t="s">
        <v>323</v>
      </c>
      <c r="G251" s="62"/>
      <c r="H251" s="62"/>
      <c r="I251" s="162"/>
      <c r="J251" s="62"/>
      <c r="K251" s="62"/>
      <c r="L251" s="60"/>
      <c r="M251" s="205"/>
      <c r="N251" s="41"/>
      <c r="O251" s="41"/>
      <c r="P251" s="41"/>
      <c r="Q251" s="41"/>
      <c r="R251" s="41"/>
      <c r="S251" s="41"/>
      <c r="T251" s="77"/>
      <c r="AT251" s="23" t="s">
        <v>149</v>
      </c>
      <c r="AU251" s="23" t="s">
        <v>84</v>
      </c>
    </row>
    <row r="252" spans="2:51" s="11" customFormat="1" ht="13.5">
      <c r="B252" s="206"/>
      <c r="C252" s="207"/>
      <c r="D252" s="203" t="s">
        <v>151</v>
      </c>
      <c r="E252" s="208" t="s">
        <v>30</v>
      </c>
      <c r="F252" s="209" t="s">
        <v>569</v>
      </c>
      <c r="G252" s="207"/>
      <c r="H252" s="210">
        <v>4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151</v>
      </c>
      <c r="AU252" s="216" t="s">
        <v>84</v>
      </c>
      <c r="AV252" s="11" t="s">
        <v>84</v>
      </c>
      <c r="AW252" s="11" t="s">
        <v>37</v>
      </c>
      <c r="AX252" s="11" t="s">
        <v>74</v>
      </c>
      <c r="AY252" s="216" t="s">
        <v>140</v>
      </c>
    </row>
    <row r="253" spans="2:65" s="1" customFormat="1" ht="16.5" customHeight="1">
      <c r="B253" s="40"/>
      <c r="C253" s="191" t="s">
        <v>366</v>
      </c>
      <c r="D253" s="191" t="s">
        <v>142</v>
      </c>
      <c r="E253" s="192" t="s">
        <v>327</v>
      </c>
      <c r="F253" s="193" t="s">
        <v>328</v>
      </c>
      <c r="G253" s="194" t="s">
        <v>246</v>
      </c>
      <c r="H253" s="195">
        <v>15</v>
      </c>
      <c r="I253" s="196"/>
      <c r="J253" s="197">
        <f>ROUND(I253*H253,2)</f>
        <v>0</v>
      </c>
      <c r="K253" s="193" t="s">
        <v>30</v>
      </c>
      <c r="L253" s="60"/>
      <c r="M253" s="198" t="s">
        <v>30</v>
      </c>
      <c r="N253" s="199" t="s">
        <v>45</v>
      </c>
      <c r="O253" s="41"/>
      <c r="P253" s="200">
        <f>O253*H253</f>
        <v>0</v>
      </c>
      <c r="Q253" s="200">
        <v>0.31108</v>
      </c>
      <c r="R253" s="200">
        <f>Q253*H253</f>
        <v>4.6662</v>
      </c>
      <c r="S253" s="200">
        <v>0</v>
      </c>
      <c r="T253" s="201">
        <f>S253*H253</f>
        <v>0</v>
      </c>
      <c r="AR253" s="23" t="s">
        <v>147</v>
      </c>
      <c r="AT253" s="23" t="s">
        <v>142</v>
      </c>
      <c r="AU253" s="23" t="s">
        <v>84</v>
      </c>
      <c r="AY253" s="23" t="s">
        <v>140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82</v>
      </c>
      <c r="BK253" s="202">
        <f>ROUND(I253*H253,2)</f>
        <v>0</v>
      </c>
      <c r="BL253" s="23" t="s">
        <v>147</v>
      </c>
      <c r="BM253" s="23" t="s">
        <v>329</v>
      </c>
    </row>
    <row r="254" spans="2:47" s="1" customFormat="1" ht="13.5">
      <c r="B254" s="40"/>
      <c r="C254" s="62"/>
      <c r="D254" s="203" t="s">
        <v>149</v>
      </c>
      <c r="E254" s="62"/>
      <c r="F254" s="204" t="s">
        <v>328</v>
      </c>
      <c r="G254" s="62"/>
      <c r="H254" s="62"/>
      <c r="I254" s="162"/>
      <c r="J254" s="62"/>
      <c r="K254" s="62"/>
      <c r="L254" s="60"/>
      <c r="M254" s="205"/>
      <c r="N254" s="41"/>
      <c r="O254" s="41"/>
      <c r="P254" s="41"/>
      <c r="Q254" s="41"/>
      <c r="R254" s="41"/>
      <c r="S254" s="41"/>
      <c r="T254" s="77"/>
      <c r="AT254" s="23" t="s">
        <v>149</v>
      </c>
      <c r="AU254" s="23" t="s">
        <v>84</v>
      </c>
    </row>
    <row r="255" spans="2:51" s="11" customFormat="1" ht="13.5">
      <c r="B255" s="206"/>
      <c r="C255" s="207"/>
      <c r="D255" s="203" t="s">
        <v>151</v>
      </c>
      <c r="E255" s="208" t="s">
        <v>30</v>
      </c>
      <c r="F255" s="209" t="s">
        <v>570</v>
      </c>
      <c r="G255" s="207"/>
      <c r="H255" s="210">
        <v>15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151</v>
      </c>
      <c r="AU255" s="216" t="s">
        <v>84</v>
      </c>
      <c r="AV255" s="11" t="s">
        <v>84</v>
      </c>
      <c r="AW255" s="11" t="s">
        <v>37</v>
      </c>
      <c r="AX255" s="11" t="s">
        <v>74</v>
      </c>
      <c r="AY255" s="216" t="s">
        <v>140</v>
      </c>
    </row>
    <row r="256" spans="2:63" s="10" customFormat="1" ht="29.85" customHeight="1">
      <c r="B256" s="175"/>
      <c r="C256" s="176"/>
      <c r="D256" s="177" t="s">
        <v>73</v>
      </c>
      <c r="E256" s="189" t="s">
        <v>203</v>
      </c>
      <c r="F256" s="189" t="s">
        <v>331</v>
      </c>
      <c r="G256" s="176"/>
      <c r="H256" s="176"/>
      <c r="I256" s="179"/>
      <c r="J256" s="190">
        <f>BK256</f>
        <v>0</v>
      </c>
      <c r="K256" s="176"/>
      <c r="L256" s="181"/>
      <c r="M256" s="182"/>
      <c r="N256" s="183"/>
      <c r="O256" s="183"/>
      <c r="P256" s="184">
        <f>SUM(P257:P277)</f>
        <v>0</v>
      </c>
      <c r="Q256" s="183"/>
      <c r="R256" s="184">
        <f>SUM(R257:R277)</f>
        <v>129.0197</v>
      </c>
      <c r="S256" s="183"/>
      <c r="T256" s="185">
        <f>SUM(T257:T277)</f>
        <v>263.508</v>
      </c>
      <c r="AR256" s="186" t="s">
        <v>82</v>
      </c>
      <c r="AT256" s="187" t="s">
        <v>73</v>
      </c>
      <c r="AU256" s="187" t="s">
        <v>82</v>
      </c>
      <c r="AY256" s="186" t="s">
        <v>140</v>
      </c>
      <c r="BK256" s="188">
        <f>SUM(BK257:BK277)</f>
        <v>0</v>
      </c>
    </row>
    <row r="257" spans="2:65" s="1" customFormat="1" ht="25.5" customHeight="1">
      <c r="B257" s="40"/>
      <c r="C257" s="191" t="s">
        <v>373</v>
      </c>
      <c r="D257" s="191" t="s">
        <v>142</v>
      </c>
      <c r="E257" s="192" t="s">
        <v>333</v>
      </c>
      <c r="F257" s="193" t="s">
        <v>334</v>
      </c>
      <c r="G257" s="194" t="s">
        <v>298</v>
      </c>
      <c r="H257" s="195">
        <v>3730</v>
      </c>
      <c r="I257" s="196"/>
      <c r="J257" s="197">
        <f>ROUND(I257*H257,2)</f>
        <v>0</v>
      </c>
      <c r="K257" s="193" t="s">
        <v>146</v>
      </c>
      <c r="L257" s="60"/>
      <c r="M257" s="198" t="s">
        <v>30</v>
      </c>
      <c r="N257" s="199" t="s">
        <v>45</v>
      </c>
      <c r="O257" s="4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AR257" s="23" t="s">
        <v>147</v>
      </c>
      <c r="AT257" s="23" t="s">
        <v>142</v>
      </c>
      <c r="AU257" s="23" t="s">
        <v>84</v>
      </c>
      <c r="AY257" s="23" t="s">
        <v>140</v>
      </c>
      <c r="BE257" s="202">
        <f>IF(N257="základní",J257,0)</f>
        <v>0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3" t="s">
        <v>82</v>
      </c>
      <c r="BK257" s="202">
        <f>ROUND(I257*H257,2)</f>
        <v>0</v>
      </c>
      <c r="BL257" s="23" t="s">
        <v>147</v>
      </c>
      <c r="BM257" s="23" t="s">
        <v>335</v>
      </c>
    </row>
    <row r="258" spans="2:47" s="1" customFormat="1" ht="27">
      <c r="B258" s="40"/>
      <c r="C258" s="62"/>
      <c r="D258" s="203" t="s">
        <v>149</v>
      </c>
      <c r="E258" s="62"/>
      <c r="F258" s="204" t="s">
        <v>336</v>
      </c>
      <c r="G258" s="62"/>
      <c r="H258" s="62"/>
      <c r="I258" s="162"/>
      <c r="J258" s="62"/>
      <c r="K258" s="62"/>
      <c r="L258" s="60"/>
      <c r="M258" s="205"/>
      <c r="N258" s="41"/>
      <c r="O258" s="41"/>
      <c r="P258" s="41"/>
      <c r="Q258" s="41"/>
      <c r="R258" s="41"/>
      <c r="S258" s="41"/>
      <c r="T258" s="77"/>
      <c r="AT258" s="23" t="s">
        <v>149</v>
      </c>
      <c r="AU258" s="23" t="s">
        <v>84</v>
      </c>
    </row>
    <row r="259" spans="2:51" s="11" customFormat="1" ht="13.5">
      <c r="B259" s="206"/>
      <c r="C259" s="207"/>
      <c r="D259" s="203" t="s">
        <v>151</v>
      </c>
      <c r="E259" s="208" t="s">
        <v>30</v>
      </c>
      <c r="F259" s="209" t="s">
        <v>571</v>
      </c>
      <c r="G259" s="207"/>
      <c r="H259" s="210">
        <v>3730</v>
      </c>
      <c r="I259" s="211"/>
      <c r="J259" s="207"/>
      <c r="K259" s="207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151</v>
      </c>
      <c r="AU259" s="216" t="s">
        <v>84</v>
      </c>
      <c r="AV259" s="11" t="s">
        <v>84</v>
      </c>
      <c r="AW259" s="11" t="s">
        <v>37</v>
      </c>
      <c r="AX259" s="11" t="s">
        <v>74</v>
      </c>
      <c r="AY259" s="216" t="s">
        <v>140</v>
      </c>
    </row>
    <row r="260" spans="2:65" s="1" customFormat="1" ht="25.5" customHeight="1">
      <c r="B260" s="40"/>
      <c r="C260" s="191" t="s">
        <v>381</v>
      </c>
      <c r="D260" s="191" t="s">
        <v>142</v>
      </c>
      <c r="E260" s="192" t="s">
        <v>344</v>
      </c>
      <c r="F260" s="193" t="s">
        <v>345</v>
      </c>
      <c r="G260" s="194" t="s">
        <v>298</v>
      </c>
      <c r="H260" s="195">
        <v>3730</v>
      </c>
      <c r="I260" s="196"/>
      <c r="J260" s="197">
        <f>ROUND(I260*H260,2)</f>
        <v>0</v>
      </c>
      <c r="K260" s="193" t="s">
        <v>146</v>
      </c>
      <c r="L260" s="60"/>
      <c r="M260" s="198" t="s">
        <v>30</v>
      </c>
      <c r="N260" s="199" t="s">
        <v>45</v>
      </c>
      <c r="O260" s="41"/>
      <c r="P260" s="200">
        <f>O260*H260</f>
        <v>0</v>
      </c>
      <c r="Q260" s="200">
        <v>0.00041</v>
      </c>
      <c r="R260" s="200">
        <f>Q260*H260</f>
        <v>1.5292999999999999</v>
      </c>
      <c r="S260" s="200">
        <v>0</v>
      </c>
      <c r="T260" s="201">
        <f>S260*H260</f>
        <v>0</v>
      </c>
      <c r="AR260" s="23" t="s">
        <v>147</v>
      </c>
      <c r="AT260" s="23" t="s">
        <v>142</v>
      </c>
      <c r="AU260" s="23" t="s">
        <v>84</v>
      </c>
      <c r="AY260" s="23" t="s">
        <v>140</v>
      </c>
      <c r="BE260" s="202">
        <f>IF(N260="základní",J260,0)</f>
        <v>0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82</v>
      </c>
      <c r="BK260" s="202">
        <f>ROUND(I260*H260,2)</f>
        <v>0</v>
      </c>
      <c r="BL260" s="23" t="s">
        <v>147</v>
      </c>
      <c r="BM260" s="23" t="s">
        <v>346</v>
      </c>
    </row>
    <row r="261" spans="2:47" s="1" customFormat="1" ht="27">
      <c r="B261" s="40"/>
      <c r="C261" s="62"/>
      <c r="D261" s="203" t="s">
        <v>149</v>
      </c>
      <c r="E261" s="62"/>
      <c r="F261" s="204" t="s">
        <v>347</v>
      </c>
      <c r="G261" s="62"/>
      <c r="H261" s="62"/>
      <c r="I261" s="162"/>
      <c r="J261" s="62"/>
      <c r="K261" s="62"/>
      <c r="L261" s="60"/>
      <c r="M261" s="205"/>
      <c r="N261" s="41"/>
      <c r="O261" s="41"/>
      <c r="P261" s="41"/>
      <c r="Q261" s="41"/>
      <c r="R261" s="41"/>
      <c r="S261" s="41"/>
      <c r="T261" s="77"/>
      <c r="AT261" s="23" t="s">
        <v>149</v>
      </c>
      <c r="AU261" s="23" t="s">
        <v>84</v>
      </c>
    </row>
    <row r="262" spans="2:51" s="11" customFormat="1" ht="13.5">
      <c r="B262" s="206"/>
      <c r="C262" s="207"/>
      <c r="D262" s="203" t="s">
        <v>151</v>
      </c>
      <c r="E262" s="208" t="s">
        <v>30</v>
      </c>
      <c r="F262" s="209" t="s">
        <v>572</v>
      </c>
      <c r="G262" s="207"/>
      <c r="H262" s="210">
        <v>3730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151</v>
      </c>
      <c r="AU262" s="216" t="s">
        <v>84</v>
      </c>
      <c r="AV262" s="11" t="s">
        <v>84</v>
      </c>
      <c r="AW262" s="11" t="s">
        <v>37</v>
      </c>
      <c r="AX262" s="11" t="s">
        <v>74</v>
      </c>
      <c r="AY262" s="216" t="s">
        <v>140</v>
      </c>
    </row>
    <row r="263" spans="2:65" s="1" customFormat="1" ht="38.25" customHeight="1">
      <c r="B263" s="40"/>
      <c r="C263" s="191" t="s">
        <v>387</v>
      </c>
      <c r="D263" s="191" t="s">
        <v>142</v>
      </c>
      <c r="E263" s="192" t="s">
        <v>573</v>
      </c>
      <c r="F263" s="193" t="s">
        <v>574</v>
      </c>
      <c r="G263" s="194" t="s">
        <v>298</v>
      </c>
      <c r="H263" s="195">
        <v>144</v>
      </c>
      <c r="I263" s="196"/>
      <c r="J263" s="197">
        <f>ROUND(I263*H263,2)</f>
        <v>0</v>
      </c>
      <c r="K263" s="193" t="s">
        <v>30</v>
      </c>
      <c r="L263" s="60"/>
      <c r="M263" s="198" t="s">
        <v>30</v>
      </c>
      <c r="N263" s="199" t="s">
        <v>45</v>
      </c>
      <c r="O263" s="41"/>
      <c r="P263" s="200">
        <f>O263*H263</f>
        <v>0</v>
      </c>
      <c r="Q263" s="200">
        <v>0.88535</v>
      </c>
      <c r="R263" s="200">
        <f>Q263*H263</f>
        <v>127.4904</v>
      </c>
      <c r="S263" s="200">
        <v>0</v>
      </c>
      <c r="T263" s="201">
        <f>S263*H263</f>
        <v>0</v>
      </c>
      <c r="AR263" s="23" t="s">
        <v>147</v>
      </c>
      <c r="AT263" s="23" t="s">
        <v>142</v>
      </c>
      <c r="AU263" s="23" t="s">
        <v>84</v>
      </c>
      <c r="AY263" s="23" t="s">
        <v>140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82</v>
      </c>
      <c r="BK263" s="202">
        <f>ROUND(I263*H263,2)</f>
        <v>0</v>
      </c>
      <c r="BL263" s="23" t="s">
        <v>147</v>
      </c>
      <c r="BM263" s="23" t="s">
        <v>575</v>
      </c>
    </row>
    <row r="264" spans="2:47" s="1" customFormat="1" ht="40.5">
      <c r="B264" s="40"/>
      <c r="C264" s="62"/>
      <c r="D264" s="203" t="s">
        <v>149</v>
      </c>
      <c r="E264" s="62"/>
      <c r="F264" s="204" t="s">
        <v>574</v>
      </c>
      <c r="G264" s="62"/>
      <c r="H264" s="62"/>
      <c r="I264" s="162"/>
      <c r="J264" s="62"/>
      <c r="K264" s="62"/>
      <c r="L264" s="60"/>
      <c r="M264" s="205"/>
      <c r="N264" s="41"/>
      <c r="O264" s="41"/>
      <c r="P264" s="41"/>
      <c r="Q264" s="41"/>
      <c r="R264" s="41"/>
      <c r="S264" s="41"/>
      <c r="T264" s="77"/>
      <c r="AT264" s="23" t="s">
        <v>149</v>
      </c>
      <c r="AU264" s="23" t="s">
        <v>84</v>
      </c>
    </row>
    <row r="265" spans="2:51" s="11" customFormat="1" ht="13.5">
      <c r="B265" s="206"/>
      <c r="C265" s="207"/>
      <c r="D265" s="203" t="s">
        <v>151</v>
      </c>
      <c r="E265" s="208" t="s">
        <v>30</v>
      </c>
      <c r="F265" s="209" t="s">
        <v>576</v>
      </c>
      <c r="G265" s="207"/>
      <c r="H265" s="210">
        <v>144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151</v>
      </c>
      <c r="AU265" s="216" t="s">
        <v>84</v>
      </c>
      <c r="AV265" s="11" t="s">
        <v>84</v>
      </c>
      <c r="AW265" s="11" t="s">
        <v>37</v>
      </c>
      <c r="AX265" s="11" t="s">
        <v>74</v>
      </c>
      <c r="AY265" s="216" t="s">
        <v>140</v>
      </c>
    </row>
    <row r="266" spans="2:65" s="1" customFormat="1" ht="16.5" customHeight="1">
      <c r="B266" s="40"/>
      <c r="C266" s="191" t="s">
        <v>393</v>
      </c>
      <c r="D266" s="191" t="s">
        <v>142</v>
      </c>
      <c r="E266" s="192" t="s">
        <v>350</v>
      </c>
      <c r="F266" s="193" t="s">
        <v>351</v>
      </c>
      <c r="G266" s="194" t="s">
        <v>298</v>
      </c>
      <c r="H266" s="195">
        <v>29</v>
      </c>
      <c r="I266" s="196"/>
      <c r="J266" s="197">
        <f>ROUND(I266*H266,2)</f>
        <v>0</v>
      </c>
      <c r="K266" s="193" t="s">
        <v>146</v>
      </c>
      <c r="L266" s="60"/>
      <c r="M266" s="198" t="s">
        <v>30</v>
      </c>
      <c r="N266" s="199" t="s">
        <v>45</v>
      </c>
      <c r="O266" s="41"/>
      <c r="P266" s="200">
        <f>O266*H266</f>
        <v>0</v>
      </c>
      <c r="Q266" s="200">
        <v>0</v>
      </c>
      <c r="R266" s="200">
        <f>Q266*H266</f>
        <v>0</v>
      </c>
      <c r="S266" s="200">
        <v>0.252</v>
      </c>
      <c r="T266" s="201">
        <f>S266*H266</f>
        <v>7.308</v>
      </c>
      <c r="AR266" s="23" t="s">
        <v>147</v>
      </c>
      <c r="AT266" s="23" t="s">
        <v>142</v>
      </c>
      <c r="AU266" s="23" t="s">
        <v>84</v>
      </c>
      <c r="AY266" s="23" t="s">
        <v>140</v>
      </c>
      <c r="BE266" s="202">
        <f>IF(N266="základní",J266,0)</f>
        <v>0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3" t="s">
        <v>82</v>
      </c>
      <c r="BK266" s="202">
        <f>ROUND(I266*H266,2)</f>
        <v>0</v>
      </c>
      <c r="BL266" s="23" t="s">
        <v>147</v>
      </c>
      <c r="BM266" s="23" t="s">
        <v>352</v>
      </c>
    </row>
    <row r="267" spans="2:47" s="1" customFormat="1" ht="13.5">
      <c r="B267" s="40"/>
      <c r="C267" s="62"/>
      <c r="D267" s="203" t="s">
        <v>149</v>
      </c>
      <c r="E267" s="62"/>
      <c r="F267" s="204" t="s">
        <v>351</v>
      </c>
      <c r="G267" s="62"/>
      <c r="H267" s="62"/>
      <c r="I267" s="162"/>
      <c r="J267" s="62"/>
      <c r="K267" s="62"/>
      <c r="L267" s="60"/>
      <c r="M267" s="205"/>
      <c r="N267" s="41"/>
      <c r="O267" s="41"/>
      <c r="P267" s="41"/>
      <c r="Q267" s="41"/>
      <c r="R267" s="41"/>
      <c r="S267" s="41"/>
      <c r="T267" s="77"/>
      <c r="AT267" s="23" t="s">
        <v>149</v>
      </c>
      <c r="AU267" s="23" t="s">
        <v>84</v>
      </c>
    </row>
    <row r="268" spans="2:51" s="11" customFormat="1" ht="13.5">
      <c r="B268" s="206"/>
      <c r="C268" s="207"/>
      <c r="D268" s="203" t="s">
        <v>151</v>
      </c>
      <c r="E268" s="208" t="s">
        <v>30</v>
      </c>
      <c r="F268" s="209" t="s">
        <v>577</v>
      </c>
      <c r="G268" s="207"/>
      <c r="H268" s="210">
        <v>29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151</v>
      </c>
      <c r="AU268" s="216" t="s">
        <v>84</v>
      </c>
      <c r="AV268" s="11" t="s">
        <v>84</v>
      </c>
      <c r="AW268" s="11" t="s">
        <v>37</v>
      </c>
      <c r="AX268" s="11" t="s">
        <v>74</v>
      </c>
      <c r="AY268" s="216" t="s">
        <v>140</v>
      </c>
    </row>
    <row r="269" spans="2:65" s="1" customFormat="1" ht="16.5" customHeight="1">
      <c r="B269" s="40"/>
      <c r="C269" s="191" t="s">
        <v>399</v>
      </c>
      <c r="D269" s="191" t="s">
        <v>142</v>
      </c>
      <c r="E269" s="192" t="s">
        <v>355</v>
      </c>
      <c r="F269" s="193" t="s">
        <v>356</v>
      </c>
      <c r="G269" s="194" t="s">
        <v>298</v>
      </c>
      <c r="H269" s="195">
        <v>2400</v>
      </c>
      <c r="I269" s="196"/>
      <c r="J269" s="197">
        <f>ROUND(I269*H269,2)</f>
        <v>0</v>
      </c>
      <c r="K269" s="193" t="s">
        <v>146</v>
      </c>
      <c r="L269" s="60"/>
      <c r="M269" s="198" t="s">
        <v>30</v>
      </c>
      <c r="N269" s="199" t="s">
        <v>45</v>
      </c>
      <c r="O269" s="41"/>
      <c r="P269" s="200">
        <f>O269*H269</f>
        <v>0</v>
      </c>
      <c r="Q269" s="200">
        <v>0</v>
      </c>
      <c r="R269" s="200">
        <f>Q269*H269</f>
        <v>0</v>
      </c>
      <c r="S269" s="200">
        <v>0.097</v>
      </c>
      <c r="T269" s="201">
        <f>S269*H269</f>
        <v>232.8</v>
      </c>
      <c r="AR269" s="23" t="s">
        <v>147</v>
      </c>
      <c r="AT269" s="23" t="s">
        <v>142</v>
      </c>
      <c r="AU269" s="23" t="s">
        <v>84</v>
      </c>
      <c r="AY269" s="23" t="s">
        <v>140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3" t="s">
        <v>82</v>
      </c>
      <c r="BK269" s="202">
        <f>ROUND(I269*H269,2)</f>
        <v>0</v>
      </c>
      <c r="BL269" s="23" t="s">
        <v>147</v>
      </c>
      <c r="BM269" s="23" t="s">
        <v>357</v>
      </c>
    </row>
    <row r="270" spans="2:47" s="1" customFormat="1" ht="54">
      <c r="B270" s="40"/>
      <c r="C270" s="62"/>
      <c r="D270" s="203" t="s">
        <v>149</v>
      </c>
      <c r="E270" s="62"/>
      <c r="F270" s="204" t="s">
        <v>358</v>
      </c>
      <c r="G270" s="62"/>
      <c r="H270" s="62"/>
      <c r="I270" s="162"/>
      <c r="J270" s="62"/>
      <c r="K270" s="62"/>
      <c r="L270" s="60"/>
      <c r="M270" s="205"/>
      <c r="N270" s="41"/>
      <c r="O270" s="41"/>
      <c r="P270" s="41"/>
      <c r="Q270" s="41"/>
      <c r="R270" s="41"/>
      <c r="S270" s="41"/>
      <c r="T270" s="77"/>
      <c r="AT270" s="23" t="s">
        <v>149</v>
      </c>
      <c r="AU270" s="23" t="s">
        <v>84</v>
      </c>
    </row>
    <row r="271" spans="2:51" s="11" customFormat="1" ht="13.5">
      <c r="B271" s="206"/>
      <c r="C271" s="207"/>
      <c r="D271" s="203" t="s">
        <v>151</v>
      </c>
      <c r="E271" s="208" t="s">
        <v>30</v>
      </c>
      <c r="F271" s="209" t="s">
        <v>578</v>
      </c>
      <c r="G271" s="207"/>
      <c r="H271" s="210">
        <v>2400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151</v>
      </c>
      <c r="AU271" s="216" t="s">
        <v>84</v>
      </c>
      <c r="AV271" s="11" t="s">
        <v>84</v>
      </c>
      <c r="AW271" s="11" t="s">
        <v>37</v>
      </c>
      <c r="AX271" s="11" t="s">
        <v>74</v>
      </c>
      <c r="AY271" s="216" t="s">
        <v>140</v>
      </c>
    </row>
    <row r="272" spans="2:65" s="1" customFormat="1" ht="16.5" customHeight="1">
      <c r="B272" s="40"/>
      <c r="C272" s="191" t="s">
        <v>407</v>
      </c>
      <c r="D272" s="191" t="s">
        <v>142</v>
      </c>
      <c r="E272" s="192" t="s">
        <v>361</v>
      </c>
      <c r="F272" s="193" t="s">
        <v>362</v>
      </c>
      <c r="G272" s="194" t="s">
        <v>298</v>
      </c>
      <c r="H272" s="195">
        <v>360</v>
      </c>
      <c r="I272" s="196"/>
      <c r="J272" s="197">
        <f>ROUND(I272*H272,2)</f>
        <v>0</v>
      </c>
      <c r="K272" s="193" t="s">
        <v>146</v>
      </c>
      <c r="L272" s="60"/>
      <c r="M272" s="198" t="s">
        <v>30</v>
      </c>
      <c r="N272" s="199" t="s">
        <v>45</v>
      </c>
      <c r="O272" s="41"/>
      <c r="P272" s="200">
        <f>O272*H272</f>
        <v>0</v>
      </c>
      <c r="Q272" s="200">
        <v>0</v>
      </c>
      <c r="R272" s="200">
        <f>Q272*H272</f>
        <v>0</v>
      </c>
      <c r="S272" s="200">
        <v>0.065</v>
      </c>
      <c r="T272" s="201">
        <f>S272*H272</f>
        <v>23.400000000000002</v>
      </c>
      <c r="AR272" s="23" t="s">
        <v>147</v>
      </c>
      <c r="AT272" s="23" t="s">
        <v>142</v>
      </c>
      <c r="AU272" s="23" t="s">
        <v>84</v>
      </c>
      <c r="AY272" s="23" t="s">
        <v>140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3" t="s">
        <v>82</v>
      </c>
      <c r="BK272" s="202">
        <f>ROUND(I272*H272,2)</f>
        <v>0</v>
      </c>
      <c r="BL272" s="23" t="s">
        <v>147</v>
      </c>
      <c r="BM272" s="23" t="s">
        <v>363</v>
      </c>
    </row>
    <row r="273" spans="2:47" s="1" customFormat="1" ht="40.5">
      <c r="B273" s="40"/>
      <c r="C273" s="62"/>
      <c r="D273" s="203" t="s">
        <v>149</v>
      </c>
      <c r="E273" s="62"/>
      <c r="F273" s="204" t="s">
        <v>364</v>
      </c>
      <c r="G273" s="62"/>
      <c r="H273" s="62"/>
      <c r="I273" s="162"/>
      <c r="J273" s="62"/>
      <c r="K273" s="62"/>
      <c r="L273" s="60"/>
      <c r="M273" s="205"/>
      <c r="N273" s="41"/>
      <c r="O273" s="41"/>
      <c r="P273" s="41"/>
      <c r="Q273" s="41"/>
      <c r="R273" s="41"/>
      <c r="S273" s="41"/>
      <c r="T273" s="77"/>
      <c r="AT273" s="23" t="s">
        <v>149</v>
      </c>
      <c r="AU273" s="23" t="s">
        <v>84</v>
      </c>
    </row>
    <row r="274" spans="2:51" s="11" customFormat="1" ht="13.5">
      <c r="B274" s="206"/>
      <c r="C274" s="207"/>
      <c r="D274" s="203" t="s">
        <v>151</v>
      </c>
      <c r="E274" s="208" t="s">
        <v>30</v>
      </c>
      <c r="F274" s="209" t="s">
        <v>579</v>
      </c>
      <c r="G274" s="207"/>
      <c r="H274" s="210">
        <v>360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151</v>
      </c>
      <c r="AU274" s="216" t="s">
        <v>84</v>
      </c>
      <c r="AV274" s="11" t="s">
        <v>84</v>
      </c>
      <c r="AW274" s="11" t="s">
        <v>37</v>
      </c>
      <c r="AX274" s="11" t="s">
        <v>74</v>
      </c>
      <c r="AY274" s="216" t="s">
        <v>140</v>
      </c>
    </row>
    <row r="275" spans="2:65" s="1" customFormat="1" ht="25.5" customHeight="1">
      <c r="B275" s="40"/>
      <c r="C275" s="191" t="s">
        <v>580</v>
      </c>
      <c r="D275" s="191" t="s">
        <v>142</v>
      </c>
      <c r="E275" s="192" t="s">
        <v>367</v>
      </c>
      <c r="F275" s="193" t="s">
        <v>368</v>
      </c>
      <c r="G275" s="194" t="s">
        <v>145</v>
      </c>
      <c r="H275" s="195">
        <v>10684</v>
      </c>
      <c r="I275" s="196"/>
      <c r="J275" s="197">
        <f>ROUND(I275*H275,2)</f>
        <v>0</v>
      </c>
      <c r="K275" s="193" t="s">
        <v>146</v>
      </c>
      <c r="L275" s="60"/>
      <c r="M275" s="198" t="s">
        <v>30</v>
      </c>
      <c r="N275" s="199" t="s">
        <v>45</v>
      </c>
      <c r="O275" s="41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3" t="s">
        <v>147</v>
      </c>
      <c r="AT275" s="23" t="s">
        <v>142</v>
      </c>
      <c r="AU275" s="23" t="s">
        <v>84</v>
      </c>
      <c r="AY275" s="23" t="s">
        <v>140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23" t="s">
        <v>82</v>
      </c>
      <c r="BK275" s="202">
        <f>ROUND(I275*H275,2)</f>
        <v>0</v>
      </c>
      <c r="BL275" s="23" t="s">
        <v>147</v>
      </c>
      <c r="BM275" s="23" t="s">
        <v>369</v>
      </c>
    </row>
    <row r="276" spans="2:47" s="1" customFormat="1" ht="40.5">
      <c r="B276" s="40"/>
      <c r="C276" s="62"/>
      <c r="D276" s="203" t="s">
        <v>149</v>
      </c>
      <c r="E276" s="62"/>
      <c r="F276" s="204" t="s">
        <v>370</v>
      </c>
      <c r="G276" s="62"/>
      <c r="H276" s="62"/>
      <c r="I276" s="162"/>
      <c r="J276" s="62"/>
      <c r="K276" s="62"/>
      <c r="L276" s="60"/>
      <c r="M276" s="205"/>
      <c r="N276" s="41"/>
      <c r="O276" s="41"/>
      <c r="P276" s="41"/>
      <c r="Q276" s="41"/>
      <c r="R276" s="41"/>
      <c r="S276" s="41"/>
      <c r="T276" s="77"/>
      <c r="AT276" s="23" t="s">
        <v>149</v>
      </c>
      <c r="AU276" s="23" t="s">
        <v>84</v>
      </c>
    </row>
    <row r="277" spans="2:51" s="11" customFormat="1" ht="13.5">
      <c r="B277" s="206"/>
      <c r="C277" s="207"/>
      <c r="D277" s="203" t="s">
        <v>151</v>
      </c>
      <c r="E277" s="208" t="s">
        <v>30</v>
      </c>
      <c r="F277" s="209" t="s">
        <v>543</v>
      </c>
      <c r="G277" s="207"/>
      <c r="H277" s="210">
        <v>10684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151</v>
      </c>
      <c r="AU277" s="216" t="s">
        <v>84</v>
      </c>
      <c r="AV277" s="11" t="s">
        <v>84</v>
      </c>
      <c r="AW277" s="11" t="s">
        <v>37</v>
      </c>
      <c r="AX277" s="11" t="s">
        <v>74</v>
      </c>
      <c r="AY277" s="216" t="s">
        <v>140</v>
      </c>
    </row>
    <row r="278" spans="2:63" s="10" customFormat="1" ht="29.85" customHeight="1">
      <c r="B278" s="175"/>
      <c r="C278" s="176"/>
      <c r="D278" s="177" t="s">
        <v>73</v>
      </c>
      <c r="E278" s="189" t="s">
        <v>371</v>
      </c>
      <c r="F278" s="189" t="s">
        <v>372</v>
      </c>
      <c r="G278" s="176"/>
      <c r="H278" s="176"/>
      <c r="I278" s="179"/>
      <c r="J278" s="190">
        <f>BK278</f>
        <v>0</v>
      </c>
      <c r="K278" s="176"/>
      <c r="L278" s="181"/>
      <c r="M278" s="182"/>
      <c r="N278" s="183"/>
      <c r="O278" s="183"/>
      <c r="P278" s="184">
        <f>SUM(P279:P309)</f>
        <v>0</v>
      </c>
      <c r="Q278" s="183"/>
      <c r="R278" s="184">
        <f>SUM(R279:R309)</f>
        <v>0</v>
      </c>
      <c r="S278" s="183"/>
      <c r="T278" s="185">
        <f>SUM(T279:T309)</f>
        <v>0</v>
      </c>
      <c r="AR278" s="186" t="s">
        <v>82</v>
      </c>
      <c r="AT278" s="187" t="s">
        <v>73</v>
      </c>
      <c r="AU278" s="187" t="s">
        <v>82</v>
      </c>
      <c r="AY278" s="186" t="s">
        <v>140</v>
      </c>
      <c r="BK278" s="188">
        <f>SUM(BK279:BK309)</f>
        <v>0</v>
      </c>
    </row>
    <row r="279" spans="2:65" s="1" customFormat="1" ht="25.5" customHeight="1">
      <c r="B279" s="40"/>
      <c r="C279" s="191" t="s">
        <v>581</v>
      </c>
      <c r="D279" s="191" t="s">
        <v>142</v>
      </c>
      <c r="E279" s="192" t="s">
        <v>374</v>
      </c>
      <c r="F279" s="193" t="s">
        <v>375</v>
      </c>
      <c r="G279" s="194" t="s">
        <v>259</v>
      </c>
      <c r="H279" s="195">
        <v>3268.569</v>
      </c>
      <c r="I279" s="196"/>
      <c r="J279" s="197">
        <f>ROUND(I279*H279,2)</f>
        <v>0</v>
      </c>
      <c r="K279" s="193" t="s">
        <v>30</v>
      </c>
      <c r="L279" s="60"/>
      <c r="M279" s="198" t="s">
        <v>30</v>
      </c>
      <c r="N279" s="199" t="s">
        <v>45</v>
      </c>
      <c r="O279" s="4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AR279" s="23" t="s">
        <v>147</v>
      </c>
      <c r="AT279" s="23" t="s">
        <v>142</v>
      </c>
      <c r="AU279" s="23" t="s">
        <v>84</v>
      </c>
      <c r="AY279" s="23" t="s">
        <v>140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3" t="s">
        <v>82</v>
      </c>
      <c r="BK279" s="202">
        <f>ROUND(I279*H279,2)</f>
        <v>0</v>
      </c>
      <c r="BL279" s="23" t="s">
        <v>147</v>
      </c>
      <c r="BM279" s="23" t="s">
        <v>376</v>
      </c>
    </row>
    <row r="280" spans="2:47" s="1" customFormat="1" ht="27">
      <c r="B280" s="40"/>
      <c r="C280" s="62"/>
      <c r="D280" s="203" t="s">
        <v>149</v>
      </c>
      <c r="E280" s="62"/>
      <c r="F280" s="204" t="s">
        <v>377</v>
      </c>
      <c r="G280" s="62"/>
      <c r="H280" s="62"/>
      <c r="I280" s="162"/>
      <c r="J280" s="62"/>
      <c r="K280" s="62"/>
      <c r="L280" s="60"/>
      <c r="M280" s="205"/>
      <c r="N280" s="41"/>
      <c r="O280" s="41"/>
      <c r="P280" s="41"/>
      <c r="Q280" s="41"/>
      <c r="R280" s="41"/>
      <c r="S280" s="41"/>
      <c r="T280" s="77"/>
      <c r="AT280" s="23" t="s">
        <v>149</v>
      </c>
      <c r="AU280" s="23" t="s">
        <v>84</v>
      </c>
    </row>
    <row r="281" spans="2:51" s="11" customFormat="1" ht="13.5">
      <c r="B281" s="206"/>
      <c r="C281" s="207"/>
      <c r="D281" s="203" t="s">
        <v>151</v>
      </c>
      <c r="E281" s="208" t="s">
        <v>30</v>
      </c>
      <c r="F281" s="209" t="s">
        <v>582</v>
      </c>
      <c r="G281" s="207"/>
      <c r="H281" s="210">
        <v>9505.091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151</v>
      </c>
      <c r="AU281" s="216" t="s">
        <v>84</v>
      </c>
      <c r="AV281" s="11" t="s">
        <v>84</v>
      </c>
      <c r="AW281" s="11" t="s">
        <v>37</v>
      </c>
      <c r="AX281" s="11" t="s">
        <v>74</v>
      </c>
      <c r="AY281" s="216" t="s">
        <v>140</v>
      </c>
    </row>
    <row r="282" spans="2:51" s="11" customFormat="1" ht="13.5">
      <c r="B282" s="206"/>
      <c r="C282" s="207"/>
      <c r="D282" s="203" t="s">
        <v>151</v>
      </c>
      <c r="E282" s="208" t="s">
        <v>30</v>
      </c>
      <c r="F282" s="209" t="s">
        <v>583</v>
      </c>
      <c r="G282" s="207"/>
      <c r="H282" s="210">
        <v>-5470.208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151</v>
      </c>
      <c r="AU282" s="216" t="s">
        <v>84</v>
      </c>
      <c r="AV282" s="11" t="s">
        <v>84</v>
      </c>
      <c r="AW282" s="11" t="s">
        <v>37</v>
      </c>
      <c r="AX282" s="11" t="s">
        <v>74</v>
      </c>
      <c r="AY282" s="216" t="s">
        <v>140</v>
      </c>
    </row>
    <row r="283" spans="2:51" s="11" customFormat="1" ht="27">
      <c r="B283" s="206"/>
      <c r="C283" s="207"/>
      <c r="D283" s="203" t="s">
        <v>151</v>
      </c>
      <c r="E283" s="208" t="s">
        <v>30</v>
      </c>
      <c r="F283" s="209" t="s">
        <v>584</v>
      </c>
      <c r="G283" s="207"/>
      <c r="H283" s="210">
        <v>596.16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151</v>
      </c>
      <c r="AU283" s="216" t="s">
        <v>84</v>
      </c>
      <c r="AV283" s="11" t="s">
        <v>84</v>
      </c>
      <c r="AW283" s="11" t="s">
        <v>37</v>
      </c>
      <c r="AX283" s="11" t="s">
        <v>74</v>
      </c>
      <c r="AY283" s="216" t="s">
        <v>140</v>
      </c>
    </row>
    <row r="284" spans="2:51" s="12" customFormat="1" ht="13.5">
      <c r="B284" s="217"/>
      <c r="C284" s="218"/>
      <c r="D284" s="203" t="s">
        <v>151</v>
      </c>
      <c r="E284" s="219" t="s">
        <v>30</v>
      </c>
      <c r="F284" s="220" t="s">
        <v>496</v>
      </c>
      <c r="G284" s="218"/>
      <c r="H284" s="219" t="s">
        <v>30</v>
      </c>
      <c r="I284" s="221"/>
      <c r="J284" s="218"/>
      <c r="K284" s="218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151</v>
      </c>
      <c r="AU284" s="226" t="s">
        <v>84</v>
      </c>
      <c r="AV284" s="12" t="s">
        <v>82</v>
      </c>
      <c r="AW284" s="12" t="s">
        <v>37</v>
      </c>
      <c r="AX284" s="12" t="s">
        <v>74</v>
      </c>
      <c r="AY284" s="226" t="s">
        <v>140</v>
      </c>
    </row>
    <row r="285" spans="2:51" s="12" customFormat="1" ht="13.5">
      <c r="B285" s="217"/>
      <c r="C285" s="218"/>
      <c r="D285" s="203" t="s">
        <v>151</v>
      </c>
      <c r="E285" s="219" t="s">
        <v>30</v>
      </c>
      <c r="F285" s="220" t="s">
        <v>153</v>
      </c>
      <c r="G285" s="218"/>
      <c r="H285" s="219" t="s">
        <v>30</v>
      </c>
      <c r="I285" s="221"/>
      <c r="J285" s="218"/>
      <c r="K285" s="218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151</v>
      </c>
      <c r="AU285" s="226" t="s">
        <v>84</v>
      </c>
      <c r="AV285" s="12" t="s">
        <v>82</v>
      </c>
      <c r="AW285" s="12" t="s">
        <v>37</v>
      </c>
      <c r="AX285" s="12" t="s">
        <v>74</v>
      </c>
      <c r="AY285" s="226" t="s">
        <v>140</v>
      </c>
    </row>
    <row r="286" spans="2:51" s="11" customFormat="1" ht="13.5">
      <c r="B286" s="206"/>
      <c r="C286" s="207"/>
      <c r="D286" s="203" t="s">
        <v>151</v>
      </c>
      <c r="E286" s="208" t="s">
        <v>30</v>
      </c>
      <c r="F286" s="209" t="s">
        <v>585</v>
      </c>
      <c r="G286" s="207"/>
      <c r="H286" s="210">
        <v>-766.314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151</v>
      </c>
      <c r="AU286" s="216" t="s">
        <v>84</v>
      </c>
      <c r="AV286" s="11" t="s">
        <v>84</v>
      </c>
      <c r="AW286" s="11" t="s">
        <v>37</v>
      </c>
      <c r="AX286" s="11" t="s">
        <v>74</v>
      </c>
      <c r="AY286" s="216" t="s">
        <v>140</v>
      </c>
    </row>
    <row r="287" spans="2:51" s="11" customFormat="1" ht="27">
      <c r="B287" s="206"/>
      <c r="C287" s="207"/>
      <c r="D287" s="203" t="s">
        <v>151</v>
      </c>
      <c r="E287" s="208" t="s">
        <v>30</v>
      </c>
      <c r="F287" s="209" t="s">
        <v>586</v>
      </c>
      <c r="G287" s="207"/>
      <c r="H287" s="210">
        <v>-596.16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151</v>
      </c>
      <c r="AU287" s="216" t="s">
        <v>84</v>
      </c>
      <c r="AV287" s="11" t="s">
        <v>84</v>
      </c>
      <c r="AW287" s="11" t="s">
        <v>37</v>
      </c>
      <c r="AX287" s="11" t="s">
        <v>74</v>
      </c>
      <c r="AY287" s="216" t="s">
        <v>140</v>
      </c>
    </row>
    <row r="288" spans="2:65" s="1" customFormat="1" ht="16.5" customHeight="1">
      <c r="B288" s="40"/>
      <c r="C288" s="191" t="s">
        <v>587</v>
      </c>
      <c r="D288" s="191" t="s">
        <v>142</v>
      </c>
      <c r="E288" s="192" t="s">
        <v>588</v>
      </c>
      <c r="F288" s="193" t="s">
        <v>589</v>
      </c>
      <c r="G288" s="194" t="s">
        <v>259</v>
      </c>
      <c r="H288" s="195">
        <v>1362.474</v>
      </c>
      <c r="I288" s="196"/>
      <c r="J288" s="197">
        <f>ROUND(I288*H288,2)</f>
        <v>0</v>
      </c>
      <c r="K288" s="193" t="s">
        <v>146</v>
      </c>
      <c r="L288" s="60"/>
      <c r="M288" s="198" t="s">
        <v>30</v>
      </c>
      <c r="N288" s="199" t="s">
        <v>45</v>
      </c>
      <c r="O288" s="4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3" t="s">
        <v>147</v>
      </c>
      <c r="AT288" s="23" t="s">
        <v>142</v>
      </c>
      <c r="AU288" s="23" t="s">
        <v>84</v>
      </c>
      <c r="AY288" s="23" t="s">
        <v>140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82</v>
      </c>
      <c r="BK288" s="202">
        <f>ROUND(I288*H288,2)</f>
        <v>0</v>
      </c>
      <c r="BL288" s="23" t="s">
        <v>147</v>
      </c>
      <c r="BM288" s="23" t="s">
        <v>590</v>
      </c>
    </row>
    <row r="289" spans="2:47" s="1" customFormat="1" ht="13.5">
      <c r="B289" s="40"/>
      <c r="C289" s="62"/>
      <c r="D289" s="203" t="s">
        <v>149</v>
      </c>
      <c r="E289" s="62"/>
      <c r="F289" s="204" t="s">
        <v>591</v>
      </c>
      <c r="G289" s="62"/>
      <c r="H289" s="62"/>
      <c r="I289" s="162"/>
      <c r="J289" s="62"/>
      <c r="K289" s="62"/>
      <c r="L289" s="60"/>
      <c r="M289" s="205"/>
      <c r="N289" s="41"/>
      <c r="O289" s="41"/>
      <c r="P289" s="41"/>
      <c r="Q289" s="41"/>
      <c r="R289" s="41"/>
      <c r="S289" s="41"/>
      <c r="T289" s="77"/>
      <c r="AT289" s="23" t="s">
        <v>149</v>
      </c>
      <c r="AU289" s="23" t="s">
        <v>84</v>
      </c>
    </row>
    <row r="290" spans="2:51" s="11" customFormat="1" ht="13.5">
      <c r="B290" s="206"/>
      <c r="C290" s="207"/>
      <c r="D290" s="203" t="s">
        <v>151</v>
      </c>
      <c r="E290" s="208" t="s">
        <v>30</v>
      </c>
      <c r="F290" s="209" t="s">
        <v>592</v>
      </c>
      <c r="G290" s="207"/>
      <c r="H290" s="210">
        <v>766.314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151</v>
      </c>
      <c r="AU290" s="216" t="s">
        <v>84</v>
      </c>
      <c r="AV290" s="11" t="s">
        <v>84</v>
      </c>
      <c r="AW290" s="11" t="s">
        <v>37</v>
      </c>
      <c r="AX290" s="11" t="s">
        <v>74</v>
      </c>
      <c r="AY290" s="216" t="s">
        <v>140</v>
      </c>
    </row>
    <row r="291" spans="2:51" s="11" customFormat="1" ht="27">
      <c r="B291" s="206"/>
      <c r="C291" s="207"/>
      <c r="D291" s="203" t="s">
        <v>151</v>
      </c>
      <c r="E291" s="208" t="s">
        <v>30</v>
      </c>
      <c r="F291" s="209" t="s">
        <v>584</v>
      </c>
      <c r="G291" s="207"/>
      <c r="H291" s="210">
        <v>596.16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151</v>
      </c>
      <c r="AU291" s="216" t="s">
        <v>84</v>
      </c>
      <c r="AV291" s="11" t="s">
        <v>84</v>
      </c>
      <c r="AW291" s="11" t="s">
        <v>37</v>
      </c>
      <c r="AX291" s="11" t="s">
        <v>74</v>
      </c>
      <c r="AY291" s="216" t="s">
        <v>140</v>
      </c>
    </row>
    <row r="292" spans="2:51" s="12" customFormat="1" ht="13.5">
      <c r="B292" s="217"/>
      <c r="C292" s="218"/>
      <c r="D292" s="203" t="s">
        <v>151</v>
      </c>
      <c r="E292" s="219" t="s">
        <v>30</v>
      </c>
      <c r="F292" s="220" t="s">
        <v>496</v>
      </c>
      <c r="G292" s="218"/>
      <c r="H292" s="219" t="s">
        <v>30</v>
      </c>
      <c r="I292" s="221"/>
      <c r="J292" s="218"/>
      <c r="K292" s="218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151</v>
      </c>
      <c r="AU292" s="226" t="s">
        <v>84</v>
      </c>
      <c r="AV292" s="12" t="s">
        <v>82</v>
      </c>
      <c r="AW292" s="12" t="s">
        <v>37</v>
      </c>
      <c r="AX292" s="12" t="s">
        <v>74</v>
      </c>
      <c r="AY292" s="226" t="s">
        <v>140</v>
      </c>
    </row>
    <row r="293" spans="2:51" s="12" customFormat="1" ht="13.5">
      <c r="B293" s="217"/>
      <c r="C293" s="218"/>
      <c r="D293" s="203" t="s">
        <v>151</v>
      </c>
      <c r="E293" s="219" t="s">
        <v>30</v>
      </c>
      <c r="F293" s="220" t="s">
        <v>153</v>
      </c>
      <c r="G293" s="218"/>
      <c r="H293" s="219" t="s">
        <v>30</v>
      </c>
      <c r="I293" s="221"/>
      <c r="J293" s="218"/>
      <c r="K293" s="218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151</v>
      </c>
      <c r="AU293" s="226" t="s">
        <v>84</v>
      </c>
      <c r="AV293" s="12" t="s">
        <v>82</v>
      </c>
      <c r="AW293" s="12" t="s">
        <v>37</v>
      </c>
      <c r="AX293" s="12" t="s">
        <v>74</v>
      </c>
      <c r="AY293" s="226" t="s">
        <v>140</v>
      </c>
    </row>
    <row r="294" spans="2:65" s="1" customFormat="1" ht="25.5" customHeight="1">
      <c r="B294" s="40"/>
      <c r="C294" s="191" t="s">
        <v>593</v>
      </c>
      <c r="D294" s="191" t="s">
        <v>142</v>
      </c>
      <c r="E294" s="192" t="s">
        <v>382</v>
      </c>
      <c r="F294" s="193" t="s">
        <v>383</v>
      </c>
      <c r="G294" s="194" t="s">
        <v>259</v>
      </c>
      <c r="H294" s="195">
        <v>2451.875</v>
      </c>
      <c r="I294" s="196"/>
      <c r="J294" s="197">
        <f>ROUND(I294*H294,2)</f>
        <v>0</v>
      </c>
      <c r="K294" s="193" t="s">
        <v>146</v>
      </c>
      <c r="L294" s="60"/>
      <c r="M294" s="198" t="s">
        <v>30</v>
      </c>
      <c r="N294" s="199" t="s">
        <v>45</v>
      </c>
      <c r="O294" s="41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3" t="s">
        <v>147</v>
      </c>
      <c r="AT294" s="23" t="s">
        <v>142</v>
      </c>
      <c r="AU294" s="23" t="s">
        <v>84</v>
      </c>
      <c r="AY294" s="23" t="s">
        <v>140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3" t="s">
        <v>82</v>
      </c>
      <c r="BK294" s="202">
        <f>ROUND(I294*H294,2)</f>
        <v>0</v>
      </c>
      <c r="BL294" s="23" t="s">
        <v>147</v>
      </c>
      <c r="BM294" s="23" t="s">
        <v>384</v>
      </c>
    </row>
    <row r="295" spans="2:47" s="1" customFormat="1" ht="27">
      <c r="B295" s="40"/>
      <c r="C295" s="62"/>
      <c r="D295" s="203" t="s">
        <v>149</v>
      </c>
      <c r="E295" s="62"/>
      <c r="F295" s="204" t="s">
        <v>385</v>
      </c>
      <c r="G295" s="62"/>
      <c r="H295" s="62"/>
      <c r="I295" s="162"/>
      <c r="J295" s="62"/>
      <c r="K295" s="62"/>
      <c r="L295" s="60"/>
      <c r="M295" s="205"/>
      <c r="N295" s="41"/>
      <c r="O295" s="41"/>
      <c r="P295" s="41"/>
      <c r="Q295" s="41"/>
      <c r="R295" s="41"/>
      <c r="S295" s="41"/>
      <c r="T295" s="77"/>
      <c r="AT295" s="23" t="s">
        <v>149</v>
      </c>
      <c r="AU295" s="23" t="s">
        <v>84</v>
      </c>
    </row>
    <row r="296" spans="2:51" s="11" customFormat="1" ht="13.5">
      <c r="B296" s="206"/>
      <c r="C296" s="207"/>
      <c r="D296" s="203" t="s">
        <v>151</v>
      </c>
      <c r="E296" s="208" t="s">
        <v>30</v>
      </c>
      <c r="F296" s="209" t="s">
        <v>594</v>
      </c>
      <c r="G296" s="207"/>
      <c r="H296" s="210">
        <v>2451.875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151</v>
      </c>
      <c r="AU296" s="216" t="s">
        <v>84</v>
      </c>
      <c r="AV296" s="11" t="s">
        <v>84</v>
      </c>
      <c r="AW296" s="11" t="s">
        <v>37</v>
      </c>
      <c r="AX296" s="11" t="s">
        <v>74</v>
      </c>
      <c r="AY296" s="216" t="s">
        <v>140</v>
      </c>
    </row>
    <row r="297" spans="2:65" s="1" customFormat="1" ht="25.5" customHeight="1">
      <c r="B297" s="40"/>
      <c r="C297" s="191" t="s">
        <v>595</v>
      </c>
      <c r="D297" s="191" t="s">
        <v>142</v>
      </c>
      <c r="E297" s="192" t="s">
        <v>388</v>
      </c>
      <c r="F297" s="193" t="s">
        <v>389</v>
      </c>
      <c r="G297" s="194" t="s">
        <v>259</v>
      </c>
      <c r="H297" s="195">
        <v>4874.048</v>
      </c>
      <c r="I297" s="196"/>
      <c r="J297" s="197">
        <f>ROUND(I297*H297,2)</f>
        <v>0</v>
      </c>
      <c r="K297" s="193" t="s">
        <v>30</v>
      </c>
      <c r="L297" s="60"/>
      <c r="M297" s="198" t="s">
        <v>30</v>
      </c>
      <c r="N297" s="199" t="s">
        <v>45</v>
      </c>
      <c r="O297" s="41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3" t="s">
        <v>147</v>
      </c>
      <c r="AT297" s="23" t="s">
        <v>142</v>
      </c>
      <c r="AU297" s="23" t="s">
        <v>84</v>
      </c>
      <c r="AY297" s="23" t="s">
        <v>140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82</v>
      </c>
      <c r="BK297" s="202">
        <f>ROUND(I297*H297,2)</f>
        <v>0</v>
      </c>
      <c r="BL297" s="23" t="s">
        <v>147</v>
      </c>
      <c r="BM297" s="23" t="s">
        <v>454</v>
      </c>
    </row>
    <row r="298" spans="2:47" s="1" customFormat="1" ht="13.5">
      <c r="B298" s="40"/>
      <c r="C298" s="62"/>
      <c r="D298" s="203" t="s">
        <v>149</v>
      </c>
      <c r="E298" s="62"/>
      <c r="F298" s="204" t="s">
        <v>389</v>
      </c>
      <c r="G298" s="62"/>
      <c r="H298" s="62"/>
      <c r="I298" s="162"/>
      <c r="J298" s="62"/>
      <c r="K298" s="62"/>
      <c r="L298" s="60"/>
      <c r="M298" s="205"/>
      <c r="N298" s="41"/>
      <c r="O298" s="41"/>
      <c r="P298" s="41"/>
      <c r="Q298" s="41"/>
      <c r="R298" s="41"/>
      <c r="S298" s="41"/>
      <c r="T298" s="77"/>
      <c r="AT298" s="23" t="s">
        <v>149</v>
      </c>
      <c r="AU298" s="23" t="s">
        <v>84</v>
      </c>
    </row>
    <row r="299" spans="2:51" s="11" customFormat="1" ht="13.5">
      <c r="B299" s="206"/>
      <c r="C299" s="207"/>
      <c r="D299" s="203" t="s">
        <v>151</v>
      </c>
      <c r="E299" s="208" t="s">
        <v>30</v>
      </c>
      <c r="F299" s="209" t="s">
        <v>596</v>
      </c>
      <c r="G299" s="207"/>
      <c r="H299" s="210">
        <v>5470.208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151</v>
      </c>
      <c r="AU299" s="216" t="s">
        <v>84</v>
      </c>
      <c r="AV299" s="11" t="s">
        <v>84</v>
      </c>
      <c r="AW299" s="11" t="s">
        <v>37</v>
      </c>
      <c r="AX299" s="11" t="s">
        <v>74</v>
      </c>
      <c r="AY299" s="216" t="s">
        <v>140</v>
      </c>
    </row>
    <row r="300" spans="2:51" s="11" customFormat="1" ht="27">
      <c r="B300" s="206"/>
      <c r="C300" s="207"/>
      <c r="D300" s="203" t="s">
        <v>151</v>
      </c>
      <c r="E300" s="208" t="s">
        <v>30</v>
      </c>
      <c r="F300" s="209" t="s">
        <v>586</v>
      </c>
      <c r="G300" s="207"/>
      <c r="H300" s="210">
        <v>-596.16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151</v>
      </c>
      <c r="AU300" s="216" t="s">
        <v>84</v>
      </c>
      <c r="AV300" s="11" t="s">
        <v>84</v>
      </c>
      <c r="AW300" s="11" t="s">
        <v>37</v>
      </c>
      <c r="AX300" s="11" t="s">
        <v>74</v>
      </c>
      <c r="AY300" s="216" t="s">
        <v>140</v>
      </c>
    </row>
    <row r="301" spans="2:51" s="12" customFormat="1" ht="13.5">
      <c r="B301" s="217"/>
      <c r="C301" s="218"/>
      <c r="D301" s="203" t="s">
        <v>151</v>
      </c>
      <c r="E301" s="219" t="s">
        <v>30</v>
      </c>
      <c r="F301" s="220" t="s">
        <v>496</v>
      </c>
      <c r="G301" s="218"/>
      <c r="H301" s="219" t="s">
        <v>30</v>
      </c>
      <c r="I301" s="221"/>
      <c r="J301" s="218"/>
      <c r="K301" s="218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151</v>
      </c>
      <c r="AU301" s="226" t="s">
        <v>84</v>
      </c>
      <c r="AV301" s="12" t="s">
        <v>82</v>
      </c>
      <c r="AW301" s="12" t="s">
        <v>37</v>
      </c>
      <c r="AX301" s="12" t="s">
        <v>74</v>
      </c>
      <c r="AY301" s="226" t="s">
        <v>140</v>
      </c>
    </row>
    <row r="302" spans="2:51" s="12" customFormat="1" ht="13.5">
      <c r="B302" s="217"/>
      <c r="C302" s="218"/>
      <c r="D302" s="203" t="s">
        <v>151</v>
      </c>
      <c r="E302" s="219" t="s">
        <v>30</v>
      </c>
      <c r="F302" s="220" t="s">
        <v>153</v>
      </c>
      <c r="G302" s="218"/>
      <c r="H302" s="219" t="s">
        <v>30</v>
      </c>
      <c r="I302" s="221"/>
      <c r="J302" s="218"/>
      <c r="K302" s="218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151</v>
      </c>
      <c r="AU302" s="226" t="s">
        <v>84</v>
      </c>
      <c r="AV302" s="12" t="s">
        <v>82</v>
      </c>
      <c r="AW302" s="12" t="s">
        <v>37</v>
      </c>
      <c r="AX302" s="12" t="s">
        <v>74</v>
      </c>
      <c r="AY302" s="226" t="s">
        <v>140</v>
      </c>
    </row>
    <row r="303" spans="2:65" s="1" customFormat="1" ht="25.5" customHeight="1">
      <c r="B303" s="40"/>
      <c r="C303" s="191" t="s">
        <v>597</v>
      </c>
      <c r="D303" s="191" t="s">
        <v>142</v>
      </c>
      <c r="E303" s="192" t="s">
        <v>394</v>
      </c>
      <c r="F303" s="193" t="s">
        <v>395</v>
      </c>
      <c r="G303" s="194" t="s">
        <v>259</v>
      </c>
      <c r="H303" s="195">
        <v>553.186</v>
      </c>
      <c r="I303" s="196"/>
      <c r="J303" s="197">
        <f>ROUND(I303*H303,2)</f>
        <v>0</v>
      </c>
      <c r="K303" s="193" t="s">
        <v>146</v>
      </c>
      <c r="L303" s="60"/>
      <c r="M303" s="198" t="s">
        <v>30</v>
      </c>
      <c r="N303" s="199" t="s">
        <v>45</v>
      </c>
      <c r="O303" s="4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3" t="s">
        <v>147</v>
      </c>
      <c r="AT303" s="23" t="s">
        <v>142</v>
      </c>
      <c r="AU303" s="23" t="s">
        <v>84</v>
      </c>
      <c r="AY303" s="23" t="s">
        <v>140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3" t="s">
        <v>82</v>
      </c>
      <c r="BK303" s="202">
        <f>ROUND(I303*H303,2)</f>
        <v>0</v>
      </c>
      <c r="BL303" s="23" t="s">
        <v>147</v>
      </c>
      <c r="BM303" s="23" t="s">
        <v>396</v>
      </c>
    </row>
    <row r="304" spans="2:47" s="1" customFormat="1" ht="27">
      <c r="B304" s="40"/>
      <c r="C304" s="62"/>
      <c r="D304" s="203" t="s">
        <v>149</v>
      </c>
      <c r="E304" s="62"/>
      <c r="F304" s="204" t="s">
        <v>397</v>
      </c>
      <c r="G304" s="62"/>
      <c r="H304" s="62"/>
      <c r="I304" s="162"/>
      <c r="J304" s="62"/>
      <c r="K304" s="62"/>
      <c r="L304" s="60"/>
      <c r="M304" s="205"/>
      <c r="N304" s="41"/>
      <c r="O304" s="41"/>
      <c r="P304" s="41"/>
      <c r="Q304" s="41"/>
      <c r="R304" s="41"/>
      <c r="S304" s="41"/>
      <c r="T304" s="77"/>
      <c r="AT304" s="23" t="s">
        <v>149</v>
      </c>
      <c r="AU304" s="23" t="s">
        <v>84</v>
      </c>
    </row>
    <row r="305" spans="2:51" s="11" customFormat="1" ht="13.5">
      <c r="B305" s="206"/>
      <c r="C305" s="207"/>
      <c r="D305" s="203" t="s">
        <v>151</v>
      </c>
      <c r="E305" s="208" t="s">
        <v>30</v>
      </c>
      <c r="F305" s="209" t="s">
        <v>598</v>
      </c>
      <c r="G305" s="207"/>
      <c r="H305" s="210">
        <v>1319.5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151</v>
      </c>
      <c r="AU305" s="216" t="s">
        <v>84</v>
      </c>
      <c r="AV305" s="11" t="s">
        <v>84</v>
      </c>
      <c r="AW305" s="11" t="s">
        <v>37</v>
      </c>
      <c r="AX305" s="11" t="s">
        <v>74</v>
      </c>
      <c r="AY305" s="216" t="s">
        <v>140</v>
      </c>
    </row>
    <row r="306" spans="2:51" s="11" customFormat="1" ht="13.5">
      <c r="B306" s="206"/>
      <c r="C306" s="207"/>
      <c r="D306" s="203" t="s">
        <v>151</v>
      </c>
      <c r="E306" s="208" t="s">
        <v>30</v>
      </c>
      <c r="F306" s="209" t="s">
        <v>585</v>
      </c>
      <c r="G306" s="207"/>
      <c r="H306" s="210">
        <v>-766.314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151</v>
      </c>
      <c r="AU306" s="216" t="s">
        <v>84</v>
      </c>
      <c r="AV306" s="11" t="s">
        <v>84</v>
      </c>
      <c r="AW306" s="11" t="s">
        <v>37</v>
      </c>
      <c r="AX306" s="11" t="s">
        <v>74</v>
      </c>
      <c r="AY306" s="216" t="s">
        <v>140</v>
      </c>
    </row>
    <row r="307" spans="2:65" s="1" customFormat="1" ht="16.5" customHeight="1">
      <c r="B307" s="40"/>
      <c r="C307" s="191" t="s">
        <v>599</v>
      </c>
      <c r="D307" s="191" t="s">
        <v>142</v>
      </c>
      <c r="E307" s="192" t="s">
        <v>400</v>
      </c>
      <c r="F307" s="193" t="s">
        <v>401</v>
      </c>
      <c r="G307" s="194" t="s">
        <v>259</v>
      </c>
      <c r="H307" s="195">
        <v>263.508</v>
      </c>
      <c r="I307" s="196"/>
      <c r="J307" s="197">
        <f>ROUND(I307*H307,2)</f>
        <v>0</v>
      </c>
      <c r="K307" s="193" t="s">
        <v>146</v>
      </c>
      <c r="L307" s="60"/>
      <c r="M307" s="198" t="s">
        <v>30</v>
      </c>
      <c r="N307" s="199" t="s">
        <v>45</v>
      </c>
      <c r="O307" s="41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3" t="s">
        <v>147</v>
      </c>
      <c r="AT307" s="23" t="s">
        <v>142</v>
      </c>
      <c r="AU307" s="23" t="s">
        <v>84</v>
      </c>
      <c r="AY307" s="23" t="s">
        <v>140</v>
      </c>
      <c r="BE307" s="202">
        <f>IF(N307="základní",J307,0)</f>
        <v>0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3" t="s">
        <v>82</v>
      </c>
      <c r="BK307" s="202">
        <f>ROUND(I307*H307,2)</f>
        <v>0</v>
      </c>
      <c r="BL307" s="23" t="s">
        <v>147</v>
      </c>
      <c r="BM307" s="23" t="s">
        <v>402</v>
      </c>
    </row>
    <row r="308" spans="2:47" s="1" customFormat="1" ht="13.5">
      <c r="B308" s="40"/>
      <c r="C308" s="62"/>
      <c r="D308" s="203" t="s">
        <v>149</v>
      </c>
      <c r="E308" s="62"/>
      <c r="F308" s="204" t="s">
        <v>403</v>
      </c>
      <c r="G308" s="62"/>
      <c r="H308" s="62"/>
      <c r="I308" s="162"/>
      <c r="J308" s="62"/>
      <c r="K308" s="62"/>
      <c r="L308" s="60"/>
      <c r="M308" s="205"/>
      <c r="N308" s="41"/>
      <c r="O308" s="41"/>
      <c r="P308" s="41"/>
      <c r="Q308" s="41"/>
      <c r="R308" s="41"/>
      <c r="S308" s="41"/>
      <c r="T308" s="77"/>
      <c r="AT308" s="23" t="s">
        <v>149</v>
      </c>
      <c r="AU308" s="23" t="s">
        <v>84</v>
      </c>
    </row>
    <row r="309" spans="2:51" s="11" customFormat="1" ht="13.5">
      <c r="B309" s="206"/>
      <c r="C309" s="207"/>
      <c r="D309" s="203" t="s">
        <v>151</v>
      </c>
      <c r="E309" s="208" t="s">
        <v>30</v>
      </c>
      <c r="F309" s="209" t="s">
        <v>600</v>
      </c>
      <c r="G309" s="207"/>
      <c r="H309" s="210">
        <v>263.508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151</v>
      </c>
      <c r="AU309" s="216" t="s">
        <v>84</v>
      </c>
      <c r="AV309" s="11" t="s">
        <v>84</v>
      </c>
      <c r="AW309" s="11" t="s">
        <v>37</v>
      </c>
      <c r="AX309" s="11" t="s">
        <v>74</v>
      </c>
      <c r="AY309" s="216" t="s">
        <v>140</v>
      </c>
    </row>
    <row r="310" spans="2:63" s="10" customFormat="1" ht="29.85" customHeight="1">
      <c r="B310" s="175"/>
      <c r="C310" s="176"/>
      <c r="D310" s="177" t="s">
        <v>73</v>
      </c>
      <c r="E310" s="189" t="s">
        <v>405</v>
      </c>
      <c r="F310" s="189" t="s">
        <v>406</v>
      </c>
      <c r="G310" s="176"/>
      <c r="H310" s="176"/>
      <c r="I310" s="179"/>
      <c r="J310" s="190">
        <f>BK310</f>
        <v>0</v>
      </c>
      <c r="K310" s="176"/>
      <c r="L310" s="181"/>
      <c r="M310" s="182"/>
      <c r="N310" s="183"/>
      <c r="O310" s="183"/>
      <c r="P310" s="184">
        <f>SUM(P311:P312)</f>
        <v>0</v>
      </c>
      <c r="Q310" s="183"/>
      <c r="R310" s="184">
        <f>SUM(R311:R312)</f>
        <v>0</v>
      </c>
      <c r="S310" s="183"/>
      <c r="T310" s="185">
        <f>SUM(T311:T312)</f>
        <v>0</v>
      </c>
      <c r="AR310" s="186" t="s">
        <v>82</v>
      </c>
      <c r="AT310" s="187" t="s">
        <v>73</v>
      </c>
      <c r="AU310" s="187" t="s">
        <v>82</v>
      </c>
      <c r="AY310" s="186" t="s">
        <v>140</v>
      </c>
      <c r="BK310" s="188">
        <f>SUM(BK311:BK312)</f>
        <v>0</v>
      </c>
    </row>
    <row r="311" spans="2:65" s="1" customFormat="1" ht="25.5" customHeight="1">
      <c r="B311" s="40"/>
      <c r="C311" s="191" t="s">
        <v>601</v>
      </c>
      <c r="D311" s="191" t="s">
        <v>142</v>
      </c>
      <c r="E311" s="192" t="s">
        <v>408</v>
      </c>
      <c r="F311" s="193" t="s">
        <v>409</v>
      </c>
      <c r="G311" s="194" t="s">
        <v>259</v>
      </c>
      <c r="H311" s="195">
        <v>138.124</v>
      </c>
      <c r="I311" s="196"/>
      <c r="J311" s="197">
        <f>ROUND(I311*H311,2)</f>
        <v>0</v>
      </c>
      <c r="K311" s="193" t="s">
        <v>146</v>
      </c>
      <c r="L311" s="60"/>
      <c r="M311" s="198" t="s">
        <v>30</v>
      </c>
      <c r="N311" s="199" t="s">
        <v>45</v>
      </c>
      <c r="O311" s="4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AR311" s="23" t="s">
        <v>147</v>
      </c>
      <c r="AT311" s="23" t="s">
        <v>142</v>
      </c>
      <c r="AU311" s="23" t="s">
        <v>84</v>
      </c>
      <c r="AY311" s="23" t="s">
        <v>140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82</v>
      </c>
      <c r="BK311" s="202">
        <f>ROUND(I311*H311,2)</f>
        <v>0</v>
      </c>
      <c r="BL311" s="23" t="s">
        <v>147</v>
      </c>
      <c r="BM311" s="23" t="s">
        <v>410</v>
      </c>
    </row>
    <row r="312" spans="2:47" s="1" customFormat="1" ht="27">
      <c r="B312" s="40"/>
      <c r="C312" s="62"/>
      <c r="D312" s="203" t="s">
        <v>149</v>
      </c>
      <c r="E312" s="62"/>
      <c r="F312" s="204" t="s">
        <v>411</v>
      </c>
      <c r="G312" s="62"/>
      <c r="H312" s="62"/>
      <c r="I312" s="162"/>
      <c r="J312" s="62"/>
      <c r="K312" s="62"/>
      <c r="L312" s="60"/>
      <c r="M312" s="205"/>
      <c r="N312" s="41"/>
      <c r="O312" s="41"/>
      <c r="P312" s="41"/>
      <c r="Q312" s="41"/>
      <c r="R312" s="41"/>
      <c r="S312" s="41"/>
      <c r="T312" s="77"/>
      <c r="AT312" s="23" t="s">
        <v>149</v>
      </c>
      <c r="AU312" s="23" t="s">
        <v>84</v>
      </c>
    </row>
    <row r="313" spans="2:63" s="10" customFormat="1" ht="37.35" customHeight="1">
      <c r="B313" s="175"/>
      <c r="C313" s="176"/>
      <c r="D313" s="177" t="s">
        <v>73</v>
      </c>
      <c r="E313" s="178" t="s">
        <v>228</v>
      </c>
      <c r="F313" s="178" t="s">
        <v>602</v>
      </c>
      <c r="G313" s="176"/>
      <c r="H313" s="176"/>
      <c r="I313" s="179"/>
      <c r="J313" s="180">
        <f>BK313</f>
        <v>0</v>
      </c>
      <c r="K313" s="176"/>
      <c r="L313" s="181"/>
      <c r="M313" s="182"/>
      <c r="N313" s="183"/>
      <c r="O313" s="183"/>
      <c r="P313" s="184">
        <f>P314</f>
        <v>0</v>
      </c>
      <c r="Q313" s="183"/>
      <c r="R313" s="184">
        <f>R314</f>
        <v>0</v>
      </c>
      <c r="S313" s="183"/>
      <c r="T313" s="185">
        <f>T314</f>
        <v>0</v>
      </c>
      <c r="AR313" s="186" t="s">
        <v>161</v>
      </c>
      <c r="AT313" s="187" t="s">
        <v>73</v>
      </c>
      <c r="AU313" s="187" t="s">
        <v>74</v>
      </c>
      <c r="AY313" s="186" t="s">
        <v>140</v>
      </c>
      <c r="BK313" s="188">
        <f>BK314</f>
        <v>0</v>
      </c>
    </row>
    <row r="314" spans="2:63" s="10" customFormat="1" ht="19.9" customHeight="1">
      <c r="B314" s="175"/>
      <c r="C314" s="176"/>
      <c r="D314" s="177" t="s">
        <v>73</v>
      </c>
      <c r="E314" s="189" t="s">
        <v>603</v>
      </c>
      <c r="F314" s="189" t="s">
        <v>604</v>
      </c>
      <c r="G314" s="176"/>
      <c r="H314" s="176"/>
      <c r="I314" s="179"/>
      <c r="J314" s="190">
        <f>BK314</f>
        <v>0</v>
      </c>
      <c r="K314" s="176"/>
      <c r="L314" s="181"/>
      <c r="M314" s="182"/>
      <c r="N314" s="183"/>
      <c r="O314" s="183"/>
      <c r="P314" s="184">
        <f>SUM(P315:P317)</f>
        <v>0</v>
      </c>
      <c r="Q314" s="183"/>
      <c r="R314" s="184">
        <f>SUM(R315:R317)</f>
        <v>0</v>
      </c>
      <c r="S314" s="183"/>
      <c r="T314" s="185">
        <f>SUM(T315:T317)</f>
        <v>0</v>
      </c>
      <c r="AR314" s="186" t="s">
        <v>161</v>
      </c>
      <c r="AT314" s="187" t="s">
        <v>73</v>
      </c>
      <c r="AU314" s="187" t="s">
        <v>82</v>
      </c>
      <c r="AY314" s="186" t="s">
        <v>140</v>
      </c>
      <c r="BK314" s="188">
        <f>SUM(BK315:BK317)</f>
        <v>0</v>
      </c>
    </row>
    <row r="315" spans="2:65" s="1" customFormat="1" ht="25.5" customHeight="1">
      <c r="B315" s="40"/>
      <c r="C315" s="191" t="s">
        <v>605</v>
      </c>
      <c r="D315" s="191" t="s">
        <v>142</v>
      </c>
      <c r="E315" s="192" t="s">
        <v>606</v>
      </c>
      <c r="F315" s="193" t="s">
        <v>607</v>
      </c>
      <c r="G315" s="194" t="s">
        <v>298</v>
      </c>
      <c r="H315" s="195">
        <v>9</v>
      </c>
      <c r="I315" s="196"/>
      <c r="J315" s="197">
        <f>ROUND(I315*H315,2)</f>
        <v>0</v>
      </c>
      <c r="K315" s="193" t="s">
        <v>30</v>
      </c>
      <c r="L315" s="60"/>
      <c r="M315" s="198" t="s">
        <v>30</v>
      </c>
      <c r="N315" s="199" t="s">
        <v>45</v>
      </c>
      <c r="O315" s="4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3" t="s">
        <v>608</v>
      </c>
      <c r="AT315" s="23" t="s">
        <v>142</v>
      </c>
      <c r="AU315" s="23" t="s">
        <v>84</v>
      </c>
      <c r="AY315" s="23" t="s">
        <v>140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82</v>
      </c>
      <c r="BK315" s="202">
        <f>ROUND(I315*H315,2)</f>
        <v>0</v>
      </c>
      <c r="BL315" s="23" t="s">
        <v>608</v>
      </c>
      <c r="BM315" s="23" t="s">
        <v>609</v>
      </c>
    </row>
    <row r="316" spans="2:47" s="1" customFormat="1" ht="13.5">
      <c r="B316" s="40"/>
      <c r="C316" s="62"/>
      <c r="D316" s="203" t="s">
        <v>149</v>
      </c>
      <c r="E316" s="62"/>
      <c r="F316" s="204" t="s">
        <v>607</v>
      </c>
      <c r="G316" s="62"/>
      <c r="H316" s="62"/>
      <c r="I316" s="162"/>
      <c r="J316" s="62"/>
      <c r="K316" s="62"/>
      <c r="L316" s="60"/>
      <c r="M316" s="205"/>
      <c r="N316" s="41"/>
      <c r="O316" s="41"/>
      <c r="P316" s="41"/>
      <c r="Q316" s="41"/>
      <c r="R316" s="41"/>
      <c r="S316" s="41"/>
      <c r="T316" s="77"/>
      <c r="AT316" s="23" t="s">
        <v>149</v>
      </c>
      <c r="AU316" s="23" t="s">
        <v>84</v>
      </c>
    </row>
    <row r="317" spans="2:51" s="11" customFormat="1" ht="13.5">
      <c r="B317" s="206"/>
      <c r="C317" s="207"/>
      <c r="D317" s="203" t="s">
        <v>151</v>
      </c>
      <c r="E317" s="208" t="s">
        <v>30</v>
      </c>
      <c r="F317" s="209" t="s">
        <v>610</v>
      </c>
      <c r="G317" s="207"/>
      <c r="H317" s="210">
        <v>9</v>
      </c>
      <c r="I317" s="211"/>
      <c r="J317" s="207"/>
      <c r="K317" s="207"/>
      <c r="L317" s="212"/>
      <c r="M317" s="252"/>
      <c r="N317" s="253"/>
      <c r="O317" s="253"/>
      <c r="P317" s="253"/>
      <c r="Q317" s="253"/>
      <c r="R317" s="253"/>
      <c r="S317" s="253"/>
      <c r="T317" s="254"/>
      <c r="AT317" s="216" t="s">
        <v>151</v>
      </c>
      <c r="AU317" s="216" t="s">
        <v>84</v>
      </c>
      <c r="AV317" s="11" t="s">
        <v>84</v>
      </c>
      <c r="AW317" s="11" t="s">
        <v>37</v>
      </c>
      <c r="AX317" s="11" t="s">
        <v>74</v>
      </c>
      <c r="AY317" s="216" t="s">
        <v>140</v>
      </c>
    </row>
    <row r="318" spans="2:12" s="1" customFormat="1" ht="6.95" customHeight="1">
      <c r="B318" s="55"/>
      <c r="C318" s="56"/>
      <c r="D318" s="56"/>
      <c r="E318" s="56"/>
      <c r="F318" s="56"/>
      <c r="G318" s="56"/>
      <c r="H318" s="56"/>
      <c r="I318" s="138"/>
      <c r="J318" s="56"/>
      <c r="K318" s="56"/>
      <c r="L318" s="60"/>
    </row>
  </sheetData>
  <sheetProtection algorithmName="SHA-512" hashValue="YbHND4j0GnTSxLJEXNn/38fHY5vCRcZa5WcfMnZ4hplhJVFgOPa5G9uSM7AnRYV54BDwvtBTuccDg3VcuInqOw==" saltValue="kF82OGSC+ci+f8UhrVD0V7/lcTeQl0HUNF81SEPiBrz7+/YRaSpgoO2a6b/Q68uDXk57sQu1clgi4wyuNNU0AQ==" spinCount="100000" sheet="1" objects="1" scenarios="1" formatColumns="0" formatRows="0" autoFilter="0"/>
  <autoFilter ref="C85:K317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611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ROUND(SUM(BE78:BE115),2)</f>
        <v>0</v>
      </c>
      <c r="G30" s="41"/>
      <c r="H30" s="41"/>
      <c r="I30" s="130">
        <v>0.21</v>
      </c>
      <c r="J30" s="129">
        <f>ROUND(ROUND((SUM(BE78:BE115)),2)*I30,2)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ROUND(SUM(BF78:BF115),2)</f>
        <v>0</v>
      </c>
      <c r="G31" s="41"/>
      <c r="H31" s="41"/>
      <c r="I31" s="130">
        <v>0.15</v>
      </c>
      <c r="J31" s="129">
        <f>ROUND(ROUND((SUM(BF78:BF115)),2)*I31,2)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ROUND(SUM(BG78:BG115),2)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ROUND(SUM(BH78:BH115),2)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ROUND(SUM(BI78:BI115),2)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181 - Přechodné dopravní značení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11" s="8" customFormat="1" ht="19.9" customHeight="1">
      <c r="B58" s="155"/>
      <c r="C58" s="156"/>
      <c r="D58" s="157" t="s">
        <v>612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12" s="1" customFormat="1" ht="36.95" customHeight="1">
      <c r="B65" s="40"/>
      <c r="C65" s="61" t="s">
        <v>124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12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6.5" customHeight="1">
      <c r="B68" s="40"/>
      <c r="C68" s="62"/>
      <c r="D68" s="62"/>
      <c r="E68" s="375" t="str">
        <f>E7</f>
        <v>III/0031 a III/00314 Dolní Břežany, rekonstrukce silnice</v>
      </c>
      <c r="F68" s="376"/>
      <c r="G68" s="376"/>
      <c r="H68" s="376"/>
      <c r="I68" s="162"/>
      <c r="J68" s="62"/>
      <c r="K68" s="62"/>
      <c r="L68" s="60"/>
    </row>
    <row r="69" spans="2:12" s="1" customFormat="1" ht="14.45" customHeight="1">
      <c r="B69" s="40"/>
      <c r="C69" s="64" t="s">
        <v>109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7.25" customHeight="1">
      <c r="B70" s="40"/>
      <c r="C70" s="62"/>
      <c r="D70" s="62"/>
      <c r="E70" s="344" t="str">
        <f>E9</f>
        <v>SO 181 - Přechodné dopravní značení</v>
      </c>
      <c r="F70" s="377"/>
      <c r="G70" s="377"/>
      <c r="H70" s="377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8" customHeight="1">
      <c r="B72" s="40"/>
      <c r="C72" s="64" t="s">
        <v>24</v>
      </c>
      <c r="D72" s="62"/>
      <c r="E72" s="62"/>
      <c r="F72" s="163" t="str">
        <f>F12</f>
        <v xml:space="preserve"> </v>
      </c>
      <c r="G72" s="62"/>
      <c r="H72" s="62"/>
      <c r="I72" s="164" t="s">
        <v>26</v>
      </c>
      <c r="J72" s="72" t="str">
        <f>IF(J12="","",J12)</f>
        <v>22. 6. 2018</v>
      </c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5">
      <c r="B74" s="40"/>
      <c r="C74" s="64" t="s">
        <v>28</v>
      </c>
      <c r="D74" s="62"/>
      <c r="E74" s="62"/>
      <c r="F74" s="163" t="str">
        <f>E15</f>
        <v>Krajská správa a údržba silnic Středočeského kraje</v>
      </c>
      <c r="G74" s="62"/>
      <c r="H74" s="62"/>
      <c r="I74" s="164" t="s">
        <v>35</v>
      </c>
      <c r="J74" s="163" t="str">
        <f>E21</f>
        <v>Ateliér PROMIKA s.r.o.</v>
      </c>
      <c r="K74" s="62"/>
      <c r="L74" s="60"/>
    </row>
    <row r="75" spans="2:12" s="1" customFormat="1" ht="14.45" customHeight="1">
      <c r="B75" s="40"/>
      <c r="C75" s="64" t="s">
        <v>33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12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9" customFormat="1" ht="29.25" customHeight="1">
      <c r="B77" s="165"/>
      <c r="C77" s="166" t="s">
        <v>125</v>
      </c>
      <c r="D77" s="167" t="s">
        <v>59</v>
      </c>
      <c r="E77" s="167" t="s">
        <v>55</v>
      </c>
      <c r="F77" s="167" t="s">
        <v>126</v>
      </c>
      <c r="G77" s="167" t="s">
        <v>127</v>
      </c>
      <c r="H77" s="167" t="s">
        <v>128</v>
      </c>
      <c r="I77" s="168" t="s">
        <v>129</v>
      </c>
      <c r="J77" s="167" t="s">
        <v>113</v>
      </c>
      <c r="K77" s="169" t="s">
        <v>130</v>
      </c>
      <c r="L77" s="170"/>
      <c r="M77" s="80" t="s">
        <v>131</v>
      </c>
      <c r="N77" s="81" t="s">
        <v>44</v>
      </c>
      <c r="O77" s="81" t="s">
        <v>132</v>
      </c>
      <c r="P77" s="81" t="s">
        <v>133</v>
      </c>
      <c r="Q77" s="81" t="s">
        <v>134</v>
      </c>
      <c r="R77" s="81" t="s">
        <v>135</v>
      </c>
      <c r="S77" s="81" t="s">
        <v>136</v>
      </c>
      <c r="T77" s="82" t="s">
        <v>137</v>
      </c>
    </row>
    <row r="78" spans="2:63" s="1" customFormat="1" ht="29.25" customHeight="1">
      <c r="B78" s="40"/>
      <c r="C78" s="86" t="s">
        <v>114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73</v>
      </c>
      <c r="AU78" s="23" t="s">
        <v>115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73</v>
      </c>
      <c r="E79" s="178" t="s">
        <v>138</v>
      </c>
      <c r="F79" s="178" t="s">
        <v>139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82</v>
      </c>
      <c r="AT79" s="187" t="s">
        <v>73</v>
      </c>
      <c r="AU79" s="187" t="s">
        <v>74</v>
      </c>
      <c r="AY79" s="186" t="s">
        <v>140</v>
      </c>
      <c r="BK79" s="188">
        <f>BK80</f>
        <v>0</v>
      </c>
    </row>
    <row r="80" spans="2:63" s="10" customFormat="1" ht="19.9" customHeight="1">
      <c r="B80" s="175"/>
      <c r="C80" s="176"/>
      <c r="D80" s="177" t="s">
        <v>73</v>
      </c>
      <c r="E80" s="189" t="s">
        <v>203</v>
      </c>
      <c r="F80" s="189" t="s">
        <v>613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SUM(P81:P115)</f>
        <v>0</v>
      </c>
      <c r="Q80" s="183"/>
      <c r="R80" s="184">
        <f>SUM(R81:R115)</f>
        <v>0</v>
      </c>
      <c r="S80" s="183"/>
      <c r="T80" s="185">
        <f>SUM(T81:T115)</f>
        <v>0</v>
      </c>
      <c r="AR80" s="186" t="s">
        <v>82</v>
      </c>
      <c r="AT80" s="187" t="s">
        <v>73</v>
      </c>
      <c r="AU80" s="187" t="s">
        <v>82</v>
      </c>
      <c r="AY80" s="186" t="s">
        <v>140</v>
      </c>
      <c r="BK80" s="188">
        <f>SUM(BK81:BK115)</f>
        <v>0</v>
      </c>
    </row>
    <row r="81" spans="2:65" s="1" customFormat="1" ht="16.5" customHeight="1">
      <c r="B81" s="40"/>
      <c r="C81" s="191" t="s">
        <v>82</v>
      </c>
      <c r="D81" s="191" t="s">
        <v>142</v>
      </c>
      <c r="E81" s="192" t="s">
        <v>614</v>
      </c>
      <c r="F81" s="193" t="s">
        <v>615</v>
      </c>
      <c r="G81" s="194" t="s">
        <v>246</v>
      </c>
      <c r="H81" s="195">
        <v>162</v>
      </c>
      <c r="I81" s="196"/>
      <c r="J81" s="197">
        <f>ROUND(I81*H81,2)</f>
        <v>0</v>
      </c>
      <c r="K81" s="193" t="s">
        <v>146</v>
      </c>
      <c r="L81" s="60"/>
      <c r="M81" s="198" t="s">
        <v>30</v>
      </c>
      <c r="N81" s="199" t="s">
        <v>45</v>
      </c>
      <c r="O81" s="41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3" t="s">
        <v>147</v>
      </c>
      <c r="AT81" s="23" t="s">
        <v>142</v>
      </c>
      <c r="AU81" s="23" t="s">
        <v>84</v>
      </c>
      <c r="AY81" s="23" t="s">
        <v>140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3" t="s">
        <v>82</v>
      </c>
      <c r="BK81" s="202">
        <f>ROUND(I81*H81,2)</f>
        <v>0</v>
      </c>
      <c r="BL81" s="23" t="s">
        <v>147</v>
      </c>
      <c r="BM81" s="23" t="s">
        <v>616</v>
      </c>
    </row>
    <row r="82" spans="2:47" s="1" customFormat="1" ht="27">
      <c r="B82" s="40"/>
      <c r="C82" s="62"/>
      <c r="D82" s="203" t="s">
        <v>149</v>
      </c>
      <c r="E82" s="62"/>
      <c r="F82" s="204" t="s">
        <v>617</v>
      </c>
      <c r="G82" s="62"/>
      <c r="H82" s="62"/>
      <c r="I82" s="162"/>
      <c r="J82" s="62"/>
      <c r="K82" s="62"/>
      <c r="L82" s="60"/>
      <c r="M82" s="205"/>
      <c r="N82" s="41"/>
      <c r="O82" s="41"/>
      <c r="P82" s="41"/>
      <c r="Q82" s="41"/>
      <c r="R82" s="41"/>
      <c r="S82" s="41"/>
      <c r="T82" s="77"/>
      <c r="AT82" s="23" t="s">
        <v>149</v>
      </c>
      <c r="AU82" s="23" t="s">
        <v>84</v>
      </c>
    </row>
    <row r="83" spans="2:51" s="12" customFormat="1" ht="27">
      <c r="B83" s="217"/>
      <c r="C83" s="218"/>
      <c r="D83" s="203" t="s">
        <v>151</v>
      </c>
      <c r="E83" s="219" t="s">
        <v>30</v>
      </c>
      <c r="F83" s="220" t="s">
        <v>618</v>
      </c>
      <c r="G83" s="218"/>
      <c r="H83" s="219" t="s">
        <v>30</v>
      </c>
      <c r="I83" s="221"/>
      <c r="J83" s="218"/>
      <c r="K83" s="218"/>
      <c r="L83" s="222"/>
      <c r="M83" s="223"/>
      <c r="N83" s="224"/>
      <c r="O83" s="224"/>
      <c r="P83" s="224"/>
      <c r="Q83" s="224"/>
      <c r="R83" s="224"/>
      <c r="S83" s="224"/>
      <c r="T83" s="225"/>
      <c r="AT83" s="226" t="s">
        <v>151</v>
      </c>
      <c r="AU83" s="226" t="s">
        <v>84</v>
      </c>
      <c r="AV83" s="12" t="s">
        <v>82</v>
      </c>
      <c r="AW83" s="12" t="s">
        <v>37</v>
      </c>
      <c r="AX83" s="12" t="s">
        <v>74</v>
      </c>
      <c r="AY83" s="226" t="s">
        <v>140</v>
      </c>
    </row>
    <row r="84" spans="2:51" s="11" customFormat="1" ht="13.5">
      <c r="B84" s="206"/>
      <c r="C84" s="207"/>
      <c r="D84" s="203" t="s">
        <v>151</v>
      </c>
      <c r="E84" s="208" t="s">
        <v>30</v>
      </c>
      <c r="F84" s="209" t="s">
        <v>619</v>
      </c>
      <c r="G84" s="207"/>
      <c r="H84" s="210">
        <v>162</v>
      </c>
      <c r="I84" s="211"/>
      <c r="J84" s="207"/>
      <c r="K84" s="207"/>
      <c r="L84" s="212"/>
      <c r="M84" s="213"/>
      <c r="N84" s="214"/>
      <c r="O84" s="214"/>
      <c r="P84" s="214"/>
      <c r="Q84" s="214"/>
      <c r="R84" s="214"/>
      <c r="S84" s="214"/>
      <c r="T84" s="215"/>
      <c r="AT84" s="216" t="s">
        <v>151</v>
      </c>
      <c r="AU84" s="216" t="s">
        <v>84</v>
      </c>
      <c r="AV84" s="11" t="s">
        <v>84</v>
      </c>
      <c r="AW84" s="11" t="s">
        <v>37</v>
      </c>
      <c r="AX84" s="11" t="s">
        <v>74</v>
      </c>
      <c r="AY84" s="216" t="s">
        <v>140</v>
      </c>
    </row>
    <row r="85" spans="2:65" s="1" customFormat="1" ht="16.5" customHeight="1">
      <c r="B85" s="40"/>
      <c r="C85" s="191" t="s">
        <v>84</v>
      </c>
      <c r="D85" s="191" t="s">
        <v>142</v>
      </c>
      <c r="E85" s="192" t="s">
        <v>620</v>
      </c>
      <c r="F85" s="193" t="s">
        <v>621</v>
      </c>
      <c r="G85" s="194" t="s">
        <v>246</v>
      </c>
      <c r="H85" s="195">
        <v>54</v>
      </c>
      <c r="I85" s="196"/>
      <c r="J85" s="197">
        <f>ROUND(I85*H85,2)</f>
        <v>0</v>
      </c>
      <c r="K85" s="193" t="s">
        <v>146</v>
      </c>
      <c r="L85" s="60"/>
      <c r="M85" s="198" t="s">
        <v>30</v>
      </c>
      <c r="N85" s="199" t="s">
        <v>45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147</v>
      </c>
      <c r="AT85" s="23" t="s">
        <v>142</v>
      </c>
      <c r="AU85" s="23" t="s">
        <v>84</v>
      </c>
      <c r="AY85" s="23" t="s">
        <v>140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82</v>
      </c>
      <c r="BK85" s="202">
        <f>ROUND(I85*H85,2)</f>
        <v>0</v>
      </c>
      <c r="BL85" s="23" t="s">
        <v>147</v>
      </c>
      <c r="BM85" s="23" t="s">
        <v>622</v>
      </c>
    </row>
    <row r="86" spans="2:47" s="1" customFormat="1" ht="27">
      <c r="B86" s="40"/>
      <c r="C86" s="62"/>
      <c r="D86" s="203" t="s">
        <v>149</v>
      </c>
      <c r="E86" s="62"/>
      <c r="F86" s="204" t="s">
        <v>623</v>
      </c>
      <c r="G86" s="62"/>
      <c r="H86" s="62"/>
      <c r="I86" s="162"/>
      <c r="J86" s="62"/>
      <c r="K86" s="62"/>
      <c r="L86" s="60"/>
      <c r="M86" s="205"/>
      <c r="N86" s="41"/>
      <c r="O86" s="41"/>
      <c r="P86" s="41"/>
      <c r="Q86" s="41"/>
      <c r="R86" s="41"/>
      <c r="S86" s="41"/>
      <c r="T86" s="77"/>
      <c r="AT86" s="23" t="s">
        <v>149</v>
      </c>
      <c r="AU86" s="23" t="s">
        <v>84</v>
      </c>
    </row>
    <row r="87" spans="2:51" s="12" customFormat="1" ht="27">
      <c r="B87" s="217"/>
      <c r="C87" s="218"/>
      <c r="D87" s="203" t="s">
        <v>151</v>
      </c>
      <c r="E87" s="219" t="s">
        <v>30</v>
      </c>
      <c r="F87" s="220" t="s">
        <v>618</v>
      </c>
      <c r="G87" s="218"/>
      <c r="H87" s="219" t="s">
        <v>30</v>
      </c>
      <c r="I87" s="221"/>
      <c r="J87" s="218"/>
      <c r="K87" s="218"/>
      <c r="L87" s="222"/>
      <c r="M87" s="223"/>
      <c r="N87" s="224"/>
      <c r="O87" s="224"/>
      <c r="P87" s="224"/>
      <c r="Q87" s="224"/>
      <c r="R87" s="224"/>
      <c r="S87" s="224"/>
      <c r="T87" s="225"/>
      <c r="AT87" s="226" t="s">
        <v>151</v>
      </c>
      <c r="AU87" s="226" t="s">
        <v>84</v>
      </c>
      <c r="AV87" s="12" t="s">
        <v>82</v>
      </c>
      <c r="AW87" s="12" t="s">
        <v>37</v>
      </c>
      <c r="AX87" s="12" t="s">
        <v>74</v>
      </c>
      <c r="AY87" s="226" t="s">
        <v>140</v>
      </c>
    </row>
    <row r="88" spans="2:51" s="11" customFormat="1" ht="13.5">
      <c r="B88" s="206"/>
      <c r="C88" s="207"/>
      <c r="D88" s="203" t="s">
        <v>151</v>
      </c>
      <c r="E88" s="208" t="s">
        <v>30</v>
      </c>
      <c r="F88" s="209" t="s">
        <v>624</v>
      </c>
      <c r="G88" s="207"/>
      <c r="H88" s="210">
        <v>54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151</v>
      </c>
      <c r="AU88" s="216" t="s">
        <v>84</v>
      </c>
      <c r="AV88" s="11" t="s">
        <v>84</v>
      </c>
      <c r="AW88" s="11" t="s">
        <v>37</v>
      </c>
      <c r="AX88" s="11" t="s">
        <v>74</v>
      </c>
      <c r="AY88" s="216" t="s">
        <v>140</v>
      </c>
    </row>
    <row r="89" spans="2:65" s="1" customFormat="1" ht="25.5" customHeight="1">
      <c r="B89" s="40"/>
      <c r="C89" s="191" t="s">
        <v>161</v>
      </c>
      <c r="D89" s="191" t="s">
        <v>142</v>
      </c>
      <c r="E89" s="192" t="s">
        <v>625</v>
      </c>
      <c r="F89" s="193" t="s">
        <v>626</v>
      </c>
      <c r="G89" s="194" t="s">
        <v>246</v>
      </c>
      <c r="H89" s="195">
        <v>3402</v>
      </c>
      <c r="I89" s="196"/>
      <c r="J89" s="197">
        <f>ROUND(I89*H89,2)</f>
        <v>0</v>
      </c>
      <c r="K89" s="193" t="s">
        <v>146</v>
      </c>
      <c r="L89" s="60"/>
      <c r="M89" s="198" t="s">
        <v>30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147</v>
      </c>
      <c r="AT89" s="23" t="s">
        <v>142</v>
      </c>
      <c r="AU89" s="23" t="s">
        <v>84</v>
      </c>
      <c r="AY89" s="23" t="s">
        <v>140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147</v>
      </c>
      <c r="BM89" s="23" t="s">
        <v>627</v>
      </c>
    </row>
    <row r="90" spans="2:47" s="1" customFormat="1" ht="27">
      <c r="B90" s="40"/>
      <c r="C90" s="62"/>
      <c r="D90" s="203" t="s">
        <v>149</v>
      </c>
      <c r="E90" s="62"/>
      <c r="F90" s="204" t="s">
        <v>628</v>
      </c>
      <c r="G90" s="62"/>
      <c r="H90" s="62"/>
      <c r="I90" s="162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149</v>
      </c>
      <c r="AU90" s="23" t="s">
        <v>84</v>
      </c>
    </row>
    <row r="91" spans="2:51" s="12" customFormat="1" ht="27">
      <c r="B91" s="217"/>
      <c r="C91" s="218"/>
      <c r="D91" s="203" t="s">
        <v>151</v>
      </c>
      <c r="E91" s="219" t="s">
        <v>30</v>
      </c>
      <c r="F91" s="220" t="s">
        <v>618</v>
      </c>
      <c r="G91" s="218"/>
      <c r="H91" s="219" t="s">
        <v>30</v>
      </c>
      <c r="I91" s="221"/>
      <c r="J91" s="218"/>
      <c r="K91" s="218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151</v>
      </c>
      <c r="AU91" s="226" t="s">
        <v>84</v>
      </c>
      <c r="AV91" s="12" t="s">
        <v>82</v>
      </c>
      <c r="AW91" s="12" t="s">
        <v>37</v>
      </c>
      <c r="AX91" s="12" t="s">
        <v>74</v>
      </c>
      <c r="AY91" s="226" t="s">
        <v>140</v>
      </c>
    </row>
    <row r="92" spans="2:51" s="11" customFormat="1" ht="13.5">
      <c r="B92" s="206"/>
      <c r="C92" s="207"/>
      <c r="D92" s="203" t="s">
        <v>151</v>
      </c>
      <c r="E92" s="208" t="s">
        <v>30</v>
      </c>
      <c r="F92" s="209" t="s">
        <v>629</v>
      </c>
      <c r="G92" s="207"/>
      <c r="H92" s="210">
        <v>3402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151</v>
      </c>
      <c r="AU92" s="216" t="s">
        <v>84</v>
      </c>
      <c r="AV92" s="11" t="s">
        <v>84</v>
      </c>
      <c r="AW92" s="11" t="s">
        <v>37</v>
      </c>
      <c r="AX92" s="11" t="s">
        <v>74</v>
      </c>
      <c r="AY92" s="216" t="s">
        <v>140</v>
      </c>
    </row>
    <row r="93" spans="2:65" s="1" customFormat="1" ht="25.5" customHeight="1">
      <c r="B93" s="40"/>
      <c r="C93" s="191" t="s">
        <v>147</v>
      </c>
      <c r="D93" s="191" t="s">
        <v>142</v>
      </c>
      <c r="E93" s="192" t="s">
        <v>630</v>
      </c>
      <c r="F93" s="193" t="s">
        <v>631</v>
      </c>
      <c r="G93" s="194" t="s">
        <v>246</v>
      </c>
      <c r="H93" s="195">
        <v>1134</v>
      </c>
      <c r="I93" s="196"/>
      <c r="J93" s="197">
        <f>ROUND(I93*H93,2)</f>
        <v>0</v>
      </c>
      <c r="K93" s="193" t="s">
        <v>146</v>
      </c>
      <c r="L93" s="60"/>
      <c r="M93" s="198" t="s">
        <v>30</v>
      </c>
      <c r="N93" s="199" t="s">
        <v>45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147</v>
      </c>
      <c r="AT93" s="23" t="s">
        <v>142</v>
      </c>
      <c r="AU93" s="23" t="s">
        <v>84</v>
      </c>
      <c r="AY93" s="23" t="s">
        <v>140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82</v>
      </c>
      <c r="BK93" s="202">
        <f>ROUND(I93*H93,2)</f>
        <v>0</v>
      </c>
      <c r="BL93" s="23" t="s">
        <v>147</v>
      </c>
      <c r="BM93" s="23" t="s">
        <v>632</v>
      </c>
    </row>
    <row r="94" spans="2:47" s="1" customFormat="1" ht="27">
      <c r="B94" s="40"/>
      <c r="C94" s="62"/>
      <c r="D94" s="203" t="s">
        <v>149</v>
      </c>
      <c r="E94" s="62"/>
      <c r="F94" s="204" t="s">
        <v>633</v>
      </c>
      <c r="G94" s="62"/>
      <c r="H94" s="62"/>
      <c r="I94" s="162"/>
      <c r="J94" s="62"/>
      <c r="K94" s="62"/>
      <c r="L94" s="60"/>
      <c r="M94" s="205"/>
      <c r="N94" s="41"/>
      <c r="O94" s="41"/>
      <c r="P94" s="41"/>
      <c r="Q94" s="41"/>
      <c r="R94" s="41"/>
      <c r="S94" s="41"/>
      <c r="T94" s="77"/>
      <c r="AT94" s="23" t="s">
        <v>149</v>
      </c>
      <c r="AU94" s="23" t="s">
        <v>84</v>
      </c>
    </row>
    <row r="95" spans="2:51" s="12" customFormat="1" ht="27">
      <c r="B95" s="217"/>
      <c r="C95" s="218"/>
      <c r="D95" s="203" t="s">
        <v>151</v>
      </c>
      <c r="E95" s="219" t="s">
        <v>30</v>
      </c>
      <c r="F95" s="220" t="s">
        <v>618</v>
      </c>
      <c r="G95" s="218"/>
      <c r="H95" s="219" t="s">
        <v>30</v>
      </c>
      <c r="I95" s="221"/>
      <c r="J95" s="218"/>
      <c r="K95" s="218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151</v>
      </c>
      <c r="AU95" s="226" t="s">
        <v>84</v>
      </c>
      <c r="AV95" s="12" t="s">
        <v>82</v>
      </c>
      <c r="AW95" s="12" t="s">
        <v>37</v>
      </c>
      <c r="AX95" s="12" t="s">
        <v>74</v>
      </c>
      <c r="AY95" s="226" t="s">
        <v>140</v>
      </c>
    </row>
    <row r="96" spans="2:51" s="11" customFormat="1" ht="13.5">
      <c r="B96" s="206"/>
      <c r="C96" s="207"/>
      <c r="D96" s="203" t="s">
        <v>151</v>
      </c>
      <c r="E96" s="208" t="s">
        <v>30</v>
      </c>
      <c r="F96" s="209" t="s">
        <v>634</v>
      </c>
      <c r="G96" s="207"/>
      <c r="H96" s="210">
        <v>1134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151</v>
      </c>
      <c r="AU96" s="216" t="s">
        <v>84</v>
      </c>
      <c r="AV96" s="11" t="s">
        <v>84</v>
      </c>
      <c r="AW96" s="11" t="s">
        <v>37</v>
      </c>
      <c r="AX96" s="11" t="s">
        <v>74</v>
      </c>
      <c r="AY96" s="216" t="s">
        <v>140</v>
      </c>
    </row>
    <row r="97" spans="2:65" s="1" customFormat="1" ht="25.5" customHeight="1">
      <c r="B97" s="40"/>
      <c r="C97" s="191" t="s">
        <v>173</v>
      </c>
      <c r="D97" s="191" t="s">
        <v>142</v>
      </c>
      <c r="E97" s="192" t="s">
        <v>635</v>
      </c>
      <c r="F97" s="193" t="s">
        <v>636</v>
      </c>
      <c r="G97" s="194" t="s">
        <v>246</v>
      </c>
      <c r="H97" s="195">
        <v>36</v>
      </c>
      <c r="I97" s="196"/>
      <c r="J97" s="197">
        <f>ROUND(I97*H97,2)</f>
        <v>0</v>
      </c>
      <c r="K97" s="193" t="s">
        <v>146</v>
      </c>
      <c r="L97" s="60"/>
      <c r="M97" s="198" t="s">
        <v>30</v>
      </c>
      <c r="N97" s="199" t="s">
        <v>45</v>
      </c>
      <c r="O97" s="41"/>
      <c r="P97" s="200">
        <f>O97*H97</f>
        <v>0</v>
      </c>
      <c r="Q97" s="200">
        <v>0</v>
      </c>
      <c r="R97" s="200">
        <f>Q97*H97</f>
        <v>0</v>
      </c>
      <c r="S97" s="200">
        <v>0</v>
      </c>
      <c r="T97" s="201">
        <f>S97*H97</f>
        <v>0</v>
      </c>
      <c r="AR97" s="23" t="s">
        <v>147</v>
      </c>
      <c r="AT97" s="23" t="s">
        <v>142</v>
      </c>
      <c r="AU97" s="23" t="s">
        <v>84</v>
      </c>
      <c r="AY97" s="23" t="s">
        <v>140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82</v>
      </c>
      <c r="BK97" s="202">
        <f>ROUND(I97*H97,2)</f>
        <v>0</v>
      </c>
      <c r="BL97" s="23" t="s">
        <v>147</v>
      </c>
      <c r="BM97" s="23" t="s">
        <v>637</v>
      </c>
    </row>
    <row r="98" spans="2:47" s="1" customFormat="1" ht="27">
      <c r="B98" s="40"/>
      <c r="C98" s="62"/>
      <c r="D98" s="203" t="s">
        <v>149</v>
      </c>
      <c r="E98" s="62"/>
      <c r="F98" s="204" t="s">
        <v>638</v>
      </c>
      <c r="G98" s="62"/>
      <c r="H98" s="62"/>
      <c r="I98" s="162"/>
      <c r="J98" s="62"/>
      <c r="K98" s="62"/>
      <c r="L98" s="60"/>
      <c r="M98" s="205"/>
      <c r="N98" s="41"/>
      <c r="O98" s="41"/>
      <c r="P98" s="41"/>
      <c r="Q98" s="41"/>
      <c r="R98" s="41"/>
      <c r="S98" s="41"/>
      <c r="T98" s="77"/>
      <c r="AT98" s="23" t="s">
        <v>149</v>
      </c>
      <c r="AU98" s="23" t="s">
        <v>84</v>
      </c>
    </row>
    <row r="99" spans="2:51" s="12" customFormat="1" ht="27">
      <c r="B99" s="217"/>
      <c r="C99" s="218"/>
      <c r="D99" s="203" t="s">
        <v>151</v>
      </c>
      <c r="E99" s="219" t="s">
        <v>30</v>
      </c>
      <c r="F99" s="220" t="s">
        <v>618</v>
      </c>
      <c r="G99" s="218"/>
      <c r="H99" s="219" t="s">
        <v>30</v>
      </c>
      <c r="I99" s="221"/>
      <c r="J99" s="218"/>
      <c r="K99" s="218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151</v>
      </c>
      <c r="AU99" s="226" t="s">
        <v>84</v>
      </c>
      <c r="AV99" s="12" t="s">
        <v>82</v>
      </c>
      <c r="AW99" s="12" t="s">
        <v>37</v>
      </c>
      <c r="AX99" s="12" t="s">
        <v>74</v>
      </c>
      <c r="AY99" s="226" t="s">
        <v>140</v>
      </c>
    </row>
    <row r="100" spans="2:51" s="11" customFormat="1" ht="13.5">
      <c r="B100" s="206"/>
      <c r="C100" s="207"/>
      <c r="D100" s="203" t="s">
        <v>151</v>
      </c>
      <c r="E100" s="208" t="s">
        <v>30</v>
      </c>
      <c r="F100" s="209" t="s">
        <v>639</v>
      </c>
      <c r="G100" s="207"/>
      <c r="H100" s="210">
        <v>36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151</v>
      </c>
      <c r="AU100" s="216" t="s">
        <v>84</v>
      </c>
      <c r="AV100" s="11" t="s">
        <v>84</v>
      </c>
      <c r="AW100" s="11" t="s">
        <v>37</v>
      </c>
      <c r="AX100" s="11" t="s">
        <v>74</v>
      </c>
      <c r="AY100" s="216" t="s">
        <v>140</v>
      </c>
    </row>
    <row r="101" spans="2:65" s="1" customFormat="1" ht="25.5" customHeight="1">
      <c r="B101" s="40"/>
      <c r="C101" s="191" t="s">
        <v>180</v>
      </c>
      <c r="D101" s="191" t="s">
        <v>142</v>
      </c>
      <c r="E101" s="192" t="s">
        <v>640</v>
      </c>
      <c r="F101" s="193" t="s">
        <v>641</v>
      </c>
      <c r="G101" s="194" t="s">
        <v>246</v>
      </c>
      <c r="H101" s="195">
        <v>756</v>
      </c>
      <c r="I101" s="196"/>
      <c r="J101" s="197">
        <f>ROUND(I101*H101,2)</f>
        <v>0</v>
      </c>
      <c r="K101" s="193" t="s">
        <v>146</v>
      </c>
      <c r="L101" s="60"/>
      <c r="M101" s="198" t="s">
        <v>30</v>
      </c>
      <c r="N101" s="199" t="s">
        <v>45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147</v>
      </c>
      <c r="AT101" s="23" t="s">
        <v>142</v>
      </c>
      <c r="AU101" s="23" t="s">
        <v>84</v>
      </c>
      <c r="AY101" s="23" t="s">
        <v>140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82</v>
      </c>
      <c r="BK101" s="202">
        <f>ROUND(I101*H101,2)</f>
        <v>0</v>
      </c>
      <c r="BL101" s="23" t="s">
        <v>147</v>
      </c>
      <c r="BM101" s="23" t="s">
        <v>642</v>
      </c>
    </row>
    <row r="102" spans="2:47" s="1" customFormat="1" ht="27">
      <c r="B102" s="40"/>
      <c r="C102" s="62"/>
      <c r="D102" s="203" t="s">
        <v>149</v>
      </c>
      <c r="E102" s="62"/>
      <c r="F102" s="204" t="s">
        <v>643</v>
      </c>
      <c r="G102" s="62"/>
      <c r="H102" s="62"/>
      <c r="I102" s="162"/>
      <c r="J102" s="62"/>
      <c r="K102" s="62"/>
      <c r="L102" s="60"/>
      <c r="M102" s="205"/>
      <c r="N102" s="41"/>
      <c r="O102" s="41"/>
      <c r="P102" s="41"/>
      <c r="Q102" s="41"/>
      <c r="R102" s="41"/>
      <c r="S102" s="41"/>
      <c r="T102" s="77"/>
      <c r="AT102" s="23" t="s">
        <v>149</v>
      </c>
      <c r="AU102" s="23" t="s">
        <v>84</v>
      </c>
    </row>
    <row r="103" spans="2:51" s="12" customFormat="1" ht="27">
      <c r="B103" s="217"/>
      <c r="C103" s="218"/>
      <c r="D103" s="203" t="s">
        <v>151</v>
      </c>
      <c r="E103" s="219" t="s">
        <v>30</v>
      </c>
      <c r="F103" s="220" t="s">
        <v>618</v>
      </c>
      <c r="G103" s="218"/>
      <c r="H103" s="219" t="s">
        <v>30</v>
      </c>
      <c r="I103" s="221"/>
      <c r="J103" s="218"/>
      <c r="K103" s="218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151</v>
      </c>
      <c r="AU103" s="226" t="s">
        <v>84</v>
      </c>
      <c r="AV103" s="12" t="s">
        <v>82</v>
      </c>
      <c r="AW103" s="12" t="s">
        <v>37</v>
      </c>
      <c r="AX103" s="12" t="s">
        <v>74</v>
      </c>
      <c r="AY103" s="226" t="s">
        <v>140</v>
      </c>
    </row>
    <row r="104" spans="2:51" s="11" customFormat="1" ht="13.5">
      <c r="B104" s="206"/>
      <c r="C104" s="207"/>
      <c r="D104" s="203" t="s">
        <v>151</v>
      </c>
      <c r="E104" s="208" t="s">
        <v>30</v>
      </c>
      <c r="F104" s="209" t="s">
        <v>644</v>
      </c>
      <c r="G104" s="207"/>
      <c r="H104" s="210">
        <v>756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151</v>
      </c>
      <c r="AU104" s="216" t="s">
        <v>84</v>
      </c>
      <c r="AV104" s="11" t="s">
        <v>84</v>
      </c>
      <c r="AW104" s="11" t="s">
        <v>37</v>
      </c>
      <c r="AX104" s="11" t="s">
        <v>74</v>
      </c>
      <c r="AY104" s="216" t="s">
        <v>140</v>
      </c>
    </row>
    <row r="105" spans="2:51" s="13" customFormat="1" ht="13.5">
      <c r="B105" s="238"/>
      <c r="C105" s="239"/>
      <c r="D105" s="203" t="s">
        <v>151</v>
      </c>
      <c r="E105" s="240" t="s">
        <v>30</v>
      </c>
      <c r="F105" s="241" t="s">
        <v>380</v>
      </c>
      <c r="G105" s="239"/>
      <c r="H105" s="242">
        <v>756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AT105" s="248" t="s">
        <v>151</v>
      </c>
      <c r="AU105" s="248" t="s">
        <v>84</v>
      </c>
      <c r="AV105" s="13" t="s">
        <v>147</v>
      </c>
      <c r="AW105" s="13" t="s">
        <v>6</v>
      </c>
      <c r="AX105" s="13" t="s">
        <v>82</v>
      </c>
      <c r="AY105" s="248" t="s">
        <v>140</v>
      </c>
    </row>
    <row r="106" spans="2:65" s="1" customFormat="1" ht="25.5" customHeight="1">
      <c r="B106" s="40"/>
      <c r="C106" s="191" t="s">
        <v>186</v>
      </c>
      <c r="D106" s="191" t="s">
        <v>142</v>
      </c>
      <c r="E106" s="192" t="s">
        <v>645</v>
      </c>
      <c r="F106" s="193" t="s">
        <v>646</v>
      </c>
      <c r="G106" s="194" t="s">
        <v>246</v>
      </c>
      <c r="H106" s="195">
        <v>36</v>
      </c>
      <c r="I106" s="196"/>
      <c r="J106" s="197">
        <f>ROUND(I106*H106,2)</f>
        <v>0</v>
      </c>
      <c r="K106" s="193" t="s">
        <v>146</v>
      </c>
      <c r="L106" s="60"/>
      <c r="M106" s="198" t="s">
        <v>30</v>
      </c>
      <c r="N106" s="199" t="s">
        <v>45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147</v>
      </c>
      <c r="AT106" s="23" t="s">
        <v>142</v>
      </c>
      <c r="AU106" s="23" t="s">
        <v>84</v>
      </c>
      <c r="AY106" s="23" t="s">
        <v>140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82</v>
      </c>
      <c r="BK106" s="202">
        <f>ROUND(I106*H106,2)</f>
        <v>0</v>
      </c>
      <c r="BL106" s="23" t="s">
        <v>147</v>
      </c>
      <c r="BM106" s="23" t="s">
        <v>647</v>
      </c>
    </row>
    <row r="107" spans="2:47" s="1" customFormat="1" ht="27">
      <c r="B107" s="40"/>
      <c r="C107" s="62"/>
      <c r="D107" s="203" t="s">
        <v>149</v>
      </c>
      <c r="E107" s="62"/>
      <c r="F107" s="204" t="s">
        <v>648</v>
      </c>
      <c r="G107" s="62"/>
      <c r="H107" s="62"/>
      <c r="I107" s="162"/>
      <c r="J107" s="62"/>
      <c r="K107" s="62"/>
      <c r="L107" s="60"/>
      <c r="M107" s="205"/>
      <c r="N107" s="41"/>
      <c r="O107" s="41"/>
      <c r="P107" s="41"/>
      <c r="Q107" s="41"/>
      <c r="R107" s="41"/>
      <c r="S107" s="41"/>
      <c r="T107" s="77"/>
      <c r="AT107" s="23" t="s">
        <v>149</v>
      </c>
      <c r="AU107" s="23" t="s">
        <v>84</v>
      </c>
    </row>
    <row r="108" spans="2:51" s="12" customFormat="1" ht="27">
      <c r="B108" s="217"/>
      <c r="C108" s="218"/>
      <c r="D108" s="203" t="s">
        <v>151</v>
      </c>
      <c r="E108" s="219" t="s">
        <v>30</v>
      </c>
      <c r="F108" s="220" t="s">
        <v>618</v>
      </c>
      <c r="G108" s="218"/>
      <c r="H108" s="219" t="s">
        <v>30</v>
      </c>
      <c r="I108" s="221"/>
      <c r="J108" s="218"/>
      <c r="K108" s="218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151</v>
      </c>
      <c r="AU108" s="226" t="s">
        <v>84</v>
      </c>
      <c r="AV108" s="12" t="s">
        <v>82</v>
      </c>
      <c r="AW108" s="12" t="s">
        <v>37</v>
      </c>
      <c r="AX108" s="12" t="s">
        <v>74</v>
      </c>
      <c r="AY108" s="226" t="s">
        <v>140</v>
      </c>
    </row>
    <row r="109" spans="2:51" s="11" customFormat="1" ht="13.5">
      <c r="B109" s="206"/>
      <c r="C109" s="207"/>
      <c r="D109" s="203" t="s">
        <v>151</v>
      </c>
      <c r="E109" s="208" t="s">
        <v>30</v>
      </c>
      <c r="F109" s="209" t="s">
        <v>639</v>
      </c>
      <c r="G109" s="207"/>
      <c r="H109" s="210">
        <v>36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151</v>
      </c>
      <c r="AU109" s="216" t="s">
        <v>84</v>
      </c>
      <c r="AV109" s="11" t="s">
        <v>84</v>
      </c>
      <c r="AW109" s="11" t="s">
        <v>37</v>
      </c>
      <c r="AX109" s="11" t="s">
        <v>74</v>
      </c>
      <c r="AY109" s="216" t="s">
        <v>140</v>
      </c>
    </row>
    <row r="110" spans="2:51" s="13" customFormat="1" ht="13.5">
      <c r="B110" s="238"/>
      <c r="C110" s="239"/>
      <c r="D110" s="203" t="s">
        <v>151</v>
      </c>
      <c r="E110" s="240" t="s">
        <v>30</v>
      </c>
      <c r="F110" s="241" t="s">
        <v>380</v>
      </c>
      <c r="G110" s="239"/>
      <c r="H110" s="242">
        <v>36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151</v>
      </c>
      <c r="AU110" s="248" t="s">
        <v>84</v>
      </c>
      <c r="AV110" s="13" t="s">
        <v>147</v>
      </c>
      <c r="AW110" s="13" t="s">
        <v>6</v>
      </c>
      <c r="AX110" s="13" t="s">
        <v>82</v>
      </c>
      <c r="AY110" s="248" t="s">
        <v>140</v>
      </c>
    </row>
    <row r="111" spans="2:65" s="1" customFormat="1" ht="16.5" customHeight="1">
      <c r="B111" s="40"/>
      <c r="C111" s="191" t="s">
        <v>193</v>
      </c>
      <c r="D111" s="191" t="s">
        <v>142</v>
      </c>
      <c r="E111" s="192" t="s">
        <v>649</v>
      </c>
      <c r="F111" s="193" t="s">
        <v>650</v>
      </c>
      <c r="G111" s="194" t="s">
        <v>246</v>
      </c>
      <c r="H111" s="195">
        <v>756</v>
      </c>
      <c r="I111" s="196"/>
      <c r="J111" s="197">
        <f>ROUND(I111*H111,2)</f>
        <v>0</v>
      </c>
      <c r="K111" s="193" t="s">
        <v>146</v>
      </c>
      <c r="L111" s="60"/>
      <c r="M111" s="198" t="s">
        <v>30</v>
      </c>
      <c r="N111" s="199" t="s">
        <v>45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147</v>
      </c>
      <c r="AT111" s="23" t="s">
        <v>142</v>
      </c>
      <c r="AU111" s="23" t="s">
        <v>84</v>
      </c>
      <c r="AY111" s="23" t="s">
        <v>140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82</v>
      </c>
      <c r="BK111" s="202">
        <f>ROUND(I111*H111,2)</f>
        <v>0</v>
      </c>
      <c r="BL111" s="23" t="s">
        <v>147</v>
      </c>
      <c r="BM111" s="23" t="s">
        <v>651</v>
      </c>
    </row>
    <row r="112" spans="2:47" s="1" customFormat="1" ht="27">
      <c r="B112" s="40"/>
      <c r="C112" s="62"/>
      <c r="D112" s="203" t="s">
        <v>149</v>
      </c>
      <c r="E112" s="62"/>
      <c r="F112" s="204" t="s">
        <v>652</v>
      </c>
      <c r="G112" s="62"/>
      <c r="H112" s="62"/>
      <c r="I112" s="162"/>
      <c r="J112" s="62"/>
      <c r="K112" s="62"/>
      <c r="L112" s="60"/>
      <c r="M112" s="205"/>
      <c r="N112" s="41"/>
      <c r="O112" s="41"/>
      <c r="P112" s="41"/>
      <c r="Q112" s="41"/>
      <c r="R112" s="41"/>
      <c r="S112" s="41"/>
      <c r="T112" s="77"/>
      <c r="AT112" s="23" t="s">
        <v>149</v>
      </c>
      <c r="AU112" s="23" t="s">
        <v>84</v>
      </c>
    </row>
    <row r="113" spans="2:51" s="12" customFormat="1" ht="27">
      <c r="B113" s="217"/>
      <c r="C113" s="218"/>
      <c r="D113" s="203" t="s">
        <v>151</v>
      </c>
      <c r="E113" s="219" t="s">
        <v>30</v>
      </c>
      <c r="F113" s="220" t="s">
        <v>618</v>
      </c>
      <c r="G113" s="218"/>
      <c r="H113" s="219" t="s">
        <v>30</v>
      </c>
      <c r="I113" s="221"/>
      <c r="J113" s="218"/>
      <c r="K113" s="218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151</v>
      </c>
      <c r="AU113" s="226" t="s">
        <v>84</v>
      </c>
      <c r="AV113" s="12" t="s">
        <v>82</v>
      </c>
      <c r="AW113" s="12" t="s">
        <v>37</v>
      </c>
      <c r="AX113" s="12" t="s">
        <v>74</v>
      </c>
      <c r="AY113" s="226" t="s">
        <v>140</v>
      </c>
    </row>
    <row r="114" spans="2:51" s="11" customFormat="1" ht="13.5">
      <c r="B114" s="206"/>
      <c r="C114" s="207"/>
      <c r="D114" s="203" t="s">
        <v>151</v>
      </c>
      <c r="E114" s="208" t="s">
        <v>30</v>
      </c>
      <c r="F114" s="209" t="s">
        <v>644</v>
      </c>
      <c r="G114" s="207"/>
      <c r="H114" s="210">
        <v>756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151</v>
      </c>
      <c r="AU114" s="216" t="s">
        <v>84</v>
      </c>
      <c r="AV114" s="11" t="s">
        <v>84</v>
      </c>
      <c r="AW114" s="11" t="s">
        <v>37</v>
      </c>
      <c r="AX114" s="11" t="s">
        <v>74</v>
      </c>
      <c r="AY114" s="216" t="s">
        <v>140</v>
      </c>
    </row>
    <row r="115" spans="2:51" s="13" customFormat="1" ht="13.5">
      <c r="B115" s="238"/>
      <c r="C115" s="239"/>
      <c r="D115" s="203" t="s">
        <v>151</v>
      </c>
      <c r="E115" s="240" t="s">
        <v>30</v>
      </c>
      <c r="F115" s="241" t="s">
        <v>380</v>
      </c>
      <c r="G115" s="239"/>
      <c r="H115" s="242">
        <v>756</v>
      </c>
      <c r="I115" s="243"/>
      <c r="J115" s="239"/>
      <c r="K115" s="239"/>
      <c r="L115" s="244"/>
      <c r="M115" s="255"/>
      <c r="N115" s="256"/>
      <c r="O115" s="256"/>
      <c r="P115" s="256"/>
      <c r="Q115" s="256"/>
      <c r="R115" s="256"/>
      <c r="S115" s="256"/>
      <c r="T115" s="257"/>
      <c r="AT115" s="248" t="s">
        <v>151</v>
      </c>
      <c r="AU115" s="248" t="s">
        <v>84</v>
      </c>
      <c r="AV115" s="13" t="s">
        <v>147</v>
      </c>
      <c r="AW115" s="13" t="s">
        <v>6</v>
      </c>
      <c r="AX115" s="13" t="s">
        <v>82</v>
      </c>
      <c r="AY115" s="248" t="s">
        <v>140</v>
      </c>
    </row>
    <row r="116" spans="2:12" s="1" customFormat="1" ht="6.95" customHeight="1">
      <c r="B116" s="55"/>
      <c r="C116" s="56"/>
      <c r="D116" s="56"/>
      <c r="E116" s="56"/>
      <c r="F116" s="56"/>
      <c r="G116" s="56"/>
      <c r="H116" s="56"/>
      <c r="I116" s="138"/>
      <c r="J116" s="56"/>
      <c r="K116" s="56"/>
      <c r="L116" s="60"/>
    </row>
  </sheetData>
  <sheetProtection algorithmName="SHA-512" hashValue="NG7bM0pRfkc8DTYFVOTAzKII1D1N6V+C1MrqOWpUxAk0785izpnRJ8+t/RXz+4x3PJIVsIMD/omDEU30X30AAw==" saltValue="G14gsCg0wPC7p9ntjKAjnqc4GwzBVccvH8JOviUni5aNosq8lB7gxLJbd0BmzCRBQu2hUhPLurtNC1hYFYsUGw==" spinCount="100000" sheet="1" objects="1" scenarios="1" formatColumns="0" formatRows="0" autoFilter="0"/>
  <autoFilter ref="C77:K11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99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653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ROUND(SUM(BE80:BE161),2)</f>
        <v>0</v>
      </c>
      <c r="G30" s="41"/>
      <c r="H30" s="41"/>
      <c r="I30" s="130">
        <v>0.21</v>
      </c>
      <c r="J30" s="129">
        <f>ROUND(ROUND((SUM(BE80:BE161)),2)*I30,2)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ROUND(SUM(BF80:BF161),2)</f>
        <v>0</v>
      </c>
      <c r="G31" s="41"/>
      <c r="H31" s="41"/>
      <c r="I31" s="130">
        <v>0.15</v>
      </c>
      <c r="J31" s="129">
        <f>ROUND(ROUND((SUM(BF80:BF161)),2)*I31,2)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ROUND(SUM(BG80:BG161),2)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ROUND(SUM(BH80:BH161),2)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ROUND(SUM(BI80:BI161),2)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SO 191 - Stálé dopravní značení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116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121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122</v>
      </c>
      <c r="E59" s="158"/>
      <c r="F59" s="158"/>
      <c r="G59" s="158"/>
      <c r="H59" s="158"/>
      <c r="I59" s="159"/>
      <c r="J59" s="160">
        <f>J154</f>
        <v>0</v>
      </c>
      <c r="K59" s="161"/>
    </row>
    <row r="60" spans="2:11" s="8" customFormat="1" ht="19.9" customHeight="1">
      <c r="B60" s="155"/>
      <c r="C60" s="156"/>
      <c r="D60" s="157" t="s">
        <v>123</v>
      </c>
      <c r="E60" s="158"/>
      <c r="F60" s="158"/>
      <c r="G60" s="158"/>
      <c r="H60" s="158"/>
      <c r="I60" s="159"/>
      <c r="J60" s="160">
        <f>J159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124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375" t="str">
        <f>E7</f>
        <v>III/0031 a III/00314 Dolní Břežany, rekonstrukce silnice</v>
      </c>
      <c r="F70" s="376"/>
      <c r="G70" s="376"/>
      <c r="H70" s="376"/>
      <c r="I70" s="162"/>
      <c r="J70" s="62"/>
      <c r="K70" s="62"/>
      <c r="L70" s="60"/>
    </row>
    <row r="71" spans="2:12" s="1" customFormat="1" ht="14.45" customHeight="1">
      <c r="B71" s="40"/>
      <c r="C71" s="64" t="s">
        <v>109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344" t="str">
        <f>E9</f>
        <v>SO 191 - Stálé dopravní značení</v>
      </c>
      <c r="F72" s="377"/>
      <c r="G72" s="377"/>
      <c r="H72" s="377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24</v>
      </c>
      <c r="D74" s="62"/>
      <c r="E74" s="62"/>
      <c r="F74" s="163" t="str">
        <f>F12</f>
        <v xml:space="preserve"> </v>
      </c>
      <c r="G74" s="62"/>
      <c r="H74" s="62"/>
      <c r="I74" s="164" t="s">
        <v>26</v>
      </c>
      <c r="J74" s="72" t="str">
        <f>IF(J12="","",J12)</f>
        <v>22. 6. 2018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5">
      <c r="B76" s="40"/>
      <c r="C76" s="64" t="s">
        <v>28</v>
      </c>
      <c r="D76" s="62"/>
      <c r="E76" s="62"/>
      <c r="F76" s="163" t="str">
        <f>E15</f>
        <v>Krajská správa a údržba silnic Středočeského kraje</v>
      </c>
      <c r="G76" s="62"/>
      <c r="H76" s="62"/>
      <c r="I76" s="164" t="s">
        <v>35</v>
      </c>
      <c r="J76" s="163" t="str">
        <f>E21</f>
        <v>Ateliér PROMIKA s.r.o.</v>
      </c>
      <c r="K76" s="62"/>
      <c r="L76" s="60"/>
    </row>
    <row r="77" spans="2:12" s="1" customFormat="1" ht="14.45" customHeight="1">
      <c r="B77" s="40"/>
      <c r="C77" s="64" t="s">
        <v>33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125</v>
      </c>
      <c r="D79" s="167" t="s">
        <v>59</v>
      </c>
      <c r="E79" s="167" t="s">
        <v>55</v>
      </c>
      <c r="F79" s="167" t="s">
        <v>126</v>
      </c>
      <c r="G79" s="167" t="s">
        <v>127</v>
      </c>
      <c r="H79" s="167" t="s">
        <v>128</v>
      </c>
      <c r="I79" s="168" t="s">
        <v>129</v>
      </c>
      <c r="J79" s="167" t="s">
        <v>113</v>
      </c>
      <c r="K79" s="169" t="s">
        <v>130</v>
      </c>
      <c r="L79" s="170"/>
      <c r="M79" s="80" t="s">
        <v>131</v>
      </c>
      <c r="N79" s="81" t="s">
        <v>44</v>
      </c>
      <c r="O79" s="81" t="s">
        <v>132</v>
      </c>
      <c r="P79" s="81" t="s">
        <v>133</v>
      </c>
      <c r="Q79" s="81" t="s">
        <v>134</v>
      </c>
      <c r="R79" s="81" t="s">
        <v>135</v>
      </c>
      <c r="S79" s="81" t="s">
        <v>136</v>
      </c>
      <c r="T79" s="82" t="s">
        <v>137</v>
      </c>
    </row>
    <row r="80" spans="2:63" s="1" customFormat="1" ht="29.25" customHeight="1">
      <c r="B80" s="40"/>
      <c r="C80" s="86" t="s">
        <v>114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4.87961</v>
      </c>
      <c r="S80" s="84"/>
      <c r="T80" s="173">
        <f>T81</f>
        <v>1.8520000000000003</v>
      </c>
      <c r="AT80" s="23" t="s">
        <v>73</v>
      </c>
      <c r="AU80" s="23" t="s">
        <v>115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73</v>
      </c>
      <c r="E81" s="178" t="s">
        <v>138</v>
      </c>
      <c r="F81" s="178" t="s">
        <v>139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P82+P154+P159</f>
        <v>0</v>
      </c>
      <c r="Q81" s="183"/>
      <c r="R81" s="184">
        <f>R82+R154+R159</f>
        <v>4.87961</v>
      </c>
      <c r="S81" s="183"/>
      <c r="T81" s="185">
        <f>T82+T154+T159</f>
        <v>1.8520000000000003</v>
      </c>
      <c r="AR81" s="186" t="s">
        <v>82</v>
      </c>
      <c r="AT81" s="187" t="s">
        <v>73</v>
      </c>
      <c r="AU81" s="187" t="s">
        <v>74</v>
      </c>
      <c r="AY81" s="186" t="s">
        <v>140</v>
      </c>
      <c r="BK81" s="188">
        <f>BK82+BK154+BK159</f>
        <v>0</v>
      </c>
    </row>
    <row r="82" spans="2:63" s="10" customFormat="1" ht="19.9" customHeight="1">
      <c r="B82" s="175"/>
      <c r="C82" s="176"/>
      <c r="D82" s="177" t="s">
        <v>73</v>
      </c>
      <c r="E82" s="189" t="s">
        <v>203</v>
      </c>
      <c r="F82" s="189" t="s">
        <v>331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SUM(P83:P153)</f>
        <v>0</v>
      </c>
      <c r="Q82" s="183"/>
      <c r="R82" s="184">
        <f>SUM(R83:R153)</f>
        <v>4.87961</v>
      </c>
      <c r="S82" s="183"/>
      <c r="T82" s="185">
        <f>SUM(T83:T153)</f>
        <v>1.8520000000000003</v>
      </c>
      <c r="AR82" s="186" t="s">
        <v>82</v>
      </c>
      <c r="AT82" s="187" t="s">
        <v>73</v>
      </c>
      <c r="AU82" s="187" t="s">
        <v>82</v>
      </c>
      <c r="AY82" s="186" t="s">
        <v>140</v>
      </c>
      <c r="BK82" s="188">
        <f>SUM(BK83:BK153)</f>
        <v>0</v>
      </c>
    </row>
    <row r="83" spans="2:65" s="1" customFormat="1" ht="16.5" customHeight="1">
      <c r="B83" s="40"/>
      <c r="C83" s="191" t="s">
        <v>82</v>
      </c>
      <c r="D83" s="191" t="s">
        <v>142</v>
      </c>
      <c r="E83" s="192" t="s">
        <v>654</v>
      </c>
      <c r="F83" s="193" t="s">
        <v>655</v>
      </c>
      <c r="G83" s="194" t="s">
        <v>298</v>
      </c>
      <c r="H83" s="195">
        <v>50</v>
      </c>
      <c r="I83" s="196"/>
      <c r="J83" s="197">
        <f>ROUND(I83*H83,2)</f>
        <v>0</v>
      </c>
      <c r="K83" s="193" t="s">
        <v>146</v>
      </c>
      <c r="L83" s="60"/>
      <c r="M83" s="198" t="s">
        <v>30</v>
      </c>
      <c r="N83" s="199" t="s">
        <v>45</v>
      </c>
      <c r="O83" s="41"/>
      <c r="P83" s="200">
        <f>O83*H83</f>
        <v>0</v>
      </c>
      <c r="Q83" s="200">
        <v>0.04008</v>
      </c>
      <c r="R83" s="200">
        <f>Q83*H83</f>
        <v>2.004</v>
      </c>
      <c r="S83" s="200">
        <v>0</v>
      </c>
      <c r="T83" s="201">
        <f>S83*H83</f>
        <v>0</v>
      </c>
      <c r="AR83" s="23" t="s">
        <v>147</v>
      </c>
      <c r="AT83" s="23" t="s">
        <v>142</v>
      </c>
      <c r="AU83" s="23" t="s">
        <v>84</v>
      </c>
      <c r="AY83" s="23" t="s">
        <v>140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82</v>
      </c>
      <c r="BK83" s="202">
        <f>ROUND(I83*H83,2)</f>
        <v>0</v>
      </c>
      <c r="BL83" s="23" t="s">
        <v>147</v>
      </c>
      <c r="BM83" s="23" t="s">
        <v>656</v>
      </c>
    </row>
    <row r="84" spans="2:47" s="1" customFormat="1" ht="13.5">
      <c r="B84" s="40"/>
      <c r="C84" s="62"/>
      <c r="D84" s="203" t="s">
        <v>149</v>
      </c>
      <c r="E84" s="62"/>
      <c r="F84" s="204" t="s">
        <v>657</v>
      </c>
      <c r="G84" s="62"/>
      <c r="H84" s="62"/>
      <c r="I84" s="162"/>
      <c r="J84" s="62"/>
      <c r="K84" s="62"/>
      <c r="L84" s="60"/>
      <c r="M84" s="205"/>
      <c r="N84" s="41"/>
      <c r="O84" s="41"/>
      <c r="P84" s="41"/>
      <c r="Q84" s="41"/>
      <c r="R84" s="41"/>
      <c r="S84" s="41"/>
      <c r="T84" s="77"/>
      <c r="AT84" s="23" t="s">
        <v>149</v>
      </c>
      <c r="AU84" s="23" t="s">
        <v>84</v>
      </c>
    </row>
    <row r="85" spans="2:51" s="11" customFormat="1" ht="13.5">
      <c r="B85" s="206"/>
      <c r="C85" s="207"/>
      <c r="D85" s="203" t="s">
        <v>151</v>
      </c>
      <c r="E85" s="208" t="s">
        <v>30</v>
      </c>
      <c r="F85" s="209" t="s">
        <v>658</v>
      </c>
      <c r="G85" s="207"/>
      <c r="H85" s="210">
        <v>50</v>
      </c>
      <c r="I85" s="211"/>
      <c r="J85" s="207"/>
      <c r="K85" s="207"/>
      <c r="L85" s="212"/>
      <c r="M85" s="213"/>
      <c r="N85" s="214"/>
      <c r="O85" s="214"/>
      <c r="P85" s="214"/>
      <c r="Q85" s="214"/>
      <c r="R85" s="214"/>
      <c r="S85" s="214"/>
      <c r="T85" s="215"/>
      <c r="AT85" s="216" t="s">
        <v>151</v>
      </c>
      <c r="AU85" s="216" t="s">
        <v>84</v>
      </c>
      <c r="AV85" s="11" t="s">
        <v>84</v>
      </c>
      <c r="AW85" s="11" t="s">
        <v>37</v>
      </c>
      <c r="AX85" s="11" t="s">
        <v>74</v>
      </c>
      <c r="AY85" s="216" t="s">
        <v>140</v>
      </c>
    </row>
    <row r="86" spans="2:65" s="1" customFormat="1" ht="16.5" customHeight="1">
      <c r="B86" s="40"/>
      <c r="C86" s="228" t="s">
        <v>84</v>
      </c>
      <c r="D86" s="228" t="s">
        <v>228</v>
      </c>
      <c r="E86" s="229" t="s">
        <v>659</v>
      </c>
      <c r="F86" s="230" t="s">
        <v>660</v>
      </c>
      <c r="G86" s="231" t="s">
        <v>298</v>
      </c>
      <c r="H86" s="232">
        <v>50</v>
      </c>
      <c r="I86" s="233"/>
      <c r="J86" s="234">
        <f>ROUND(I86*H86,2)</f>
        <v>0</v>
      </c>
      <c r="K86" s="230" t="s">
        <v>30</v>
      </c>
      <c r="L86" s="235"/>
      <c r="M86" s="236" t="s">
        <v>30</v>
      </c>
      <c r="N86" s="237" t="s">
        <v>45</v>
      </c>
      <c r="O86" s="41"/>
      <c r="P86" s="200">
        <f>O86*H86</f>
        <v>0</v>
      </c>
      <c r="Q86" s="200">
        <v>0.00987</v>
      </c>
      <c r="R86" s="200">
        <f>Q86*H86</f>
        <v>0.4935</v>
      </c>
      <c r="S86" s="200">
        <v>0</v>
      </c>
      <c r="T86" s="201">
        <f>S86*H86</f>
        <v>0</v>
      </c>
      <c r="AR86" s="23" t="s">
        <v>193</v>
      </c>
      <c r="AT86" s="23" t="s">
        <v>228</v>
      </c>
      <c r="AU86" s="23" t="s">
        <v>84</v>
      </c>
      <c r="AY86" s="23" t="s">
        <v>140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82</v>
      </c>
      <c r="BK86" s="202">
        <f>ROUND(I86*H86,2)</f>
        <v>0</v>
      </c>
      <c r="BL86" s="23" t="s">
        <v>147</v>
      </c>
      <c r="BM86" s="23" t="s">
        <v>661</v>
      </c>
    </row>
    <row r="87" spans="2:47" s="1" customFormat="1" ht="13.5">
      <c r="B87" s="40"/>
      <c r="C87" s="62"/>
      <c r="D87" s="203" t="s">
        <v>149</v>
      </c>
      <c r="E87" s="62"/>
      <c r="F87" s="204" t="s">
        <v>660</v>
      </c>
      <c r="G87" s="62"/>
      <c r="H87" s="62"/>
      <c r="I87" s="162"/>
      <c r="J87" s="62"/>
      <c r="K87" s="62"/>
      <c r="L87" s="60"/>
      <c r="M87" s="205"/>
      <c r="N87" s="41"/>
      <c r="O87" s="41"/>
      <c r="P87" s="41"/>
      <c r="Q87" s="41"/>
      <c r="R87" s="41"/>
      <c r="S87" s="41"/>
      <c r="T87" s="77"/>
      <c r="AT87" s="23" t="s">
        <v>149</v>
      </c>
      <c r="AU87" s="23" t="s">
        <v>84</v>
      </c>
    </row>
    <row r="88" spans="2:51" s="11" customFormat="1" ht="13.5">
      <c r="B88" s="206"/>
      <c r="C88" s="207"/>
      <c r="D88" s="203" t="s">
        <v>151</v>
      </c>
      <c r="E88" s="208" t="s">
        <v>30</v>
      </c>
      <c r="F88" s="209" t="s">
        <v>658</v>
      </c>
      <c r="G88" s="207"/>
      <c r="H88" s="210">
        <v>50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151</v>
      </c>
      <c r="AU88" s="216" t="s">
        <v>84</v>
      </c>
      <c r="AV88" s="11" t="s">
        <v>84</v>
      </c>
      <c r="AW88" s="11" t="s">
        <v>37</v>
      </c>
      <c r="AX88" s="11" t="s">
        <v>74</v>
      </c>
      <c r="AY88" s="216" t="s">
        <v>140</v>
      </c>
    </row>
    <row r="89" spans="2:65" s="1" customFormat="1" ht="25.5" customHeight="1">
      <c r="B89" s="40"/>
      <c r="C89" s="191" t="s">
        <v>161</v>
      </c>
      <c r="D89" s="191" t="s">
        <v>142</v>
      </c>
      <c r="E89" s="192" t="s">
        <v>662</v>
      </c>
      <c r="F89" s="193" t="s">
        <v>663</v>
      </c>
      <c r="G89" s="194" t="s">
        <v>246</v>
      </c>
      <c r="H89" s="195">
        <v>128</v>
      </c>
      <c r="I89" s="196"/>
      <c r="J89" s="197">
        <f>ROUND(I89*H89,2)</f>
        <v>0</v>
      </c>
      <c r="K89" s="193" t="s">
        <v>146</v>
      </c>
      <c r="L89" s="60"/>
      <c r="M89" s="198" t="s">
        <v>30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147</v>
      </c>
      <c r="AT89" s="23" t="s">
        <v>142</v>
      </c>
      <c r="AU89" s="23" t="s">
        <v>84</v>
      </c>
      <c r="AY89" s="23" t="s">
        <v>140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147</v>
      </c>
      <c r="BM89" s="23" t="s">
        <v>664</v>
      </c>
    </row>
    <row r="90" spans="2:47" s="1" customFormat="1" ht="27">
      <c r="B90" s="40"/>
      <c r="C90" s="62"/>
      <c r="D90" s="203" t="s">
        <v>149</v>
      </c>
      <c r="E90" s="62"/>
      <c r="F90" s="204" t="s">
        <v>665</v>
      </c>
      <c r="G90" s="62"/>
      <c r="H90" s="62"/>
      <c r="I90" s="162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149</v>
      </c>
      <c r="AU90" s="23" t="s">
        <v>84</v>
      </c>
    </row>
    <row r="91" spans="2:51" s="11" customFormat="1" ht="13.5">
      <c r="B91" s="206"/>
      <c r="C91" s="207"/>
      <c r="D91" s="203" t="s">
        <v>151</v>
      </c>
      <c r="E91" s="208" t="s">
        <v>30</v>
      </c>
      <c r="F91" s="209" t="s">
        <v>666</v>
      </c>
      <c r="G91" s="207"/>
      <c r="H91" s="210">
        <v>8</v>
      </c>
      <c r="I91" s="211"/>
      <c r="J91" s="207"/>
      <c r="K91" s="207"/>
      <c r="L91" s="212"/>
      <c r="M91" s="213"/>
      <c r="N91" s="214"/>
      <c r="O91" s="214"/>
      <c r="P91" s="214"/>
      <c r="Q91" s="214"/>
      <c r="R91" s="214"/>
      <c r="S91" s="214"/>
      <c r="T91" s="215"/>
      <c r="AT91" s="216" t="s">
        <v>151</v>
      </c>
      <c r="AU91" s="216" t="s">
        <v>84</v>
      </c>
      <c r="AV91" s="11" t="s">
        <v>84</v>
      </c>
      <c r="AW91" s="11" t="s">
        <v>37</v>
      </c>
      <c r="AX91" s="11" t="s">
        <v>74</v>
      </c>
      <c r="AY91" s="216" t="s">
        <v>140</v>
      </c>
    </row>
    <row r="92" spans="2:51" s="11" customFormat="1" ht="13.5">
      <c r="B92" s="206"/>
      <c r="C92" s="207"/>
      <c r="D92" s="203" t="s">
        <v>151</v>
      </c>
      <c r="E92" s="208" t="s">
        <v>30</v>
      </c>
      <c r="F92" s="209" t="s">
        <v>667</v>
      </c>
      <c r="G92" s="207"/>
      <c r="H92" s="210">
        <v>60</v>
      </c>
      <c r="I92" s="211"/>
      <c r="J92" s="207"/>
      <c r="K92" s="207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151</v>
      </c>
      <c r="AU92" s="216" t="s">
        <v>84</v>
      </c>
      <c r="AV92" s="11" t="s">
        <v>84</v>
      </c>
      <c r="AW92" s="11" t="s">
        <v>37</v>
      </c>
      <c r="AX92" s="11" t="s">
        <v>74</v>
      </c>
      <c r="AY92" s="216" t="s">
        <v>140</v>
      </c>
    </row>
    <row r="93" spans="2:51" s="11" customFormat="1" ht="13.5">
      <c r="B93" s="206"/>
      <c r="C93" s="207"/>
      <c r="D93" s="203" t="s">
        <v>151</v>
      </c>
      <c r="E93" s="208" t="s">
        <v>30</v>
      </c>
      <c r="F93" s="209" t="s">
        <v>668</v>
      </c>
      <c r="G93" s="207"/>
      <c r="H93" s="210">
        <v>60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151</v>
      </c>
      <c r="AU93" s="216" t="s">
        <v>84</v>
      </c>
      <c r="AV93" s="11" t="s">
        <v>84</v>
      </c>
      <c r="AW93" s="11" t="s">
        <v>37</v>
      </c>
      <c r="AX93" s="11" t="s">
        <v>74</v>
      </c>
      <c r="AY93" s="216" t="s">
        <v>140</v>
      </c>
    </row>
    <row r="94" spans="2:65" s="1" customFormat="1" ht="16.5" customHeight="1">
      <c r="B94" s="40"/>
      <c r="C94" s="228" t="s">
        <v>147</v>
      </c>
      <c r="D94" s="228" t="s">
        <v>228</v>
      </c>
      <c r="E94" s="229" t="s">
        <v>669</v>
      </c>
      <c r="F94" s="230" t="s">
        <v>670</v>
      </c>
      <c r="G94" s="231" t="s">
        <v>246</v>
      </c>
      <c r="H94" s="232">
        <v>68</v>
      </c>
      <c r="I94" s="233"/>
      <c r="J94" s="234">
        <f>ROUND(I94*H94,2)</f>
        <v>0</v>
      </c>
      <c r="K94" s="230" t="s">
        <v>30</v>
      </c>
      <c r="L94" s="235"/>
      <c r="M94" s="236" t="s">
        <v>30</v>
      </c>
      <c r="N94" s="237" t="s">
        <v>45</v>
      </c>
      <c r="O94" s="41"/>
      <c r="P94" s="200">
        <f>O94*H94</f>
        <v>0</v>
      </c>
      <c r="Q94" s="200">
        <v>0.0021</v>
      </c>
      <c r="R94" s="200">
        <f>Q94*H94</f>
        <v>0.14279999999999998</v>
      </c>
      <c r="S94" s="200">
        <v>0</v>
      </c>
      <c r="T94" s="201">
        <f>S94*H94</f>
        <v>0</v>
      </c>
      <c r="AR94" s="23" t="s">
        <v>193</v>
      </c>
      <c r="AT94" s="23" t="s">
        <v>228</v>
      </c>
      <c r="AU94" s="23" t="s">
        <v>84</v>
      </c>
      <c r="AY94" s="23" t="s">
        <v>140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147</v>
      </c>
      <c r="BM94" s="23" t="s">
        <v>671</v>
      </c>
    </row>
    <row r="95" spans="2:47" s="1" customFormat="1" ht="13.5">
      <c r="B95" s="40"/>
      <c r="C95" s="62"/>
      <c r="D95" s="203" t="s">
        <v>149</v>
      </c>
      <c r="E95" s="62"/>
      <c r="F95" s="204" t="s">
        <v>670</v>
      </c>
      <c r="G95" s="62"/>
      <c r="H95" s="62"/>
      <c r="I95" s="162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149</v>
      </c>
      <c r="AU95" s="23" t="s">
        <v>84</v>
      </c>
    </row>
    <row r="96" spans="2:51" s="11" customFormat="1" ht="13.5">
      <c r="B96" s="206"/>
      <c r="C96" s="207"/>
      <c r="D96" s="203" t="s">
        <v>151</v>
      </c>
      <c r="E96" s="208" t="s">
        <v>30</v>
      </c>
      <c r="F96" s="209" t="s">
        <v>666</v>
      </c>
      <c r="G96" s="207"/>
      <c r="H96" s="210">
        <v>8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151</v>
      </c>
      <c r="AU96" s="216" t="s">
        <v>84</v>
      </c>
      <c r="AV96" s="11" t="s">
        <v>84</v>
      </c>
      <c r="AW96" s="11" t="s">
        <v>37</v>
      </c>
      <c r="AX96" s="11" t="s">
        <v>74</v>
      </c>
      <c r="AY96" s="216" t="s">
        <v>140</v>
      </c>
    </row>
    <row r="97" spans="2:51" s="11" customFormat="1" ht="13.5">
      <c r="B97" s="206"/>
      <c r="C97" s="207"/>
      <c r="D97" s="203" t="s">
        <v>151</v>
      </c>
      <c r="E97" s="208" t="s">
        <v>30</v>
      </c>
      <c r="F97" s="209" t="s">
        <v>667</v>
      </c>
      <c r="G97" s="207"/>
      <c r="H97" s="210">
        <v>60</v>
      </c>
      <c r="I97" s="211"/>
      <c r="J97" s="207"/>
      <c r="K97" s="207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151</v>
      </c>
      <c r="AU97" s="216" t="s">
        <v>84</v>
      </c>
      <c r="AV97" s="11" t="s">
        <v>84</v>
      </c>
      <c r="AW97" s="11" t="s">
        <v>37</v>
      </c>
      <c r="AX97" s="11" t="s">
        <v>74</v>
      </c>
      <c r="AY97" s="216" t="s">
        <v>140</v>
      </c>
    </row>
    <row r="98" spans="2:65" s="1" customFormat="1" ht="16.5" customHeight="1">
      <c r="B98" s="40"/>
      <c r="C98" s="228" t="s">
        <v>173</v>
      </c>
      <c r="D98" s="228" t="s">
        <v>228</v>
      </c>
      <c r="E98" s="229" t="s">
        <v>672</v>
      </c>
      <c r="F98" s="230" t="s">
        <v>673</v>
      </c>
      <c r="G98" s="231" t="s">
        <v>246</v>
      </c>
      <c r="H98" s="232">
        <v>60</v>
      </c>
      <c r="I98" s="233"/>
      <c r="J98" s="234">
        <f>ROUND(I98*H98,2)</f>
        <v>0</v>
      </c>
      <c r="K98" s="230" t="s">
        <v>30</v>
      </c>
      <c r="L98" s="235"/>
      <c r="M98" s="236" t="s">
        <v>30</v>
      </c>
      <c r="N98" s="237" t="s">
        <v>45</v>
      </c>
      <c r="O98" s="41"/>
      <c r="P98" s="200">
        <f>O98*H98</f>
        <v>0</v>
      </c>
      <c r="Q98" s="200">
        <v>0.0021</v>
      </c>
      <c r="R98" s="200">
        <f>Q98*H98</f>
        <v>0.126</v>
      </c>
      <c r="S98" s="200">
        <v>0</v>
      </c>
      <c r="T98" s="201">
        <f>S98*H98</f>
        <v>0</v>
      </c>
      <c r="AR98" s="23" t="s">
        <v>193</v>
      </c>
      <c r="AT98" s="23" t="s">
        <v>228</v>
      </c>
      <c r="AU98" s="23" t="s">
        <v>84</v>
      </c>
      <c r="AY98" s="23" t="s">
        <v>140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82</v>
      </c>
      <c r="BK98" s="202">
        <f>ROUND(I98*H98,2)</f>
        <v>0</v>
      </c>
      <c r="BL98" s="23" t="s">
        <v>147</v>
      </c>
      <c r="BM98" s="23" t="s">
        <v>674</v>
      </c>
    </row>
    <row r="99" spans="2:47" s="1" customFormat="1" ht="13.5">
      <c r="B99" s="40"/>
      <c r="C99" s="62"/>
      <c r="D99" s="203" t="s">
        <v>149</v>
      </c>
      <c r="E99" s="62"/>
      <c r="F99" s="204" t="s">
        <v>673</v>
      </c>
      <c r="G99" s="62"/>
      <c r="H99" s="62"/>
      <c r="I99" s="162"/>
      <c r="J99" s="62"/>
      <c r="K99" s="62"/>
      <c r="L99" s="60"/>
      <c r="M99" s="205"/>
      <c r="N99" s="41"/>
      <c r="O99" s="41"/>
      <c r="P99" s="41"/>
      <c r="Q99" s="41"/>
      <c r="R99" s="41"/>
      <c r="S99" s="41"/>
      <c r="T99" s="77"/>
      <c r="AT99" s="23" t="s">
        <v>149</v>
      </c>
      <c r="AU99" s="23" t="s">
        <v>84</v>
      </c>
    </row>
    <row r="100" spans="2:51" s="11" customFormat="1" ht="13.5">
      <c r="B100" s="206"/>
      <c r="C100" s="207"/>
      <c r="D100" s="203" t="s">
        <v>151</v>
      </c>
      <c r="E100" s="208" t="s">
        <v>30</v>
      </c>
      <c r="F100" s="209" t="s">
        <v>668</v>
      </c>
      <c r="G100" s="207"/>
      <c r="H100" s="210">
        <v>60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151</v>
      </c>
      <c r="AU100" s="216" t="s">
        <v>84</v>
      </c>
      <c r="AV100" s="11" t="s">
        <v>84</v>
      </c>
      <c r="AW100" s="11" t="s">
        <v>37</v>
      </c>
      <c r="AX100" s="11" t="s">
        <v>74</v>
      </c>
      <c r="AY100" s="216" t="s">
        <v>140</v>
      </c>
    </row>
    <row r="101" spans="2:65" s="1" customFormat="1" ht="25.5" customHeight="1">
      <c r="B101" s="40"/>
      <c r="C101" s="191" t="s">
        <v>180</v>
      </c>
      <c r="D101" s="191" t="s">
        <v>142</v>
      </c>
      <c r="E101" s="192" t="s">
        <v>675</v>
      </c>
      <c r="F101" s="193" t="s">
        <v>676</v>
      </c>
      <c r="G101" s="194" t="s">
        <v>246</v>
      </c>
      <c r="H101" s="195">
        <v>2</v>
      </c>
      <c r="I101" s="196"/>
      <c r="J101" s="197">
        <f>ROUND(I101*H101,2)</f>
        <v>0</v>
      </c>
      <c r="K101" s="193" t="s">
        <v>146</v>
      </c>
      <c r="L101" s="60"/>
      <c r="M101" s="198" t="s">
        <v>30</v>
      </c>
      <c r="N101" s="199" t="s">
        <v>45</v>
      </c>
      <c r="O101" s="41"/>
      <c r="P101" s="200">
        <f>O101*H101</f>
        <v>0</v>
      </c>
      <c r="Q101" s="200">
        <v>0.0007</v>
      </c>
      <c r="R101" s="200">
        <f>Q101*H101</f>
        <v>0.0014</v>
      </c>
      <c r="S101" s="200">
        <v>0</v>
      </c>
      <c r="T101" s="201">
        <f>S101*H101</f>
        <v>0</v>
      </c>
      <c r="AR101" s="23" t="s">
        <v>147</v>
      </c>
      <c r="AT101" s="23" t="s">
        <v>142</v>
      </c>
      <c r="AU101" s="23" t="s">
        <v>84</v>
      </c>
      <c r="AY101" s="23" t="s">
        <v>140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82</v>
      </c>
      <c r="BK101" s="202">
        <f>ROUND(I101*H101,2)</f>
        <v>0</v>
      </c>
      <c r="BL101" s="23" t="s">
        <v>147</v>
      </c>
      <c r="BM101" s="23" t="s">
        <v>677</v>
      </c>
    </row>
    <row r="102" spans="2:47" s="1" customFormat="1" ht="13.5">
      <c r="B102" s="40"/>
      <c r="C102" s="62"/>
      <c r="D102" s="203" t="s">
        <v>149</v>
      </c>
      <c r="E102" s="62"/>
      <c r="F102" s="204" t="s">
        <v>678</v>
      </c>
      <c r="G102" s="62"/>
      <c r="H102" s="62"/>
      <c r="I102" s="162"/>
      <c r="J102" s="62"/>
      <c r="K102" s="62"/>
      <c r="L102" s="60"/>
      <c r="M102" s="205"/>
      <c r="N102" s="41"/>
      <c r="O102" s="41"/>
      <c r="P102" s="41"/>
      <c r="Q102" s="41"/>
      <c r="R102" s="41"/>
      <c r="S102" s="41"/>
      <c r="T102" s="77"/>
      <c r="AT102" s="23" t="s">
        <v>149</v>
      </c>
      <c r="AU102" s="23" t="s">
        <v>84</v>
      </c>
    </row>
    <row r="103" spans="2:51" s="11" customFormat="1" ht="13.5">
      <c r="B103" s="206"/>
      <c r="C103" s="207"/>
      <c r="D103" s="203" t="s">
        <v>151</v>
      </c>
      <c r="E103" s="208" t="s">
        <v>30</v>
      </c>
      <c r="F103" s="209" t="s">
        <v>679</v>
      </c>
      <c r="G103" s="207"/>
      <c r="H103" s="210">
        <v>2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151</v>
      </c>
      <c r="AU103" s="216" t="s">
        <v>84</v>
      </c>
      <c r="AV103" s="11" t="s">
        <v>84</v>
      </c>
      <c r="AW103" s="11" t="s">
        <v>37</v>
      </c>
      <c r="AX103" s="11" t="s">
        <v>74</v>
      </c>
      <c r="AY103" s="216" t="s">
        <v>140</v>
      </c>
    </row>
    <row r="104" spans="2:65" s="1" customFormat="1" ht="51" customHeight="1">
      <c r="B104" s="40"/>
      <c r="C104" s="228" t="s">
        <v>186</v>
      </c>
      <c r="D104" s="228" t="s">
        <v>228</v>
      </c>
      <c r="E104" s="229" t="s">
        <v>680</v>
      </c>
      <c r="F104" s="230" t="s">
        <v>681</v>
      </c>
      <c r="G104" s="231" t="s">
        <v>246</v>
      </c>
      <c r="H104" s="232">
        <v>2</v>
      </c>
      <c r="I104" s="233"/>
      <c r="J104" s="234">
        <f>ROUND(I104*H104,2)</f>
        <v>0</v>
      </c>
      <c r="K104" s="230" t="s">
        <v>30</v>
      </c>
      <c r="L104" s="235"/>
      <c r="M104" s="236" t="s">
        <v>30</v>
      </c>
      <c r="N104" s="237" t="s">
        <v>45</v>
      </c>
      <c r="O104" s="41"/>
      <c r="P104" s="200">
        <f>O104*H104</f>
        <v>0</v>
      </c>
      <c r="Q104" s="200">
        <v>0.002</v>
      </c>
      <c r="R104" s="200">
        <f>Q104*H104</f>
        <v>0.004</v>
      </c>
      <c r="S104" s="200">
        <v>0</v>
      </c>
      <c r="T104" s="201">
        <f>S104*H104</f>
        <v>0</v>
      </c>
      <c r="AR104" s="23" t="s">
        <v>193</v>
      </c>
      <c r="AT104" s="23" t="s">
        <v>228</v>
      </c>
      <c r="AU104" s="23" t="s">
        <v>84</v>
      </c>
      <c r="AY104" s="23" t="s">
        <v>140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82</v>
      </c>
      <c r="BK104" s="202">
        <f>ROUND(I104*H104,2)</f>
        <v>0</v>
      </c>
      <c r="BL104" s="23" t="s">
        <v>147</v>
      </c>
      <c r="BM104" s="23" t="s">
        <v>682</v>
      </c>
    </row>
    <row r="105" spans="2:47" s="1" customFormat="1" ht="67.5">
      <c r="B105" s="40"/>
      <c r="C105" s="62"/>
      <c r="D105" s="203" t="s">
        <v>149</v>
      </c>
      <c r="E105" s="62"/>
      <c r="F105" s="204" t="s">
        <v>683</v>
      </c>
      <c r="G105" s="62"/>
      <c r="H105" s="62"/>
      <c r="I105" s="162"/>
      <c r="J105" s="62"/>
      <c r="K105" s="62"/>
      <c r="L105" s="60"/>
      <c r="M105" s="205"/>
      <c r="N105" s="41"/>
      <c r="O105" s="41"/>
      <c r="P105" s="41"/>
      <c r="Q105" s="41"/>
      <c r="R105" s="41"/>
      <c r="S105" s="41"/>
      <c r="T105" s="77"/>
      <c r="AT105" s="23" t="s">
        <v>149</v>
      </c>
      <c r="AU105" s="23" t="s">
        <v>84</v>
      </c>
    </row>
    <row r="106" spans="2:51" s="11" customFormat="1" ht="13.5">
      <c r="B106" s="206"/>
      <c r="C106" s="207"/>
      <c r="D106" s="203" t="s">
        <v>151</v>
      </c>
      <c r="E106" s="208" t="s">
        <v>30</v>
      </c>
      <c r="F106" s="209" t="s">
        <v>679</v>
      </c>
      <c r="G106" s="207"/>
      <c r="H106" s="210">
        <v>2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151</v>
      </c>
      <c r="AU106" s="216" t="s">
        <v>84</v>
      </c>
      <c r="AV106" s="11" t="s">
        <v>84</v>
      </c>
      <c r="AW106" s="11" t="s">
        <v>37</v>
      </c>
      <c r="AX106" s="11" t="s">
        <v>74</v>
      </c>
      <c r="AY106" s="216" t="s">
        <v>140</v>
      </c>
    </row>
    <row r="107" spans="2:65" s="1" customFormat="1" ht="16.5" customHeight="1">
      <c r="B107" s="40"/>
      <c r="C107" s="191" t="s">
        <v>193</v>
      </c>
      <c r="D107" s="191" t="s">
        <v>142</v>
      </c>
      <c r="E107" s="192" t="s">
        <v>684</v>
      </c>
      <c r="F107" s="193" t="s">
        <v>685</v>
      </c>
      <c r="G107" s="194" t="s">
        <v>246</v>
      </c>
      <c r="H107" s="195">
        <v>2</v>
      </c>
      <c r="I107" s="196"/>
      <c r="J107" s="197">
        <f>ROUND(I107*H107,2)</f>
        <v>0</v>
      </c>
      <c r="K107" s="193" t="s">
        <v>146</v>
      </c>
      <c r="L107" s="60"/>
      <c r="M107" s="198" t="s">
        <v>30</v>
      </c>
      <c r="N107" s="199" t="s">
        <v>45</v>
      </c>
      <c r="O107" s="41"/>
      <c r="P107" s="200">
        <f>O107*H107</f>
        <v>0</v>
      </c>
      <c r="Q107" s="200">
        <v>1E-05</v>
      </c>
      <c r="R107" s="200">
        <f>Q107*H107</f>
        <v>2E-05</v>
      </c>
      <c r="S107" s="200">
        <v>0</v>
      </c>
      <c r="T107" s="201">
        <f>S107*H107</f>
        <v>0</v>
      </c>
      <c r="AR107" s="23" t="s">
        <v>147</v>
      </c>
      <c r="AT107" s="23" t="s">
        <v>142</v>
      </c>
      <c r="AU107" s="23" t="s">
        <v>84</v>
      </c>
      <c r="AY107" s="23" t="s">
        <v>140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82</v>
      </c>
      <c r="BK107" s="202">
        <f>ROUND(I107*H107,2)</f>
        <v>0</v>
      </c>
      <c r="BL107" s="23" t="s">
        <v>147</v>
      </c>
      <c r="BM107" s="23" t="s">
        <v>686</v>
      </c>
    </row>
    <row r="108" spans="2:47" s="1" customFormat="1" ht="13.5">
      <c r="B108" s="40"/>
      <c r="C108" s="62"/>
      <c r="D108" s="203" t="s">
        <v>149</v>
      </c>
      <c r="E108" s="62"/>
      <c r="F108" s="204" t="s">
        <v>687</v>
      </c>
      <c r="G108" s="62"/>
      <c r="H108" s="62"/>
      <c r="I108" s="162"/>
      <c r="J108" s="62"/>
      <c r="K108" s="62"/>
      <c r="L108" s="60"/>
      <c r="M108" s="205"/>
      <c r="N108" s="41"/>
      <c r="O108" s="41"/>
      <c r="P108" s="41"/>
      <c r="Q108" s="41"/>
      <c r="R108" s="41"/>
      <c r="S108" s="41"/>
      <c r="T108" s="77"/>
      <c r="AT108" s="23" t="s">
        <v>149</v>
      </c>
      <c r="AU108" s="23" t="s">
        <v>84</v>
      </c>
    </row>
    <row r="109" spans="2:51" s="11" customFormat="1" ht="27">
      <c r="B109" s="206"/>
      <c r="C109" s="207"/>
      <c r="D109" s="203" t="s">
        <v>151</v>
      </c>
      <c r="E109" s="208" t="s">
        <v>30</v>
      </c>
      <c r="F109" s="209" t="s">
        <v>688</v>
      </c>
      <c r="G109" s="207"/>
      <c r="H109" s="210">
        <v>2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151</v>
      </c>
      <c r="AU109" s="216" t="s">
        <v>84</v>
      </c>
      <c r="AV109" s="11" t="s">
        <v>84</v>
      </c>
      <c r="AW109" s="11" t="s">
        <v>37</v>
      </c>
      <c r="AX109" s="11" t="s">
        <v>74</v>
      </c>
      <c r="AY109" s="216" t="s">
        <v>140</v>
      </c>
    </row>
    <row r="110" spans="2:65" s="1" customFormat="1" ht="38.25" customHeight="1">
      <c r="B110" s="40"/>
      <c r="C110" s="228" t="s">
        <v>203</v>
      </c>
      <c r="D110" s="228" t="s">
        <v>228</v>
      </c>
      <c r="E110" s="229" t="s">
        <v>689</v>
      </c>
      <c r="F110" s="230" t="s">
        <v>690</v>
      </c>
      <c r="G110" s="231" t="s">
        <v>246</v>
      </c>
      <c r="H110" s="232">
        <v>2</v>
      </c>
      <c r="I110" s="233"/>
      <c r="J110" s="234">
        <f>ROUND(I110*H110,2)</f>
        <v>0</v>
      </c>
      <c r="K110" s="230" t="s">
        <v>691</v>
      </c>
      <c r="L110" s="235"/>
      <c r="M110" s="236" t="s">
        <v>30</v>
      </c>
      <c r="N110" s="237" t="s">
        <v>45</v>
      </c>
      <c r="O110" s="41"/>
      <c r="P110" s="200">
        <f>O110*H110</f>
        <v>0</v>
      </c>
      <c r="Q110" s="200">
        <v>0.002</v>
      </c>
      <c r="R110" s="200">
        <f>Q110*H110</f>
        <v>0.004</v>
      </c>
      <c r="S110" s="200">
        <v>0</v>
      </c>
      <c r="T110" s="201">
        <f>S110*H110</f>
        <v>0</v>
      </c>
      <c r="AR110" s="23" t="s">
        <v>193</v>
      </c>
      <c r="AT110" s="23" t="s">
        <v>228</v>
      </c>
      <c r="AU110" s="23" t="s">
        <v>84</v>
      </c>
      <c r="AY110" s="23" t="s">
        <v>140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82</v>
      </c>
      <c r="BK110" s="202">
        <f>ROUND(I110*H110,2)</f>
        <v>0</v>
      </c>
      <c r="BL110" s="23" t="s">
        <v>147</v>
      </c>
      <c r="BM110" s="23" t="s">
        <v>692</v>
      </c>
    </row>
    <row r="111" spans="2:47" s="1" customFormat="1" ht="67.5">
      <c r="B111" s="40"/>
      <c r="C111" s="62"/>
      <c r="D111" s="203" t="s">
        <v>149</v>
      </c>
      <c r="E111" s="62"/>
      <c r="F111" s="204" t="s">
        <v>693</v>
      </c>
      <c r="G111" s="62"/>
      <c r="H111" s="62"/>
      <c r="I111" s="162"/>
      <c r="J111" s="62"/>
      <c r="K111" s="62"/>
      <c r="L111" s="60"/>
      <c r="M111" s="205"/>
      <c r="N111" s="41"/>
      <c r="O111" s="41"/>
      <c r="P111" s="41"/>
      <c r="Q111" s="41"/>
      <c r="R111" s="41"/>
      <c r="S111" s="41"/>
      <c r="T111" s="77"/>
      <c r="AT111" s="23" t="s">
        <v>149</v>
      </c>
      <c r="AU111" s="23" t="s">
        <v>84</v>
      </c>
    </row>
    <row r="112" spans="2:51" s="11" customFormat="1" ht="27">
      <c r="B112" s="206"/>
      <c r="C112" s="207"/>
      <c r="D112" s="203" t="s">
        <v>151</v>
      </c>
      <c r="E112" s="208" t="s">
        <v>30</v>
      </c>
      <c r="F112" s="209" t="s">
        <v>688</v>
      </c>
      <c r="G112" s="207"/>
      <c r="H112" s="210">
        <v>2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84</v>
      </c>
      <c r="AV112" s="11" t="s">
        <v>84</v>
      </c>
      <c r="AW112" s="11" t="s">
        <v>37</v>
      </c>
      <c r="AX112" s="11" t="s">
        <v>74</v>
      </c>
      <c r="AY112" s="216" t="s">
        <v>140</v>
      </c>
    </row>
    <row r="113" spans="2:65" s="1" customFormat="1" ht="25.5" customHeight="1">
      <c r="B113" s="40"/>
      <c r="C113" s="191" t="s">
        <v>211</v>
      </c>
      <c r="D113" s="191" t="s">
        <v>142</v>
      </c>
      <c r="E113" s="192" t="s">
        <v>694</v>
      </c>
      <c r="F113" s="193" t="s">
        <v>695</v>
      </c>
      <c r="G113" s="194" t="s">
        <v>145</v>
      </c>
      <c r="H113" s="195">
        <v>645.5</v>
      </c>
      <c r="I113" s="196"/>
      <c r="J113" s="197">
        <f>ROUND(I113*H113,2)</f>
        <v>0</v>
      </c>
      <c r="K113" s="193" t="s">
        <v>146</v>
      </c>
      <c r="L113" s="60"/>
      <c r="M113" s="198" t="s">
        <v>30</v>
      </c>
      <c r="N113" s="199" t="s">
        <v>45</v>
      </c>
      <c r="O113" s="41"/>
      <c r="P113" s="200">
        <f>O113*H113</f>
        <v>0</v>
      </c>
      <c r="Q113" s="200">
        <v>0.0006</v>
      </c>
      <c r="R113" s="200">
        <f>Q113*H113</f>
        <v>0.3873</v>
      </c>
      <c r="S113" s="200">
        <v>0</v>
      </c>
      <c r="T113" s="201">
        <f>S113*H113</f>
        <v>0</v>
      </c>
      <c r="AR113" s="23" t="s">
        <v>147</v>
      </c>
      <c r="AT113" s="23" t="s">
        <v>142</v>
      </c>
      <c r="AU113" s="23" t="s">
        <v>84</v>
      </c>
      <c r="AY113" s="23" t="s">
        <v>140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82</v>
      </c>
      <c r="BK113" s="202">
        <f>ROUND(I113*H113,2)</f>
        <v>0</v>
      </c>
      <c r="BL113" s="23" t="s">
        <v>147</v>
      </c>
      <c r="BM113" s="23" t="s">
        <v>696</v>
      </c>
    </row>
    <row r="114" spans="2:47" s="1" customFormat="1" ht="13.5">
      <c r="B114" s="40"/>
      <c r="C114" s="62"/>
      <c r="D114" s="203" t="s">
        <v>149</v>
      </c>
      <c r="E114" s="62"/>
      <c r="F114" s="204" t="s">
        <v>697</v>
      </c>
      <c r="G114" s="62"/>
      <c r="H114" s="62"/>
      <c r="I114" s="162"/>
      <c r="J114" s="62"/>
      <c r="K114" s="62"/>
      <c r="L114" s="60"/>
      <c r="M114" s="205"/>
      <c r="N114" s="41"/>
      <c r="O114" s="41"/>
      <c r="P114" s="41"/>
      <c r="Q114" s="41"/>
      <c r="R114" s="41"/>
      <c r="S114" s="41"/>
      <c r="T114" s="77"/>
      <c r="AT114" s="23" t="s">
        <v>149</v>
      </c>
      <c r="AU114" s="23" t="s">
        <v>84</v>
      </c>
    </row>
    <row r="115" spans="2:51" s="12" customFormat="1" ht="13.5">
      <c r="B115" s="217"/>
      <c r="C115" s="218"/>
      <c r="D115" s="203" t="s">
        <v>151</v>
      </c>
      <c r="E115" s="219" t="s">
        <v>30</v>
      </c>
      <c r="F115" s="220" t="s">
        <v>698</v>
      </c>
      <c r="G115" s="218"/>
      <c r="H115" s="219" t="s">
        <v>30</v>
      </c>
      <c r="I115" s="221"/>
      <c r="J115" s="218"/>
      <c r="K115" s="218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151</v>
      </c>
      <c r="AU115" s="226" t="s">
        <v>84</v>
      </c>
      <c r="AV115" s="12" t="s">
        <v>82</v>
      </c>
      <c r="AW115" s="12" t="s">
        <v>37</v>
      </c>
      <c r="AX115" s="12" t="s">
        <v>74</v>
      </c>
      <c r="AY115" s="226" t="s">
        <v>140</v>
      </c>
    </row>
    <row r="116" spans="2:51" s="11" customFormat="1" ht="27">
      <c r="B116" s="206"/>
      <c r="C116" s="207"/>
      <c r="D116" s="203" t="s">
        <v>151</v>
      </c>
      <c r="E116" s="208" t="s">
        <v>30</v>
      </c>
      <c r="F116" s="209" t="s">
        <v>699</v>
      </c>
      <c r="G116" s="207"/>
      <c r="H116" s="210">
        <v>494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151</v>
      </c>
      <c r="AU116" s="216" t="s">
        <v>84</v>
      </c>
      <c r="AV116" s="11" t="s">
        <v>84</v>
      </c>
      <c r="AW116" s="11" t="s">
        <v>37</v>
      </c>
      <c r="AX116" s="11" t="s">
        <v>74</v>
      </c>
      <c r="AY116" s="216" t="s">
        <v>140</v>
      </c>
    </row>
    <row r="117" spans="2:51" s="11" customFormat="1" ht="13.5">
      <c r="B117" s="206"/>
      <c r="C117" s="207"/>
      <c r="D117" s="203" t="s">
        <v>151</v>
      </c>
      <c r="E117" s="208" t="s">
        <v>30</v>
      </c>
      <c r="F117" s="209" t="s">
        <v>700</v>
      </c>
      <c r="G117" s="207"/>
      <c r="H117" s="210">
        <v>53.5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151</v>
      </c>
      <c r="AU117" s="216" t="s">
        <v>84</v>
      </c>
      <c r="AV117" s="11" t="s">
        <v>84</v>
      </c>
      <c r="AW117" s="11" t="s">
        <v>37</v>
      </c>
      <c r="AX117" s="11" t="s">
        <v>74</v>
      </c>
      <c r="AY117" s="216" t="s">
        <v>140</v>
      </c>
    </row>
    <row r="118" spans="2:51" s="11" customFormat="1" ht="27">
      <c r="B118" s="206"/>
      <c r="C118" s="207"/>
      <c r="D118" s="203" t="s">
        <v>151</v>
      </c>
      <c r="E118" s="208" t="s">
        <v>30</v>
      </c>
      <c r="F118" s="209" t="s">
        <v>701</v>
      </c>
      <c r="G118" s="207"/>
      <c r="H118" s="210">
        <v>98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151</v>
      </c>
      <c r="AU118" s="216" t="s">
        <v>84</v>
      </c>
      <c r="AV118" s="11" t="s">
        <v>84</v>
      </c>
      <c r="AW118" s="11" t="s">
        <v>37</v>
      </c>
      <c r="AX118" s="11" t="s">
        <v>74</v>
      </c>
      <c r="AY118" s="216" t="s">
        <v>140</v>
      </c>
    </row>
    <row r="119" spans="2:65" s="1" customFormat="1" ht="25.5" customHeight="1">
      <c r="B119" s="40"/>
      <c r="C119" s="191" t="s">
        <v>217</v>
      </c>
      <c r="D119" s="191" t="s">
        <v>142</v>
      </c>
      <c r="E119" s="192" t="s">
        <v>702</v>
      </c>
      <c r="F119" s="193" t="s">
        <v>703</v>
      </c>
      <c r="G119" s="194" t="s">
        <v>145</v>
      </c>
      <c r="H119" s="195">
        <v>9</v>
      </c>
      <c r="I119" s="196"/>
      <c r="J119" s="197">
        <f>ROUND(I119*H119,2)</f>
        <v>0</v>
      </c>
      <c r="K119" s="193" t="s">
        <v>146</v>
      </c>
      <c r="L119" s="60"/>
      <c r="M119" s="198" t="s">
        <v>30</v>
      </c>
      <c r="N119" s="199" t="s">
        <v>45</v>
      </c>
      <c r="O119" s="41"/>
      <c r="P119" s="200">
        <f>O119*H119</f>
        <v>0</v>
      </c>
      <c r="Q119" s="200">
        <v>0.0012</v>
      </c>
      <c r="R119" s="200">
        <f>Q119*H119</f>
        <v>0.010799999999999999</v>
      </c>
      <c r="S119" s="200">
        <v>0</v>
      </c>
      <c r="T119" s="201">
        <f>S119*H119</f>
        <v>0</v>
      </c>
      <c r="AR119" s="23" t="s">
        <v>147</v>
      </c>
      <c r="AT119" s="23" t="s">
        <v>142</v>
      </c>
      <c r="AU119" s="23" t="s">
        <v>84</v>
      </c>
      <c r="AY119" s="23" t="s">
        <v>140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82</v>
      </c>
      <c r="BK119" s="202">
        <f>ROUND(I119*H119,2)</f>
        <v>0</v>
      </c>
      <c r="BL119" s="23" t="s">
        <v>147</v>
      </c>
      <c r="BM119" s="23" t="s">
        <v>704</v>
      </c>
    </row>
    <row r="120" spans="2:47" s="1" customFormat="1" ht="13.5">
      <c r="B120" s="40"/>
      <c r="C120" s="62"/>
      <c r="D120" s="203" t="s">
        <v>149</v>
      </c>
      <c r="E120" s="62"/>
      <c r="F120" s="204" t="s">
        <v>705</v>
      </c>
      <c r="G120" s="62"/>
      <c r="H120" s="62"/>
      <c r="I120" s="162"/>
      <c r="J120" s="62"/>
      <c r="K120" s="62"/>
      <c r="L120" s="60"/>
      <c r="M120" s="205"/>
      <c r="N120" s="41"/>
      <c r="O120" s="41"/>
      <c r="P120" s="41"/>
      <c r="Q120" s="41"/>
      <c r="R120" s="41"/>
      <c r="S120" s="41"/>
      <c r="T120" s="77"/>
      <c r="AT120" s="23" t="s">
        <v>149</v>
      </c>
      <c r="AU120" s="23" t="s">
        <v>84</v>
      </c>
    </row>
    <row r="121" spans="2:51" s="12" customFormat="1" ht="13.5">
      <c r="B121" s="217"/>
      <c r="C121" s="218"/>
      <c r="D121" s="203" t="s">
        <v>151</v>
      </c>
      <c r="E121" s="219" t="s">
        <v>30</v>
      </c>
      <c r="F121" s="220" t="s">
        <v>698</v>
      </c>
      <c r="G121" s="218"/>
      <c r="H121" s="219" t="s">
        <v>30</v>
      </c>
      <c r="I121" s="221"/>
      <c r="J121" s="218"/>
      <c r="K121" s="218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151</v>
      </c>
      <c r="AU121" s="226" t="s">
        <v>84</v>
      </c>
      <c r="AV121" s="12" t="s">
        <v>82</v>
      </c>
      <c r="AW121" s="12" t="s">
        <v>37</v>
      </c>
      <c r="AX121" s="12" t="s">
        <v>74</v>
      </c>
      <c r="AY121" s="226" t="s">
        <v>140</v>
      </c>
    </row>
    <row r="122" spans="2:51" s="11" customFormat="1" ht="13.5">
      <c r="B122" s="206"/>
      <c r="C122" s="207"/>
      <c r="D122" s="203" t="s">
        <v>151</v>
      </c>
      <c r="E122" s="208" t="s">
        <v>30</v>
      </c>
      <c r="F122" s="209" t="s">
        <v>706</v>
      </c>
      <c r="G122" s="207"/>
      <c r="H122" s="210">
        <v>9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151</v>
      </c>
      <c r="AU122" s="216" t="s">
        <v>84</v>
      </c>
      <c r="AV122" s="11" t="s">
        <v>84</v>
      </c>
      <c r="AW122" s="11" t="s">
        <v>37</v>
      </c>
      <c r="AX122" s="11" t="s">
        <v>74</v>
      </c>
      <c r="AY122" s="216" t="s">
        <v>140</v>
      </c>
    </row>
    <row r="123" spans="2:65" s="1" customFormat="1" ht="25.5" customHeight="1">
      <c r="B123" s="40"/>
      <c r="C123" s="191" t="s">
        <v>223</v>
      </c>
      <c r="D123" s="191" t="s">
        <v>142</v>
      </c>
      <c r="E123" s="192" t="s">
        <v>707</v>
      </c>
      <c r="F123" s="193" t="s">
        <v>708</v>
      </c>
      <c r="G123" s="194" t="s">
        <v>145</v>
      </c>
      <c r="H123" s="195">
        <v>645.5</v>
      </c>
      <c r="I123" s="196"/>
      <c r="J123" s="197">
        <f>ROUND(I123*H123,2)</f>
        <v>0</v>
      </c>
      <c r="K123" s="193" t="s">
        <v>146</v>
      </c>
      <c r="L123" s="60"/>
      <c r="M123" s="198" t="s">
        <v>30</v>
      </c>
      <c r="N123" s="199" t="s">
        <v>45</v>
      </c>
      <c r="O123" s="41"/>
      <c r="P123" s="200">
        <f>O123*H123</f>
        <v>0</v>
      </c>
      <c r="Q123" s="200">
        <v>0.0026</v>
      </c>
      <c r="R123" s="200">
        <f>Q123*H123</f>
        <v>1.6783</v>
      </c>
      <c r="S123" s="200">
        <v>0</v>
      </c>
      <c r="T123" s="201">
        <f>S123*H123</f>
        <v>0</v>
      </c>
      <c r="AR123" s="23" t="s">
        <v>147</v>
      </c>
      <c r="AT123" s="23" t="s">
        <v>142</v>
      </c>
      <c r="AU123" s="23" t="s">
        <v>84</v>
      </c>
      <c r="AY123" s="23" t="s">
        <v>140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82</v>
      </c>
      <c r="BK123" s="202">
        <f>ROUND(I123*H123,2)</f>
        <v>0</v>
      </c>
      <c r="BL123" s="23" t="s">
        <v>147</v>
      </c>
      <c r="BM123" s="23" t="s">
        <v>709</v>
      </c>
    </row>
    <row r="124" spans="2:47" s="1" customFormat="1" ht="27">
      <c r="B124" s="40"/>
      <c r="C124" s="62"/>
      <c r="D124" s="203" t="s">
        <v>149</v>
      </c>
      <c r="E124" s="62"/>
      <c r="F124" s="204" t="s">
        <v>710</v>
      </c>
      <c r="G124" s="62"/>
      <c r="H124" s="62"/>
      <c r="I124" s="162"/>
      <c r="J124" s="62"/>
      <c r="K124" s="62"/>
      <c r="L124" s="60"/>
      <c r="M124" s="205"/>
      <c r="N124" s="41"/>
      <c r="O124" s="41"/>
      <c r="P124" s="41"/>
      <c r="Q124" s="41"/>
      <c r="R124" s="41"/>
      <c r="S124" s="41"/>
      <c r="T124" s="77"/>
      <c r="AT124" s="23" t="s">
        <v>149</v>
      </c>
      <c r="AU124" s="23" t="s">
        <v>84</v>
      </c>
    </row>
    <row r="125" spans="2:51" s="12" customFormat="1" ht="13.5">
      <c r="B125" s="217"/>
      <c r="C125" s="218"/>
      <c r="D125" s="203" t="s">
        <v>151</v>
      </c>
      <c r="E125" s="219" t="s">
        <v>30</v>
      </c>
      <c r="F125" s="220" t="s">
        <v>711</v>
      </c>
      <c r="G125" s="218"/>
      <c r="H125" s="219" t="s">
        <v>30</v>
      </c>
      <c r="I125" s="221"/>
      <c r="J125" s="218"/>
      <c r="K125" s="218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151</v>
      </c>
      <c r="AU125" s="226" t="s">
        <v>84</v>
      </c>
      <c r="AV125" s="12" t="s">
        <v>82</v>
      </c>
      <c r="AW125" s="12" t="s">
        <v>37</v>
      </c>
      <c r="AX125" s="12" t="s">
        <v>74</v>
      </c>
      <c r="AY125" s="226" t="s">
        <v>140</v>
      </c>
    </row>
    <row r="126" spans="2:51" s="11" customFormat="1" ht="27">
      <c r="B126" s="206"/>
      <c r="C126" s="207"/>
      <c r="D126" s="203" t="s">
        <v>151</v>
      </c>
      <c r="E126" s="208" t="s">
        <v>30</v>
      </c>
      <c r="F126" s="209" t="s">
        <v>712</v>
      </c>
      <c r="G126" s="207"/>
      <c r="H126" s="210">
        <v>494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151</v>
      </c>
      <c r="AU126" s="216" t="s">
        <v>84</v>
      </c>
      <c r="AV126" s="11" t="s">
        <v>84</v>
      </c>
      <c r="AW126" s="11" t="s">
        <v>37</v>
      </c>
      <c r="AX126" s="11" t="s">
        <v>74</v>
      </c>
      <c r="AY126" s="216" t="s">
        <v>140</v>
      </c>
    </row>
    <row r="127" spans="2:51" s="11" customFormat="1" ht="13.5">
      <c r="B127" s="206"/>
      <c r="C127" s="207"/>
      <c r="D127" s="203" t="s">
        <v>151</v>
      </c>
      <c r="E127" s="208" t="s">
        <v>30</v>
      </c>
      <c r="F127" s="209" t="s">
        <v>713</v>
      </c>
      <c r="G127" s="207"/>
      <c r="H127" s="210">
        <v>53.5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151</v>
      </c>
      <c r="AU127" s="216" t="s">
        <v>84</v>
      </c>
      <c r="AV127" s="11" t="s">
        <v>84</v>
      </c>
      <c r="AW127" s="11" t="s">
        <v>37</v>
      </c>
      <c r="AX127" s="11" t="s">
        <v>74</v>
      </c>
      <c r="AY127" s="216" t="s">
        <v>140</v>
      </c>
    </row>
    <row r="128" spans="2:51" s="11" customFormat="1" ht="27">
      <c r="B128" s="206"/>
      <c r="C128" s="207"/>
      <c r="D128" s="203" t="s">
        <v>151</v>
      </c>
      <c r="E128" s="208" t="s">
        <v>30</v>
      </c>
      <c r="F128" s="209" t="s">
        <v>714</v>
      </c>
      <c r="G128" s="207"/>
      <c r="H128" s="210">
        <v>98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151</v>
      </c>
      <c r="AU128" s="216" t="s">
        <v>84</v>
      </c>
      <c r="AV128" s="11" t="s">
        <v>84</v>
      </c>
      <c r="AW128" s="11" t="s">
        <v>37</v>
      </c>
      <c r="AX128" s="11" t="s">
        <v>74</v>
      </c>
      <c r="AY128" s="216" t="s">
        <v>140</v>
      </c>
    </row>
    <row r="129" spans="2:65" s="1" customFormat="1" ht="16.5" customHeight="1">
      <c r="B129" s="40"/>
      <c r="C129" s="191" t="s">
        <v>227</v>
      </c>
      <c r="D129" s="191" t="s">
        <v>142</v>
      </c>
      <c r="E129" s="192" t="s">
        <v>715</v>
      </c>
      <c r="F129" s="193" t="s">
        <v>716</v>
      </c>
      <c r="G129" s="194" t="s">
        <v>145</v>
      </c>
      <c r="H129" s="195">
        <v>9</v>
      </c>
      <c r="I129" s="196"/>
      <c r="J129" s="197">
        <f>ROUND(I129*H129,2)</f>
        <v>0</v>
      </c>
      <c r="K129" s="193" t="s">
        <v>146</v>
      </c>
      <c r="L129" s="60"/>
      <c r="M129" s="198" t="s">
        <v>30</v>
      </c>
      <c r="N129" s="199" t="s">
        <v>45</v>
      </c>
      <c r="O129" s="41"/>
      <c r="P129" s="200">
        <f>O129*H129</f>
        <v>0</v>
      </c>
      <c r="Q129" s="200">
        <v>0.0016</v>
      </c>
      <c r="R129" s="200">
        <f>Q129*H129</f>
        <v>0.014400000000000001</v>
      </c>
      <c r="S129" s="200">
        <v>0</v>
      </c>
      <c r="T129" s="201">
        <f>S129*H129</f>
        <v>0</v>
      </c>
      <c r="AR129" s="23" t="s">
        <v>147</v>
      </c>
      <c r="AT129" s="23" t="s">
        <v>142</v>
      </c>
      <c r="AU129" s="23" t="s">
        <v>84</v>
      </c>
      <c r="AY129" s="23" t="s">
        <v>140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82</v>
      </c>
      <c r="BK129" s="202">
        <f>ROUND(I129*H129,2)</f>
        <v>0</v>
      </c>
      <c r="BL129" s="23" t="s">
        <v>147</v>
      </c>
      <c r="BM129" s="23" t="s">
        <v>717</v>
      </c>
    </row>
    <row r="130" spans="2:47" s="1" customFormat="1" ht="27">
      <c r="B130" s="40"/>
      <c r="C130" s="62"/>
      <c r="D130" s="203" t="s">
        <v>149</v>
      </c>
      <c r="E130" s="62"/>
      <c r="F130" s="204" t="s">
        <v>718</v>
      </c>
      <c r="G130" s="62"/>
      <c r="H130" s="62"/>
      <c r="I130" s="162"/>
      <c r="J130" s="62"/>
      <c r="K130" s="62"/>
      <c r="L130" s="60"/>
      <c r="M130" s="205"/>
      <c r="N130" s="41"/>
      <c r="O130" s="41"/>
      <c r="P130" s="41"/>
      <c r="Q130" s="41"/>
      <c r="R130" s="41"/>
      <c r="S130" s="41"/>
      <c r="T130" s="77"/>
      <c r="AT130" s="23" t="s">
        <v>149</v>
      </c>
      <c r="AU130" s="23" t="s">
        <v>84</v>
      </c>
    </row>
    <row r="131" spans="2:51" s="12" customFormat="1" ht="13.5">
      <c r="B131" s="217"/>
      <c r="C131" s="218"/>
      <c r="D131" s="203" t="s">
        <v>151</v>
      </c>
      <c r="E131" s="219" t="s">
        <v>30</v>
      </c>
      <c r="F131" s="220" t="s">
        <v>711</v>
      </c>
      <c r="G131" s="218"/>
      <c r="H131" s="219" t="s">
        <v>30</v>
      </c>
      <c r="I131" s="221"/>
      <c r="J131" s="218"/>
      <c r="K131" s="218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151</v>
      </c>
      <c r="AU131" s="226" t="s">
        <v>84</v>
      </c>
      <c r="AV131" s="12" t="s">
        <v>82</v>
      </c>
      <c r="AW131" s="12" t="s">
        <v>37</v>
      </c>
      <c r="AX131" s="12" t="s">
        <v>74</v>
      </c>
      <c r="AY131" s="226" t="s">
        <v>140</v>
      </c>
    </row>
    <row r="132" spans="2:51" s="11" customFormat="1" ht="13.5">
      <c r="B132" s="206"/>
      <c r="C132" s="207"/>
      <c r="D132" s="203" t="s">
        <v>151</v>
      </c>
      <c r="E132" s="208" t="s">
        <v>30</v>
      </c>
      <c r="F132" s="209" t="s">
        <v>719</v>
      </c>
      <c r="G132" s="207"/>
      <c r="H132" s="210">
        <v>9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151</v>
      </c>
      <c r="AU132" s="216" t="s">
        <v>84</v>
      </c>
      <c r="AV132" s="11" t="s">
        <v>84</v>
      </c>
      <c r="AW132" s="11" t="s">
        <v>37</v>
      </c>
      <c r="AX132" s="11" t="s">
        <v>74</v>
      </c>
      <c r="AY132" s="216" t="s">
        <v>140</v>
      </c>
    </row>
    <row r="133" spans="2:65" s="1" customFormat="1" ht="16.5" customHeight="1">
      <c r="B133" s="40"/>
      <c r="C133" s="191" t="s">
        <v>234</v>
      </c>
      <c r="D133" s="191" t="s">
        <v>142</v>
      </c>
      <c r="E133" s="192" t="s">
        <v>720</v>
      </c>
      <c r="F133" s="193" t="s">
        <v>721</v>
      </c>
      <c r="G133" s="194" t="s">
        <v>145</v>
      </c>
      <c r="H133" s="195">
        <v>1309</v>
      </c>
      <c r="I133" s="196"/>
      <c r="J133" s="197">
        <f>ROUND(I133*H133,2)</f>
        <v>0</v>
      </c>
      <c r="K133" s="193" t="s">
        <v>146</v>
      </c>
      <c r="L133" s="60"/>
      <c r="M133" s="198" t="s">
        <v>30</v>
      </c>
      <c r="N133" s="199" t="s">
        <v>45</v>
      </c>
      <c r="O133" s="41"/>
      <c r="P133" s="200">
        <f>O133*H133</f>
        <v>0</v>
      </c>
      <c r="Q133" s="200">
        <v>1E-05</v>
      </c>
      <c r="R133" s="200">
        <f>Q133*H133</f>
        <v>0.013090000000000001</v>
      </c>
      <c r="S133" s="200">
        <v>0</v>
      </c>
      <c r="T133" s="201">
        <f>S133*H133</f>
        <v>0</v>
      </c>
      <c r="AR133" s="23" t="s">
        <v>147</v>
      </c>
      <c r="AT133" s="23" t="s">
        <v>142</v>
      </c>
      <c r="AU133" s="23" t="s">
        <v>84</v>
      </c>
      <c r="AY133" s="23" t="s">
        <v>140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82</v>
      </c>
      <c r="BK133" s="202">
        <f>ROUND(I133*H133,2)</f>
        <v>0</v>
      </c>
      <c r="BL133" s="23" t="s">
        <v>147</v>
      </c>
      <c r="BM133" s="23" t="s">
        <v>722</v>
      </c>
    </row>
    <row r="134" spans="2:47" s="1" customFormat="1" ht="27">
      <c r="B134" s="40"/>
      <c r="C134" s="62"/>
      <c r="D134" s="203" t="s">
        <v>149</v>
      </c>
      <c r="E134" s="62"/>
      <c r="F134" s="204" t="s">
        <v>723</v>
      </c>
      <c r="G134" s="62"/>
      <c r="H134" s="62"/>
      <c r="I134" s="162"/>
      <c r="J134" s="62"/>
      <c r="K134" s="62"/>
      <c r="L134" s="60"/>
      <c r="M134" s="205"/>
      <c r="N134" s="41"/>
      <c r="O134" s="41"/>
      <c r="P134" s="41"/>
      <c r="Q134" s="41"/>
      <c r="R134" s="41"/>
      <c r="S134" s="41"/>
      <c r="T134" s="77"/>
      <c r="AT134" s="23" t="s">
        <v>149</v>
      </c>
      <c r="AU134" s="23" t="s">
        <v>84</v>
      </c>
    </row>
    <row r="135" spans="2:51" s="11" customFormat="1" ht="27">
      <c r="B135" s="206"/>
      <c r="C135" s="207"/>
      <c r="D135" s="203" t="s">
        <v>151</v>
      </c>
      <c r="E135" s="208" t="s">
        <v>30</v>
      </c>
      <c r="F135" s="209" t="s">
        <v>699</v>
      </c>
      <c r="G135" s="207"/>
      <c r="H135" s="210">
        <v>494</v>
      </c>
      <c r="I135" s="211"/>
      <c r="J135" s="207"/>
      <c r="K135" s="207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151</v>
      </c>
      <c r="AU135" s="216" t="s">
        <v>84</v>
      </c>
      <c r="AV135" s="11" t="s">
        <v>84</v>
      </c>
      <c r="AW135" s="11" t="s">
        <v>37</v>
      </c>
      <c r="AX135" s="11" t="s">
        <v>74</v>
      </c>
      <c r="AY135" s="216" t="s">
        <v>140</v>
      </c>
    </row>
    <row r="136" spans="2:51" s="11" customFormat="1" ht="13.5">
      <c r="B136" s="206"/>
      <c r="C136" s="207"/>
      <c r="D136" s="203" t="s">
        <v>151</v>
      </c>
      <c r="E136" s="208" t="s">
        <v>30</v>
      </c>
      <c r="F136" s="209" t="s">
        <v>706</v>
      </c>
      <c r="G136" s="207"/>
      <c r="H136" s="210">
        <v>9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151</v>
      </c>
      <c r="AU136" s="216" t="s">
        <v>84</v>
      </c>
      <c r="AV136" s="11" t="s">
        <v>84</v>
      </c>
      <c r="AW136" s="11" t="s">
        <v>37</v>
      </c>
      <c r="AX136" s="11" t="s">
        <v>74</v>
      </c>
      <c r="AY136" s="216" t="s">
        <v>140</v>
      </c>
    </row>
    <row r="137" spans="2:51" s="11" customFormat="1" ht="13.5">
      <c r="B137" s="206"/>
      <c r="C137" s="207"/>
      <c r="D137" s="203" t="s">
        <v>151</v>
      </c>
      <c r="E137" s="208" t="s">
        <v>30</v>
      </c>
      <c r="F137" s="209" t="s">
        <v>700</v>
      </c>
      <c r="G137" s="207"/>
      <c r="H137" s="210">
        <v>53.5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151</v>
      </c>
      <c r="AU137" s="216" t="s">
        <v>84</v>
      </c>
      <c r="AV137" s="11" t="s">
        <v>84</v>
      </c>
      <c r="AW137" s="11" t="s">
        <v>37</v>
      </c>
      <c r="AX137" s="11" t="s">
        <v>74</v>
      </c>
      <c r="AY137" s="216" t="s">
        <v>140</v>
      </c>
    </row>
    <row r="138" spans="2:51" s="11" customFormat="1" ht="27">
      <c r="B138" s="206"/>
      <c r="C138" s="207"/>
      <c r="D138" s="203" t="s">
        <v>151</v>
      </c>
      <c r="E138" s="208" t="s">
        <v>30</v>
      </c>
      <c r="F138" s="209" t="s">
        <v>701</v>
      </c>
      <c r="G138" s="207"/>
      <c r="H138" s="210">
        <v>98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151</v>
      </c>
      <c r="AU138" s="216" t="s">
        <v>84</v>
      </c>
      <c r="AV138" s="11" t="s">
        <v>84</v>
      </c>
      <c r="AW138" s="11" t="s">
        <v>37</v>
      </c>
      <c r="AX138" s="11" t="s">
        <v>74</v>
      </c>
      <c r="AY138" s="216" t="s">
        <v>140</v>
      </c>
    </row>
    <row r="139" spans="2:51" s="11" customFormat="1" ht="27">
      <c r="B139" s="206"/>
      <c r="C139" s="207"/>
      <c r="D139" s="203" t="s">
        <v>151</v>
      </c>
      <c r="E139" s="208" t="s">
        <v>30</v>
      </c>
      <c r="F139" s="209" t="s">
        <v>712</v>
      </c>
      <c r="G139" s="207"/>
      <c r="H139" s="210">
        <v>494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151</v>
      </c>
      <c r="AU139" s="216" t="s">
        <v>84</v>
      </c>
      <c r="AV139" s="11" t="s">
        <v>84</v>
      </c>
      <c r="AW139" s="11" t="s">
        <v>37</v>
      </c>
      <c r="AX139" s="11" t="s">
        <v>74</v>
      </c>
      <c r="AY139" s="216" t="s">
        <v>140</v>
      </c>
    </row>
    <row r="140" spans="2:51" s="11" customFormat="1" ht="13.5">
      <c r="B140" s="206"/>
      <c r="C140" s="207"/>
      <c r="D140" s="203" t="s">
        <v>151</v>
      </c>
      <c r="E140" s="208" t="s">
        <v>30</v>
      </c>
      <c r="F140" s="209" t="s">
        <v>719</v>
      </c>
      <c r="G140" s="207"/>
      <c r="H140" s="210">
        <v>9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151</v>
      </c>
      <c r="AU140" s="216" t="s">
        <v>84</v>
      </c>
      <c r="AV140" s="11" t="s">
        <v>84</v>
      </c>
      <c r="AW140" s="11" t="s">
        <v>37</v>
      </c>
      <c r="AX140" s="11" t="s">
        <v>74</v>
      </c>
      <c r="AY140" s="216" t="s">
        <v>140</v>
      </c>
    </row>
    <row r="141" spans="2:51" s="11" customFormat="1" ht="13.5">
      <c r="B141" s="206"/>
      <c r="C141" s="207"/>
      <c r="D141" s="203" t="s">
        <v>151</v>
      </c>
      <c r="E141" s="208" t="s">
        <v>30</v>
      </c>
      <c r="F141" s="209" t="s">
        <v>713</v>
      </c>
      <c r="G141" s="207"/>
      <c r="H141" s="210">
        <v>53.5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151</v>
      </c>
      <c r="AU141" s="216" t="s">
        <v>84</v>
      </c>
      <c r="AV141" s="11" t="s">
        <v>84</v>
      </c>
      <c r="AW141" s="11" t="s">
        <v>37</v>
      </c>
      <c r="AX141" s="11" t="s">
        <v>74</v>
      </c>
      <c r="AY141" s="216" t="s">
        <v>140</v>
      </c>
    </row>
    <row r="142" spans="2:51" s="11" customFormat="1" ht="27">
      <c r="B142" s="206"/>
      <c r="C142" s="207"/>
      <c r="D142" s="203" t="s">
        <v>151</v>
      </c>
      <c r="E142" s="208" t="s">
        <v>30</v>
      </c>
      <c r="F142" s="209" t="s">
        <v>714</v>
      </c>
      <c r="G142" s="207"/>
      <c r="H142" s="210">
        <v>98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151</v>
      </c>
      <c r="AU142" s="216" t="s">
        <v>84</v>
      </c>
      <c r="AV142" s="11" t="s">
        <v>84</v>
      </c>
      <c r="AW142" s="11" t="s">
        <v>37</v>
      </c>
      <c r="AX142" s="11" t="s">
        <v>74</v>
      </c>
      <c r="AY142" s="216" t="s">
        <v>140</v>
      </c>
    </row>
    <row r="143" spans="2:65" s="1" customFormat="1" ht="25.5" customHeight="1">
      <c r="B143" s="40"/>
      <c r="C143" s="191" t="s">
        <v>10</v>
      </c>
      <c r="D143" s="191" t="s">
        <v>142</v>
      </c>
      <c r="E143" s="192" t="s">
        <v>724</v>
      </c>
      <c r="F143" s="193" t="s">
        <v>725</v>
      </c>
      <c r="G143" s="194" t="s">
        <v>298</v>
      </c>
      <c r="H143" s="195">
        <v>50</v>
      </c>
      <c r="I143" s="196"/>
      <c r="J143" s="197">
        <f>ROUND(I143*H143,2)</f>
        <v>0</v>
      </c>
      <c r="K143" s="193" t="s">
        <v>146</v>
      </c>
      <c r="L143" s="60"/>
      <c r="M143" s="198" t="s">
        <v>30</v>
      </c>
      <c r="N143" s="199" t="s">
        <v>45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0.035</v>
      </c>
      <c r="T143" s="201">
        <f>S143*H143</f>
        <v>1.7500000000000002</v>
      </c>
      <c r="AR143" s="23" t="s">
        <v>147</v>
      </c>
      <c r="AT143" s="23" t="s">
        <v>142</v>
      </c>
      <c r="AU143" s="23" t="s">
        <v>84</v>
      </c>
      <c r="AY143" s="23" t="s">
        <v>140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82</v>
      </c>
      <c r="BK143" s="202">
        <f>ROUND(I143*H143,2)</f>
        <v>0</v>
      </c>
      <c r="BL143" s="23" t="s">
        <v>147</v>
      </c>
      <c r="BM143" s="23" t="s">
        <v>726</v>
      </c>
    </row>
    <row r="144" spans="2:47" s="1" customFormat="1" ht="40.5">
      <c r="B144" s="40"/>
      <c r="C144" s="62"/>
      <c r="D144" s="203" t="s">
        <v>149</v>
      </c>
      <c r="E144" s="62"/>
      <c r="F144" s="204" t="s">
        <v>727</v>
      </c>
      <c r="G144" s="62"/>
      <c r="H144" s="62"/>
      <c r="I144" s="162"/>
      <c r="J144" s="62"/>
      <c r="K144" s="62"/>
      <c r="L144" s="60"/>
      <c r="M144" s="205"/>
      <c r="N144" s="41"/>
      <c r="O144" s="41"/>
      <c r="P144" s="41"/>
      <c r="Q144" s="41"/>
      <c r="R144" s="41"/>
      <c r="S144" s="41"/>
      <c r="T144" s="77"/>
      <c r="AT144" s="23" t="s">
        <v>149</v>
      </c>
      <c r="AU144" s="23" t="s">
        <v>84</v>
      </c>
    </row>
    <row r="145" spans="2:51" s="11" customFormat="1" ht="13.5">
      <c r="B145" s="206"/>
      <c r="C145" s="207"/>
      <c r="D145" s="203" t="s">
        <v>151</v>
      </c>
      <c r="E145" s="208" t="s">
        <v>30</v>
      </c>
      <c r="F145" s="209" t="s">
        <v>728</v>
      </c>
      <c r="G145" s="207"/>
      <c r="H145" s="210">
        <v>50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151</v>
      </c>
      <c r="AU145" s="216" t="s">
        <v>84</v>
      </c>
      <c r="AV145" s="11" t="s">
        <v>84</v>
      </c>
      <c r="AW145" s="11" t="s">
        <v>37</v>
      </c>
      <c r="AX145" s="11" t="s">
        <v>74</v>
      </c>
      <c r="AY145" s="216" t="s">
        <v>140</v>
      </c>
    </row>
    <row r="146" spans="2:65" s="1" customFormat="1" ht="25.5" customHeight="1">
      <c r="B146" s="40"/>
      <c r="C146" s="191" t="s">
        <v>250</v>
      </c>
      <c r="D146" s="191" t="s">
        <v>142</v>
      </c>
      <c r="E146" s="192" t="s">
        <v>729</v>
      </c>
      <c r="F146" s="193" t="s">
        <v>730</v>
      </c>
      <c r="G146" s="194" t="s">
        <v>246</v>
      </c>
      <c r="H146" s="195">
        <v>1</v>
      </c>
      <c r="I146" s="196"/>
      <c r="J146" s="197">
        <f>ROUND(I146*H146,2)</f>
        <v>0</v>
      </c>
      <c r="K146" s="193" t="s">
        <v>146</v>
      </c>
      <c r="L146" s="60"/>
      <c r="M146" s="198" t="s">
        <v>30</v>
      </c>
      <c r="N146" s="199" t="s">
        <v>45</v>
      </c>
      <c r="O146" s="41"/>
      <c r="P146" s="200">
        <f>O146*H146</f>
        <v>0</v>
      </c>
      <c r="Q146" s="200">
        <v>0</v>
      </c>
      <c r="R146" s="200">
        <f>Q146*H146</f>
        <v>0</v>
      </c>
      <c r="S146" s="200">
        <v>0.082</v>
      </c>
      <c r="T146" s="201">
        <f>S146*H146</f>
        <v>0.082</v>
      </c>
      <c r="AR146" s="23" t="s">
        <v>147</v>
      </c>
      <c r="AT146" s="23" t="s">
        <v>142</v>
      </c>
      <c r="AU146" s="23" t="s">
        <v>84</v>
      </c>
      <c r="AY146" s="23" t="s">
        <v>140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82</v>
      </c>
      <c r="BK146" s="202">
        <f>ROUND(I146*H146,2)</f>
        <v>0</v>
      </c>
      <c r="BL146" s="23" t="s">
        <v>147</v>
      </c>
      <c r="BM146" s="23" t="s">
        <v>731</v>
      </c>
    </row>
    <row r="147" spans="2:47" s="1" customFormat="1" ht="27">
      <c r="B147" s="40"/>
      <c r="C147" s="62"/>
      <c r="D147" s="203" t="s">
        <v>149</v>
      </c>
      <c r="E147" s="62"/>
      <c r="F147" s="204" t="s">
        <v>732</v>
      </c>
      <c r="G147" s="62"/>
      <c r="H147" s="62"/>
      <c r="I147" s="162"/>
      <c r="J147" s="62"/>
      <c r="K147" s="62"/>
      <c r="L147" s="60"/>
      <c r="M147" s="205"/>
      <c r="N147" s="41"/>
      <c r="O147" s="41"/>
      <c r="P147" s="41"/>
      <c r="Q147" s="41"/>
      <c r="R147" s="41"/>
      <c r="S147" s="41"/>
      <c r="T147" s="77"/>
      <c r="AT147" s="23" t="s">
        <v>149</v>
      </c>
      <c r="AU147" s="23" t="s">
        <v>84</v>
      </c>
    </row>
    <row r="148" spans="2:51" s="11" customFormat="1" ht="13.5">
      <c r="B148" s="206"/>
      <c r="C148" s="207"/>
      <c r="D148" s="203" t="s">
        <v>151</v>
      </c>
      <c r="E148" s="208" t="s">
        <v>30</v>
      </c>
      <c r="F148" s="209" t="s">
        <v>733</v>
      </c>
      <c r="G148" s="207"/>
      <c r="H148" s="210">
        <v>1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151</v>
      </c>
      <c r="AU148" s="216" t="s">
        <v>84</v>
      </c>
      <c r="AV148" s="11" t="s">
        <v>84</v>
      </c>
      <c r="AW148" s="11" t="s">
        <v>37</v>
      </c>
      <c r="AX148" s="11" t="s">
        <v>74</v>
      </c>
      <c r="AY148" s="216" t="s">
        <v>140</v>
      </c>
    </row>
    <row r="149" spans="2:65" s="1" customFormat="1" ht="16.5" customHeight="1">
      <c r="B149" s="40"/>
      <c r="C149" s="191" t="s">
        <v>256</v>
      </c>
      <c r="D149" s="191" t="s">
        <v>142</v>
      </c>
      <c r="E149" s="192" t="s">
        <v>734</v>
      </c>
      <c r="F149" s="193" t="s">
        <v>735</v>
      </c>
      <c r="G149" s="194" t="s">
        <v>246</v>
      </c>
      <c r="H149" s="195">
        <v>5</v>
      </c>
      <c r="I149" s="196"/>
      <c r="J149" s="197">
        <f>ROUND(I149*H149,2)</f>
        <v>0</v>
      </c>
      <c r="K149" s="193" t="s">
        <v>146</v>
      </c>
      <c r="L149" s="60"/>
      <c r="M149" s="198" t="s">
        <v>30</v>
      </c>
      <c r="N149" s="199" t="s">
        <v>45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0.004</v>
      </c>
      <c r="T149" s="201">
        <f>S149*H149</f>
        <v>0.02</v>
      </c>
      <c r="AR149" s="23" t="s">
        <v>147</v>
      </c>
      <c r="AT149" s="23" t="s">
        <v>142</v>
      </c>
      <c r="AU149" s="23" t="s">
        <v>84</v>
      </c>
      <c r="AY149" s="23" t="s">
        <v>140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82</v>
      </c>
      <c r="BK149" s="202">
        <f>ROUND(I149*H149,2)</f>
        <v>0</v>
      </c>
      <c r="BL149" s="23" t="s">
        <v>147</v>
      </c>
      <c r="BM149" s="23" t="s">
        <v>736</v>
      </c>
    </row>
    <row r="150" spans="2:47" s="1" customFormat="1" ht="27">
      <c r="B150" s="40"/>
      <c r="C150" s="62"/>
      <c r="D150" s="203" t="s">
        <v>149</v>
      </c>
      <c r="E150" s="62"/>
      <c r="F150" s="204" t="s">
        <v>737</v>
      </c>
      <c r="G150" s="62"/>
      <c r="H150" s="62"/>
      <c r="I150" s="162"/>
      <c r="J150" s="62"/>
      <c r="K150" s="62"/>
      <c r="L150" s="60"/>
      <c r="M150" s="205"/>
      <c r="N150" s="41"/>
      <c r="O150" s="41"/>
      <c r="P150" s="41"/>
      <c r="Q150" s="41"/>
      <c r="R150" s="41"/>
      <c r="S150" s="41"/>
      <c r="T150" s="77"/>
      <c r="AT150" s="23" t="s">
        <v>149</v>
      </c>
      <c r="AU150" s="23" t="s">
        <v>84</v>
      </c>
    </row>
    <row r="151" spans="2:51" s="11" customFormat="1" ht="13.5">
      <c r="B151" s="206"/>
      <c r="C151" s="207"/>
      <c r="D151" s="203" t="s">
        <v>151</v>
      </c>
      <c r="E151" s="208" t="s">
        <v>30</v>
      </c>
      <c r="F151" s="209" t="s">
        <v>738</v>
      </c>
      <c r="G151" s="207"/>
      <c r="H151" s="210">
        <v>3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151</v>
      </c>
      <c r="AU151" s="216" t="s">
        <v>84</v>
      </c>
      <c r="AV151" s="11" t="s">
        <v>84</v>
      </c>
      <c r="AW151" s="11" t="s">
        <v>37</v>
      </c>
      <c r="AX151" s="11" t="s">
        <v>74</v>
      </c>
      <c r="AY151" s="216" t="s">
        <v>140</v>
      </c>
    </row>
    <row r="152" spans="2:51" s="11" customFormat="1" ht="13.5">
      <c r="B152" s="206"/>
      <c r="C152" s="207"/>
      <c r="D152" s="203" t="s">
        <v>151</v>
      </c>
      <c r="E152" s="208" t="s">
        <v>30</v>
      </c>
      <c r="F152" s="209" t="s">
        <v>733</v>
      </c>
      <c r="G152" s="207"/>
      <c r="H152" s="210">
        <v>1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151</v>
      </c>
      <c r="AU152" s="216" t="s">
        <v>84</v>
      </c>
      <c r="AV152" s="11" t="s">
        <v>84</v>
      </c>
      <c r="AW152" s="11" t="s">
        <v>37</v>
      </c>
      <c r="AX152" s="11" t="s">
        <v>74</v>
      </c>
      <c r="AY152" s="216" t="s">
        <v>140</v>
      </c>
    </row>
    <row r="153" spans="2:51" s="11" customFormat="1" ht="13.5">
      <c r="B153" s="206"/>
      <c r="C153" s="207"/>
      <c r="D153" s="203" t="s">
        <v>151</v>
      </c>
      <c r="E153" s="208" t="s">
        <v>30</v>
      </c>
      <c r="F153" s="209" t="s">
        <v>739</v>
      </c>
      <c r="G153" s="207"/>
      <c r="H153" s="210">
        <v>1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151</v>
      </c>
      <c r="AU153" s="216" t="s">
        <v>84</v>
      </c>
      <c r="AV153" s="11" t="s">
        <v>84</v>
      </c>
      <c r="AW153" s="11" t="s">
        <v>37</v>
      </c>
      <c r="AX153" s="11" t="s">
        <v>74</v>
      </c>
      <c r="AY153" s="216" t="s">
        <v>140</v>
      </c>
    </row>
    <row r="154" spans="2:63" s="10" customFormat="1" ht="29.85" customHeight="1">
      <c r="B154" s="175"/>
      <c r="C154" s="176"/>
      <c r="D154" s="177" t="s">
        <v>73</v>
      </c>
      <c r="E154" s="189" t="s">
        <v>371</v>
      </c>
      <c r="F154" s="189" t="s">
        <v>372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SUM(P155:P158)</f>
        <v>0</v>
      </c>
      <c r="Q154" s="183"/>
      <c r="R154" s="184">
        <f>SUM(R155:R158)</f>
        <v>0</v>
      </c>
      <c r="S154" s="183"/>
      <c r="T154" s="185">
        <f>SUM(T155:T158)</f>
        <v>0</v>
      </c>
      <c r="AR154" s="186" t="s">
        <v>82</v>
      </c>
      <c r="AT154" s="187" t="s">
        <v>73</v>
      </c>
      <c r="AU154" s="187" t="s">
        <v>82</v>
      </c>
      <c r="AY154" s="186" t="s">
        <v>140</v>
      </c>
      <c r="BK154" s="188">
        <f>SUM(BK155:BK158)</f>
        <v>0</v>
      </c>
    </row>
    <row r="155" spans="2:65" s="1" customFormat="1" ht="16.5" customHeight="1">
      <c r="B155" s="40"/>
      <c r="C155" s="191" t="s">
        <v>262</v>
      </c>
      <c r="D155" s="191" t="s">
        <v>142</v>
      </c>
      <c r="E155" s="192" t="s">
        <v>400</v>
      </c>
      <c r="F155" s="193" t="s">
        <v>401</v>
      </c>
      <c r="G155" s="194" t="s">
        <v>259</v>
      </c>
      <c r="H155" s="195">
        <v>1.852</v>
      </c>
      <c r="I155" s="196"/>
      <c r="J155" s="197">
        <f>ROUND(I155*H155,2)</f>
        <v>0</v>
      </c>
      <c r="K155" s="193" t="s">
        <v>146</v>
      </c>
      <c r="L155" s="60"/>
      <c r="M155" s="198" t="s">
        <v>30</v>
      </c>
      <c r="N155" s="199" t="s">
        <v>45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3" t="s">
        <v>147</v>
      </c>
      <c r="AT155" s="23" t="s">
        <v>142</v>
      </c>
      <c r="AU155" s="23" t="s">
        <v>84</v>
      </c>
      <c r="AY155" s="23" t="s">
        <v>140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82</v>
      </c>
      <c r="BK155" s="202">
        <f>ROUND(I155*H155,2)</f>
        <v>0</v>
      </c>
      <c r="BL155" s="23" t="s">
        <v>147</v>
      </c>
      <c r="BM155" s="23" t="s">
        <v>740</v>
      </c>
    </row>
    <row r="156" spans="2:47" s="1" customFormat="1" ht="13.5">
      <c r="B156" s="40"/>
      <c r="C156" s="62"/>
      <c r="D156" s="203" t="s">
        <v>149</v>
      </c>
      <c r="E156" s="62"/>
      <c r="F156" s="204" t="s">
        <v>403</v>
      </c>
      <c r="G156" s="62"/>
      <c r="H156" s="62"/>
      <c r="I156" s="162"/>
      <c r="J156" s="62"/>
      <c r="K156" s="62"/>
      <c r="L156" s="60"/>
      <c r="M156" s="205"/>
      <c r="N156" s="41"/>
      <c r="O156" s="41"/>
      <c r="P156" s="41"/>
      <c r="Q156" s="41"/>
      <c r="R156" s="41"/>
      <c r="S156" s="41"/>
      <c r="T156" s="77"/>
      <c r="AT156" s="23" t="s">
        <v>149</v>
      </c>
      <c r="AU156" s="23" t="s">
        <v>84</v>
      </c>
    </row>
    <row r="157" spans="2:65" s="1" customFormat="1" ht="25.5" customHeight="1">
      <c r="B157" s="40"/>
      <c r="C157" s="191" t="s">
        <v>267</v>
      </c>
      <c r="D157" s="191" t="s">
        <v>142</v>
      </c>
      <c r="E157" s="192" t="s">
        <v>480</v>
      </c>
      <c r="F157" s="193" t="s">
        <v>481</v>
      </c>
      <c r="G157" s="194" t="s">
        <v>259</v>
      </c>
      <c r="H157" s="195">
        <v>1.852</v>
      </c>
      <c r="I157" s="196"/>
      <c r="J157" s="197">
        <f>ROUND(I157*H157,2)</f>
        <v>0</v>
      </c>
      <c r="K157" s="193" t="s">
        <v>30</v>
      </c>
      <c r="L157" s="60"/>
      <c r="M157" s="198" t="s">
        <v>30</v>
      </c>
      <c r="N157" s="199" t="s">
        <v>45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147</v>
      </c>
      <c r="AT157" s="23" t="s">
        <v>142</v>
      </c>
      <c r="AU157" s="23" t="s">
        <v>84</v>
      </c>
      <c r="AY157" s="23" t="s">
        <v>140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82</v>
      </c>
      <c r="BK157" s="202">
        <f>ROUND(I157*H157,2)</f>
        <v>0</v>
      </c>
      <c r="BL157" s="23" t="s">
        <v>147</v>
      </c>
      <c r="BM157" s="23" t="s">
        <v>741</v>
      </c>
    </row>
    <row r="158" spans="2:47" s="1" customFormat="1" ht="13.5">
      <c r="B158" s="40"/>
      <c r="C158" s="62"/>
      <c r="D158" s="203" t="s">
        <v>149</v>
      </c>
      <c r="E158" s="62"/>
      <c r="F158" s="204" t="s">
        <v>481</v>
      </c>
      <c r="G158" s="62"/>
      <c r="H158" s="62"/>
      <c r="I158" s="162"/>
      <c r="J158" s="62"/>
      <c r="K158" s="62"/>
      <c r="L158" s="60"/>
      <c r="M158" s="205"/>
      <c r="N158" s="41"/>
      <c r="O158" s="41"/>
      <c r="P158" s="41"/>
      <c r="Q158" s="41"/>
      <c r="R158" s="41"/>
      <c r="S158" s="41"/>
      <c r="T158" s="77"/>
      <c r="AT158" s="23" t="s">
        <v>149</v>
      </c>
      <c r="AU158" s="23" t="s">
        <v>84</v>
      </c>
    </row>
    <row r="159" spans="2:63" s="10" customFormat="1" ht="29.85" customHeight="1">
      <c r="B159" s="175"/>
      <c r="C159" s="176"/>
      <c r="D159" s="177" t="s">
        <v>73</v>
      </c>
      <c r="E159" s="189" t="s">
        <v>405</v>
      </c>
      <c r="F159" s="189" t="s">
        <v>406</v>
      </c>
      <c r="G159" s="176"/>
      <c r="H159" s="176"/>
      <c r="I159" s="179"/>
      <c r="J159" s="190">
        <f>BK159</f>
        <v>0</v>
      </c>
      <c r="K159" s="176"/>
      <c r="L159" s="181"/>
      <c r="M159" s="182"/>
      <c r="N159" s="183"/>
      <c r="O159" s="183"/>
      <c r="P159" s="184">
        <f>SUM(P160:P161)</f>
        <v>0</v>
      </c>
      <c r="Q159" s="183"/>
      <c r="R159" s="184">
        <f>SUM(R160:R161)</f>
        <v>0</v>
      </c>
      <c r="S159" s="183"/>
      <c r="T159" s="185">
        <f>SUM(T160:T161)</f>
        <v>0</v>
      </c>
      <c r="AR159" s="186" t="s">
        <v>82</v>
      </c>
      <c r="AT159" s="187" t="s">
        <v>73</v>
      </c>
      <c r="AU159" s="187" t="s">
        <v>82</v>
      </c>
      <c r="AY159" s="186" t="s">
        <v>140</v>
      </c>
      <c r="BK159" s="188">
        <f>SUM(BK160:BK161)</f>
        <v>0</v>
      </c>
    </row>
    <row r="160" spans="2:65" s="1" customFormat="1" ht="25.5" customHeight="1">
      <c r="B160" s="40"/>
      <c r="C160" s="191" t="s">
        <v>274</v>
      </c>
      <c r="D160" s="191" t="s">
        <v>142</v>
      </c>
      <c r="E160" s="192" t="s">
        <v>408</v>
      </c>
      <c r="F160" s="193" t="s">
        <v>409</v>
      </c>
      <c r="G160" s="194" t="s">
        <v>259</v>
      </c>
      <c r="H160" s="195">
        <v>4.88</v>
      </c>
      <c r="I160" s="196"/>
      <c r="J160" s="197">
        <f>ROUND(I160*H160,2)</f>
        <v>0</v>
      </c>
      <c r="K160" s="193" t="s">
        <v>146</v>
      </c>
      <c r="L160" s="60"/>
      <c r="M160" s="198" t="s">
        <v>30</v>
      </c>
      <c r="N160" s="199" t="s">
        <v>45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147</v>
      </c>
      <c r="AT160" s="23" t="s">
        <v>142</v>
      </c>
      <c r="AU160" s="23" t="s">
        <v>84</v>
      </c>
      <c r="AY160" s="23" t="s">
        <v>140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82</v>
      </c>
      <c r="BK160" s="202">
        <f>ROUND(I160*H160,2)</f>
        <v>0</v>
      </c>
      <c r="BL160" s="23" t="s">
        <v>147</v>
      </c>
      <c r="BM160" s="23" t="s">
        <v>742</v>
      </c>
    </row>
    <row r="161" spans="2:47" s="1" customFormat="1" ht="27">
      <c r="B161" s="40"/>
      <c r="C161" s="62"/>
      <c r="D161" s="203" t="s">
        <v>149</v>
      </c>
      <c r="E161" s="62"/>
      <c r="F161" s="204" t="s">
        <v>411</v>
      </c>
      <c r="G161" s="62"/>
      <c r="H161" s="62"/>
      <c r="I161" s="162"/>
      <c r="J161" s="62"/>
      <c r="K161" s="62"/>
      <c r="L161" s="60"/>
      <c r="M161" s="249"/>
      <c r="N161" s="250"/>
      <c r="O161" s="250"/>
      <c r="P161" s="250"/>
      <c r="Q161" s="250"/>
      <c r="R161" s="250"/>
      <c r="S161" s="250"/>
      <c r="T161" s="251"/>
      <c r="AT161" s="23" t="s">
        <v>149</v>
      </c>
      <c r="AU161" s="23" t="s">
        <v>84</v>
      </c>
    </row>
    <row r="162" spans="2:12" s="1" customFormat="1" ht="6.95" customHeight="1">
      <c r="B162" s="55"/>
      <c r="C162" s="56"/>
      <c r="D162" s="56"/>
      <c r="E162" s="56"/>
      <c r="F162" s="56"/>
      <c r="G162" s="56"/>
      <c r="H162" s="56"/>
      <c r="I162" s="138"/>
      <c r="J162" s="56"/>
      <c r="K162" s="56"/>
      <c r="L162" s="60"/>
    </row>
  </sheetData>
  <sheetProtection algorithmName="SHA-512" hashValue="v/6IFb//nfCtkhKHwtK1mv31gd+NCg/xVA2EF9FCFUxphdpOfeoLXrOylPizDfPstgsZg0kq+1WyXQXYkhmvsQ==" saltValue="j+cc3RhetfK8pjJYRFKASyA4beXQJvj03Y+PtmBIFPOdFUmY5I6EC86tbAU+dGok1Vvrf0YT+dRboa3738seXQ==" spinCount="100000" sheet="1" objects="1" scenarios="1" formatColumns="0" formatRows="0" autoFilter="0"/>
  <autoFilter ref="C79:K161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103</v>
      </c>
      <c r="G1" s="378" t="s">
        <v>104</v>
      </c>
      <c r="H1" s="378"/>
      <c r="I1" s="114"/>
      <c r="J1" s="113" t="s">
        <v>105</v>
      </c>
      <c r="K1" s="112" t="s">
        <v>106</v>
      </c>
      <c r="L1" s="113" t="s">
        <v>107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23" t="s">
        <v>102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84</v>
      </c>
    </row>
    <row r="4" spans="2:46" ht="36.95" customHeight="1">
      <c r="B4" s="27"/>
      <c r="C4" s="28"/>
      <c r="D4" s="29" t="s">
        <v>108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9" t="str">
        <f>'Rekapitulace stavby'!K6</f>
        <v>III/0031 a III/00314 Dolní Břežany, rekonstrukce silnice</v>
      </c>
      <c r="F7" s="380"/>
      <c r="G7" s="380"/>
      <c r="H7" s="380"/>
      <c r="I7" s="116"/>
      <c r="J7" s="28"/>
      <c r="K7" s="30"/>
    </row>
    <row r="8" spans="2:11" s="1" customFormat="1" ht="15">
      <c r="B8" s="40"/>
      <c r="C8" s="41"/>
      <c r="D8" s="36" t="s">
        <v>109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81" t="s">
        <v>743</v>
      </c>
      <c r="F9" s="382"/>
      <c r="G9" s="382"/>
      <c r="H9" s="38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30</v>
      </c>
      <c r="G11" s="41"/>
      <c r="H11" s="41"/>
      <c r="I11" s="118" t="s">
        <v>22</v>
      </c>
      <c r="J11" s="34" t="s">
        <v>30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25</v>
      </c>
      <c r="G12" s="41"/>
      <c r="H12" s="41"/>
      <c r="I12" s="118" t="s">
        <v>26</v>
      </c>
      <c r="J12" s="119" t="str">
        <f>'Rekapitulace stavby'!AN8</f>
        <v>22. 6. 2018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30</v>
      </c>
      <c r="K14" s="44"/>
    </row>
    <row r="15" spans="2:11" s="1" customFormat="1" ht="18" customHeight="1">
      <c r="B15" s="40"/>
      <c r="C15" s="41"/>
      <c r="D15" s="41"/>
      <c r="E15" s="34" t="s">
        <v>31</v>
      </c>
      <c r="F15" s="41"/>
      <c r="G15" s="41"/>
      <c r="H15" s="41"/>
      <c r="I15" s="118" t="s">
        <v>32</v>
      </c>
      <c r="J15" s="34" t="s">
        <v>30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32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18" t="s">
        <v>29</v>
      </c>
      <c r="J20" s="34" t="s">
        <v>30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8" t="s">
        <v>32</v>
      </c>
      <c r="J21" s="34" t="s">
        <v>30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70" t="s">
        <v>30</v>
      </c>
      <c r="F24" s="370"/>
      <c r="G24" s="370"/>
      <c r="H24" s="37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40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8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9">
        <f>ROUND(SUM(BE83:BE132),2)</f>
        <v>0</v>
      </c>
      <c r="G30" s="41"/>
      <c r="H30" s="41"/>
      <c r="I30" s="130">
        <v>0.21</v>
      </c>
      <c r="J30" s="129">
        <f>ROUND(ROUND((SUM(BE83:BE132)),2)*I30,2)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9">
        <f>ROUND(SUM(BF83:BF132),2)</f>
        <v>0</v>
      </c>
      <c r="G31" s="41"/>
      <c r="H31" s="41"/>
      <c r="I31" s="130">
        <v>0.15</v>
      </c>
      <c r="J31" s="129">
        <f>ROUND(ROUND((SUM(BF83:BF132)),2)*I31,2)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9">
        <f>ROUND(SUM(BG83:BG132),2)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9">
        <f>ROUND(SUM(BH83:BH132),2)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9">
        <f>ROUND(SUM(BI83:BI132),2)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50</v>
      </c>
      <c r="E36" s="78"/>
      <c r="F36" s="78"/>
      <c r="G36" s="133" t="s">
        <v>51</v>
      </c>
      <c r="H36" s="134" t="s">
        <v>52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111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9" t="str">
        <f>E7</f>
        <v>III/0031 a III/00314 Dolní Břežany, rekonstrukce silnice</v>
      </c>
      <c r="F45" s="380"/>
      <c r="G45" s="380"/>
      <c r="H45" s="380"/>
      <c r="I45" s="117"/>
      <c r="J45" s="41"/>
      <c r="K45" s="44"/>
    </row>
    <row r="46" spans="2:11" s="1" customFormat="1" ht="14.45" customHeight="1">
      <c r="B46" s="40"/>
      <c r="C46" s="36" t="s">
        <v>109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81" t="str">
        <f>E9</f>
        <v>VRN - Vedlejší rozpočtové náklady</v>
      </c>
      <c r="F47" s="382"/>
      <c r="G47" s="382"/>
      <c r="H47" s="38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 xml:space="preserve"> </v>
      </c>
      <c r="G49" s="41"/>
      <c r="H49" s="41"/>
      <c r="I49" s="118" t="s">
        <v>26</v>
      </c>
      <c r="J49" s="119" t="str">
        <f>IF(J12="","",J12)</f>
        <v>22. 6. 2018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28</v>
      </c>
      <c r="D51" s="41"/>
      <c r="E51" s="41"/>
      <c r="F51" s="34" t="str">
        <f>E15</f>
        <v>Krajská správa a údržba silnic Středočeského kraje</v>
      </c>
      <c r="G51" s="41"/>
      <c r="H51" s="41"/>
      <c r="I51" s="118" t="s">
        <v>35</v>
      </c>
      <c r="J51" s="370" t="str">
        <f>E21</f>
        <v>Ateliér PROMIKA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112</v>
      </c>
      <c r="D54" s="131"/>
      <c r="E54" s="131"/>
      <c r="F54" s="131"/>
      <c r="G54" s="131"/>
      <c r="H54" s="131"/>
      <c r="I54" s="144"/>
      <c r="J54" s="145" t="s">
        <v>113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114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115</v>
      </c>
    </row>
    <row r="57" spans="2:11" s="7" customFormat="1" ht="24.95" customHeight="1">
      <c r="B57" s="148"/>
      <c r="C57" s="149"/>
      <c r="D57" s="150" t="s">
        <v>743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8" customFormat="1" ht="19.9" customHeight="1">
      <c r="B58" s="155"/>
      <c r="C58" s="156"/>
      <c r="D58" s="157" t="s">
        <v>744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8" customFormat="1" ht="19.9" customHeight="1">
      <c r="B59" s="155"/>
      <c r="C59" s="156"/>
      <c r="D59" s="157" t="s">
        <v>745</v>
      </c>
      <c r="E59" s="158"/>
      <c r="F59" s="158"/>
      <c r="G59" s="158"/>
      <c r="H59" s="158"/>
      <c r="I59" s="159"/>
      <c r="J59" s="160">
        <f>J98</f>
        <v>0</v>
      </c>
      <c r="K59" s="161"/>
    </row>
    <row r="60" spans="2:11" s="8" customFormat="1" ht="19.9" customHeight="1">
      <c r="B60" s="155"/>
      <c r="C60" s="156"/>
      <c r="D60" s="157" t="s">
        <v>746</v>
      </c>
      <c r="E60" s="158"/>
      <c r="F60" s="158"/>
      <c r="G60" s="158"/>
      <c r="H60" s="158"/>
      <c r="I60" s="159"/>
      <c r="J60" s="160">
        <f>J108</f>
        <v>0</v>
      </c>
      <c r="K60" s="161"/>
    </row>
    <row r="61" spans="2:11" s="8" customFormat="1" ht="19.9" customHeight="1">
      <c r="B61" s="155"/>
      <c r="C61" s="156"/>
      <c r="D61" s="157" t="s">
        <v>747</v>
      </c>
      <c r="E61" s="158"/>
      <c r="F61" s="158"/>
      <c r="G61" s="158"/>
      <c r="H61" s="158"/>
      <c r="I61" s="159"/>
      <c r="J61" s="160">
        <f>J121</f>
        <v>0</v>
      </c>
      <c r="K61" s="161"/>
    </row>
    <row r="62" spans="2:11" s="8" customFormat="1" ht="19.9" customHeight="1">
      <c r="B62" s="155"/>
      <c r="C62" s="156"/>
      <c r="D62" s="157" t="s">
        <v>748</v>
      </c>
      <c r="E62" s="158"/>
      <c r="F62" s="158"/>
      <c r="G62" s="158"/>
      <c r="H62" s="158"/>
      <c r="I62" s="159"/>
      <c r="J62" s="160">
        <f>J126</f>
        <v>0</v>
      </c>
      <c r="K62" s="161"/>
    </row>
    <row r="63" spans="2:11" s="8" customFormat="1" ht="19.9" customHeight="1">
      <c r="B63" s="155"/>
      <c r="C63" s="156"/>
      <c r="D63" s="157" t="s">
        <v>749</v>
      </c>
      <c r="E63" s="158"/>
      <c r="F63" s="158"/>
      <c r="G63" s="158"/>
      <c r="H63" s="158"/>
      <c r="I63" s="159"/>
      <c r="J63" s="160">
        <f>J129</f>
        <v>0</v>
      </c>
      <c r="K63" s="161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124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5" t="str">
        <f>E7</f>
        <v>III/0031 a III/00314 Dolní Břežany, rekonstrukce silnice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>
      <c r="B74" s="40"/>
      <c r="C74" s="64" t="s">
        <v>109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44" t="str">
        <f>E9</f>
        <v>VRN - Vedlejší rozpočtové náklady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24</v>
      </c>
      <c r="D77" s="62"/>
      <c r="E77" s="62"/>
      <c r="F77" s="163" t="str">
        <f>F12</f>
        <v xml:space="preserve"> </v>
      </c>
      <c r="G77" s="62"/>
      <c r="H77" s="62"/>
      <c r="I77" s="164" t="s">
        <v>26</v>
      </c>
      <c r="J77" s="72" t="str">
        <f>IF(J12="","",J12)</f>
        <v>22. 6. 2018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5">
      <c r="B79" s="40"/>
      <c r="C79" s="64" t="s">
        <v>28</v>
      </c>
      <c r="D79" s="62"/>
      <c r="E79" s="62"/>
      <c r="F79" s="163" t="str">
        <f>E15</f>
        <v>Krajská správa a údržba silnic Středočeského kraje</v>
      </c>
      <c r="G79" s="62"/>
      <c r="H79" s="62"/>
      <c r="I79" s="164" t="s">
        <v>35</v>
      </c>
      <c r="J79" s="163" t="str">
        <f>E21</f>
        <v>Ateliér PROMIKA s.r.o.</v>
      </c>
      <c r="K79" s="62"/>
      <c r="L79" s="60"/>
    </row>
    <row r="80" spans="2:12" s="1" customFormat="1" ht="14.45" customHeight="1">
      <c r="B80" s="40"/>
      <c r="C80" s="64" t="s">
        <v>33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125</v>
      </c>
      <c r="D82" s="167" t="s">
        <v>59</v>
      </c>
      <c r="E82" s="167" t="s">
        <v>55</v>
      </c>
      <c r="F82" s="167" t="s">
        <v>126</v>
      </c>
      <c r="G82" s="167" t="s">
        <v>127</v>
      </c>
      <c r="H82" s="167" t="s">
        <v>128</v>
      </c>
      <c r="I82" s="168" t="s">
        <v>129</v>
      </c>
      <c r="J82" s="167" t="s">
        <v>113</v>
      </c>
      <c r="K82" s="169" t="s">
        <v>130</v>
      </c>
      <c r="L82" s="170"/>
      <c r="M82" s="80" t="s">
        <v>131</v>
      </c>
      <c r="N82" s="81" t="s">
        <v>44</v>
      </c>
      <c r="O82" s="81" t="s">
        <v>132</v>
      </c>
      <c r="P82" s="81" t="s">
        <v>133</v>
      </c>
      <c r="Q82" s="81" t="s">
        <v>134</v>
      </c>
      <c r="R82" s="81" t="s">
        <v>135</v>
      </c>
      <c r="S82" s="81" t="s">
        <v>136</v>
      </c>
      <c r="T82" s="82" t="s">
        <v>137</v>
      </c>
    </row>
    <row r="83" spans="2:63" s="1" customFormat="1" ht="29.25" customHeight="1">
      <c r="B83" s="40"/>
      <c r="C83" s="86" t="s">
        <v>114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0</v>
      </c>
      <c r="S83" s="84"/>
      <c r="T83" s="173">
        <f>T84</f>
        <v>0</v>
      </c>
      <c r="AT83" s="23" t="s">
        <v>73</v>
      </c>
      <c r="AU83" s="23" t="s">
        <v>115</v>
      </c>
      <c r="BK83" s="174">
        <f>BK84</f>
        <v>0</v>
      </c>
    </row>
    <row r="84" spans="2:63" s="10" customFormat="1" ht="37.35" customHeight="1">
      <c r="B84" s="175"/>
      <c r="C84" s="176"/>
      <c r="D84" s="177" t="s">
        <v>73</v>
      </c>
      <c r="E84" s="178" t="s">
        <v>100</v>
      </c>
      <c r="F84" s="178" t="s">
        <v>101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P85+P98+P108+P121+P126+P129</f>
        <v>0</v>
      </c>
      <c r="Q84" s="183"/>
      <c r="R84" s="184">
        <f>R85+R98+R108+R121+R126+R129</f>
        <v>0</v>
      </c>
      <c r="S84" s="183"/>
      <c r="T84" s="185">
        <f>T85+T98+T108+T121+T126+T129</f>
        <v>0</v>
      </c>
      <c r="AR84" s="186" t="s">
        <v>173</v>
      </c>
      <c r="AT84" s="187" t="s">
        <v>73</v>
      </c>
      <c r="AU84" s="187" t="s">
        <v>74</v>
      </c>
      <c r="AY84" s="186" t="s">
        <v>140</v>
      </c>
      <c r="BK84" s="188">
        <f>BK85+BK98+BK108+BK121+BK126+BK129</f>
        <v>0</v>
      </c>
    </row>
    <row r="85" spans="2:63" s="10" customFormat="1" ht="19.9" customHeight="1">
      <c r="B85" s="175"/>
      <c r="C85" s="176"/>
      <c r="D85" s="177" t="s">
        <v>73</v>
      </c>
      <c r="E85" s="189" t="s">
        <v>750</v>
      </c>
      <c r="F85" s="189" t="s">
        <v>751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SUM(P86:P97)</f>
        <v>0</v>
      </c>
      <c r="Q85" s="183"/>
      <c r="R85" s="184">
        <f>SUM(R86:R97)</f>
        <v>0</v>
      </c>
      <c r="S85" s="183"/>
      <c r="T85" s="185">
        <f>SUM(T86:T97)</f>
        <v>0</v>
      </c>
      <c r="AR85" s="186" t="s">
        <v>173</v>
      </c>
      <c r="AT85" s="187" t="s">
        <v>73</v>
      </c>
      <c r="AU85" s="187" t="s">
        <v>82</v>
      </c>
      <c r="AY85" s="186" t="s">
        <v>140</v>
      </c>
      <c r="BK85" s="188">
        <f>SUM(BK86:BK97)</f>
        <v>0</v>
      </c>
    </row>
    <row r="86" spans="2:65" s="1" customFormat="1" ht="16.5" customHeight="1">
      <c r="B86" s="40"/>
      <c r="C86" s="191" t="s">
        <v>82</v>
      </c>
      <c r="D86" s="191" t="s">
        <v>142</v>
      </c>
      <c r="E86" s="192" t="s">
        <v>752</v>
      </c>
      <c r="F86" s="193" t="s">
        <v>753</v>
      </c>
      <c r="G86" s="194" t="s">
        <v>754</v>
      </c>
      <c r="H86" s="195">
        <v>1</v>
      </c>
      <c r="I86" s="196"/>
      <c r="J86" s="197">
        <f>ROUND(I86*H86,2)</f>
        <v>0</v>
      </c>
      <c r="K86" s="193" t="s">
        <v>146</v>
      </c>
      <c r="L86" s="60"/>
      <c r="M86" s="198" t="s">
        <v>30</v>
      </c>
      <c r="N86" s="199" t="s">
        <v>45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755</v>
      </c>
      <c r="AT86" s="23" t="s">
        <v>142</v>
      </c>
      <c r="AU86" s="23" t="s">
        <v>84</v>
      </c>
      <c r="AY86" s="23" t="s">
        <v>140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82</v>
      </c>
      <c r="BK86" s="202">
        <f>ROUND(I86*H86,2)</f>
        <v>0</v>
      </c>
      <c r="BL86" s="23" t="s">
        <v>755</v>
      </c>
      <c r="BM86" s="23" t="s">
        <v>756</v>
      </c>
    </row>
    <row r="87" spans="2:47" s="1" customFormat="1" ht="13.5">
      <c r="B87" s="40"/>
      <c r="C87" s="62"/>
      <c r="D87" s="203" t="s">
        <v>149</v>
      </c>
      <c r="E87" s="62"/>
      <c r="F87" s="204" t="s">
        <v>753</v>
      </c>
      <c r="G87" s="62"/>
      <c r="H87" s="62"/>
      <c r="I87" s="162"/>
      <c r="J87" s="62"/>
      <c r="K87" s="62"/>
      <c r="L87" s="60"/>
      <c r="M87" s="205"/>
      <c r="N87" s="41"/>
      <c r="O87" s="41"/>
      <c r="P87" s="41"/>
      <c r="Q87" s="41"/>
      <c r="R87" s="41"/>
      <c r="S87" s="41"/>
      <c r="T87" s="77"/>
      <c r="AT87" s="23" t="s">
        <v>149</v>
      </c>
      <c r="AU87" s="23" t="s">
        <v>84</v>
      </c>
    </row>
    <row r="88" spans="2:51" s="11" customFormat="1" ht="13.5">
      <c r="B88" s="206"/>
      <c r="C88" s="207"/>
      <c r="D88" s="203" t="s">
        <v>151</v>
      </c>
      <c r="E88" s="208" t="s">
        <v>30</v>
      </c>
      <c r="F88" s="209" t="s">
        <v>757</v>
      </c>
      <c r="G88" s="207"/>
      <c r="H88" s="210">
        <v>1</v>
      </c>
      <c r="I88" s="211"/>
      <c r="J88" s="207"/>
      <c r="K88" s="207"/>
      <c r="L88" s="212"/>
      <c r="M88" s="213"/>
      <c r="N88" s="214"/>
      <c r="O88" s="214"/>
      <c r="P88" s="214"/>
      <c r="Q88" s="214"/>
      <c r="R88" s="214"/>
      <c r="S88" s="214"/>
      <c r="T88" s="215"/>
      <c r="AT88" s="216" t="s">
        <v>151</v>
      </c>
      <c r="AU88" s="216" t="s">
        <v>84</v>
      </c>
      <c r="AV88" s="11" t="s">
        <v>84</v>
      </c>
      <c r="AW88" s="11" t="s">
        <v>37</v>
      </c>
      <c r="AX88" s="11" t="s">
        <v>74</v>
      </c>
      <c r="AY88" s="216" t="s">
        <v>140</v>
      </c>
    </row>
    <row r="89" spans="2:65" s="1" customFormat="1" ht="16.5" customHeight="1">
      <c r="B89" s="40"/>
      <c r="C89" s="191" t="s">
        <v>84</v>
      </c>
      <c r="D89" s="191" t="s">
        <v>142</v>
      </c>
      <c r="E89" s="192" t="s">
        <v>758</v>
      </c>
      <c r="F89" s="193" t="s">
        <v>759</v>
      </c>
      <c r="G89" s="194" t="s">
        <v>246</v>
      </c>
      <c r="H89" s="195">
        <v>1</v>
      </c>
      <c r="I89" s="196"/>
      <c r="J89" s="197">
        <f>ROUND(I89*H89,2)</f>
        <v>0</v>
      </c>
      <c r="K89" s="193" t="s">
        <v>146</v>
      </c>
      <c r="L89" s="60"/>
      <c r="M89" s="198" t="s">
        <v>30</v>
      </c>
      <c r="N89" s="199" t="s">
        <v>45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755</v>
      </c>
      <c r="AT89" s="23" t="s">
        <v>142</v>
      </c>
      <c r="AU89" s="23" t="s">
        <v>84</v>
      </c>
      <c r="AY89" s="23" t="s">
        <v>140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82</v>
      </c>
      <c r="BK89" s="202">
        <f>ROUND(I89*H89,2)</f>
        <v>0</v>
      </c>
      <c r="BL89" s="23" t="s">
        <v>755</v>
      </c>
      <c r="BM89" s="23" t="s">
        <v>760</v>
      </c>
    </row>
    <row r="90" spans="2:47" s="1" customFormat="1" ht="13.5">
      <c r="B90" s="40"/>
      <c r="C90" s="62"/>
      <c r="D90" s="203" t="s">
        <v>149</v>
      </c>
      <c r="E90" s="62"/>
      <c r="F90" s="204" t="s">
        <v>759</v>
      </c>
      <c r="G90" s="62"/>
      <c r="H90" s="62"/>
      <c r="I90" s="162"/>
      <c r="J90" s="62"/>
      <c r="K90" s="62"/>
      <c r="L90" s="60"/>
      <c r="M90" s="205"/>
      <c r="N90" s="41"/>
      <c r="O90" s="41"/>
      <c r="P90" s="41"/>
      <c r="Q90" s="41"/>
      <c r="R90" s="41"/>
      <c r="S90" s="41"/>
      <c r="T90" s="77"/>
      <c r="AT90" s="23" t="s">
        <v>149</v>
      </c>
      <c r="AU90" s="23" t="s">
        <v>84</v>
      </c>
    </row>
    <row r="91" spans="2:65" s="1" customFormat="1" ht="16.5" customHeight="1">
      <c r="B91" s="40"/>
      <c r="C91" s="191" t="s">
        <v>161</v>
      </c>
      <c r="D91" s="191" t="s">
        <v>142</v>
      </c>
      <c r="E91" s="192" t="s">
        <v>761</v>
      </c>
      <c r="F91" s="193" t="s">
        <v>762</v>
      </c>
      <c r="G91" s="194" t="s">
        <v>754</v>
      </c>
      <c r="H91" s="195">
        <v>1</v>
      </c>
      <c r="I91" s="196"/>
      <c r="J91" s="197">
        <f>ROUND(I91*H91,2)</f>
        <v>0</v>
      </c>
      <c r="K91" s="193" t="s">
        <v>146</v>
      </c>
      <c r="L91" s="60"/>
      <c r="M91" s="198" t="s">
        <v>30</v>
      </c>
      <c r="N91" s="199" t="s">
        <v>45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755</v>
      </c>
      <c r="AT91" s="23" t="s">
        <v>142</v>
      </c>
      <c r="AU91" s="23" t="s">
        <v>84</v>
      </c>
      <c r="AY91" s="23" t="s">
        <v>140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82</v>
      </c>
      <c r="BK91" s="202">
        <f>ROUND(I91*H91,2)</f>
        <v>0</v>
      </c>
      <c r="BL91" s="23" t="s">
        <v>755</v>
      </c>
      <c r="BM91" s="23" t="s">
        <v>763</v>
      </c>
    </row>
    <row r="92" spans="2:47" s="1" customFormat="1" ht="13.5">
      <c r="B92" s="40"/>
      <c r="C92" s="62"/>
      <c r="D92" s="203" t="s">
        <v>149</v>
      </c>
      <c r="E92" s="62"/>
      <c r="F92" s="204" t="s">
        <v>762</v>
      </c>
      <c r="G92" s="62"/>
      <c r="H92" s="62"/>
      <c r="I92" s="162"/>
      <c r="J92" s="62"/>
      <c r="K92" s="62"/>
      <c r="L92" s="60"/>
      <c r="M92" s="205"/>
      <c r="N92" s="41"/>
      <c r="O92" s="41"/>
      <c r="P92" s="41"/>
      <c r="Q92" s="41"/>
      <c r="R92" s="41"/>
      <c r="S92" s="41"/>
      <c r="T92" s="77"/>
      <c r="AT92" s="23" t="s">
        <v>149</v>
      </c>
      <c r="AU92" s="23" t="s">
        <v>84</v>
      </c>
    </row>
    <row r="93" spans="2:51" s="11" customFormat="1" ht="13.5">
      <c r="B93" s="206"/>
      <c r="C93" s="207"/>
      <c r="D93" s="203" t="s">
        <v>151</v>
      </c>
      <c r="E93" s="208" t="s">
        <v>30</v>
      </c>
      <c r="F93" s="209" t="s">
        <v>764</v>
      </c>
      <c r="G93" s="207"/>
      <c r="H93" s="210">
        <v>1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151</v>
      </c>
      <c r="AU93" s="216" t="s">
        <v>84</v>
      </c>
      <c r="AV93" s="11" t="s">
        <v>84</v>
      </c>
      <c r="AW93" s="11" t="s">
        <v>37</v>
      </c>
      <c r="AX93" s="11" t="s">
        <v>74</v>
      </c>
      <c r="AY93" s="216" t="s">
        <v>140</v>
      </c>
    </row>
    <row r="94" spans="2:65" s="1" customFormat="1" ht="16.5" customHeight="1">
      <c r="B94" s="40"/>
      <c r="C94" s="191" t="s">
        <v>147</v>
      </c>
      <c r="D94" s="191" t="s">
        <v>142</v>
      </c>
      <c r="E94" s="192" t="s">
        <v>765</v>
      </c>
      <c r="F94" s="193" t="s">
        <v>766</v>
      </c>
      <c r="G94" s="194" t="s">
        <v>754</v>
      </c>
      <c r="H94" s="195">
        <v>1</v>
      </c>
      <c r="I94" s="196"/>
      <c r="J94" s="197">
        <f>ROUND(I94*H94,2)</f>
        <v>0</v>
      </c>
      <c r="K94" s="193" t="s">
        <v>30</v>
      </c>
      <c r="L94" s="60"/>
      <c r="M94" s="198" t="s">
        <v>30</v>
      </c>
      <c r="N94" s="199" t="s">
        <v>45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755</v>
      </c>
      <c r="AT94" s="23" t="s">
        <v>142</v>
      </c>
      <c r="AU94" s="23" t="s">
        <v>84</v>
      </c>
      <c r="AY94" s="23" t="s">
        <v>140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82</v>
      </c>
      <c r="BK94" s="202">
        <f>ROUND(I94*H94,2)</f>
        <v>0</v>
      </c>
      <c r="BL94" s="23" t="s">
        <v>755</v>
      </c>
      <c r="BM94" s="23" t="s">
        <v>767</v>
      </c>
    </row>
    <row r="95" spans="2:47" s="1" customFormat="1" ht="13.5">
      <c r="B95" s="40"/>
      <c r="C95" s="62"/>
      <c r="D95" s="203" t="s">
        <v>149</v>
      </c>
      <c r="E95" s="62"/>
      <c r="F95" s="204" t="s">
        <v>766</v>
      </c>
      <c r="G95" s="62"/>
      <c r="H95" s="62"/>
      <c r="I95" s="162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149</v>
      </c>
      <c r="AU95" s="23" t="s">
        <v>84</v>
      </c>
    </row>
    <row r="96" spans="2:65" s="1" customFormat="1" ht="16.5" customHeight="1">
      <c r="B96" s="40"/>
      <c r="C96" s="191" t="s">
        <v>173</v>
      </c>
      <c r="D96" s="191" t="s">
        <v>142</v>
      </c>
      <c r="E96" s="192" t="s">
        <v>768</v>
      </c>
      <c r="F96" s="193" t="s">
        <v>769</v>
      </c>
      <c r="G96" s="194" t="s">
        <v>754</v>
      </c>
      <c r="H96" s="195">
        <v>1</v>
      </c>
      <c r="I96" s="196"/>
      <c r="J96" s="197">
        <f>ROUND(I96*H96,2)</f>
        <v>0</v>
      </c>
      <c r="K96" s="193" t="s">
        <v>30</v>
      </c>
      <c r="L96" s="60"/>
      <c r="M96" s="198" t="s">
        <v>30</v>
      </c>
      <c r="N96" s="199" t="s">
        <v>45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755</v>
      </c>
      <c r="AT96" s="23" t="s">
        <v>142</v>
      </c>
      <c r="AU96" s="23" t="s">
        <v>84</v>
      </c>
      <c r="AY96" s="23" t="s">
        <v>140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82</v>
      </c>
      <c r="BK96" s="202">
        <f>ROUND(I96*H96,2)</f>
        <v>0</v>
      </c>
      <c r="BL96" s="23" t="s">
        <v>755</v>
      </c>
      <c r="BM96" s="23" t="s">
        <v>770</v>
      </c>
    </row>
    <row r="97" spans="2:47" s="1" customFormat="1" ht="13.5">
      <c r="B97" s="40"/>
      <c r="C97" s="62"/>
      <c r="D97" s="203" t="s">
        <v>149</v>
      </c>
      <c r="E97" s="62"/>
      <c r="F97" s="204" t="s">
        <v>769</v>
      </c>
      <c r="G97" s="62"/>
      <c r="H97" s="62"/>
      <c r="I97" s="162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149</v>
      </c>
      <c r="AU97" s="23" t="s">
        <v>84</v>
      </c>
    </row>
    <row r="98" spans="2:63" s="10" customFormat="1" ht="29.85" customHeight="1">
      <c r="B98" s="175"/>
      <c r="C98" s="176"/>
      <c r="D98" s="177" t="s">
        <v>73</v>
      </c>
      <c r="E98" s="189" t="s">
        <v>771</v>
      </c>
      <c r="F98" s="189" t="s">
        <v>772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SUM(P99:P107)</f>
        <v>0</v>
      </c>
      <c r="Q98" s="183"/>
      <c r="R98" s="184">
        <f>SUM(R99:R107)</f>
        <v>0</v>
      </c>
      <c r="S98" s="183"/>
      <c r="T98" s="185">
        <f>SUM(T99:T107)</f>
        <v>0</v>
      </c>
      <c r="AR98" s="186" t="s">
        <v>173</v>
      </c>
      <c r="AT98" s="187" t="s">
        <v>73</v>
      </c>
      <c r="AU98" s="187" t="s">
        <v>82</v>
      </c>
      <c r="AY98" s="186" t="s">
        <v>140</v>
      </c>
      <c r="BK98" s="188">
        <f>SUM(BK99:BK107)</f>
        <v>0</v>
      </c>
    </row>
    <row r="99" spans="2:65" s="1" customFormat="1" ht="16.5" customHeight="1">
      <c r="B99" s="40"/>
      <c r="C99" s="191" t="s">
        <v>180</v>
      </c>
      <c r="D99" s="191" t="s">
        <v>142</v>
      </c>
      <c r="E99" s="192" t="s">
        <v>773</v>
      </c>
      <c r="F99" s="193" t="s">
        <v>772</v>
      </c>
      <c r="G99" s="194" t="s">
        <v>754</v>
      </c>
      <c r="H99" s="195">
        <v>1</v>
      </c>
      <c r="I99" s="196"/>
      <c r="J99" s="197">
        <f>ROUND(I99*H99,2)</f>
        <v>0</v>
      </c>
      <c r="K99" s="193" t="s">
        <v>146</v>
      </c>
      <c r="L99" s="60"/>
      <c r="M99" s="198" t="s">
        <v>30</v>
      </c>
      <c r="N99" s="199" t="s">
        <v>45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755</v>
      </c>
      <c r="AT99" s="23" t="s">
        <v>142</v>
      </c>
      <c r="AU99" s="23" t="s">
        <v>84</v>
      </c>
      <c r="AY99" s="23" t="s">
        <v>140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82</v>
      </c>
      <c r="BK99" s="202">
        <f>ROUND(I99*H99,2)</f>
        <v>0</v>
      </c>
      <c r="BL99" s="23" t="s">
        <v>755</v>
      </c>
      <c r="BM99" s="23" t="s">
        <v>774</v>
      </c>
    </row>
    <row r="100" spans="2:47" s="1" customFormat="1" ht="13.5">
      <c r="B100" s="40"/>
      <c r="C100" s="62"/>
      <c r="D100" s="203" t="s">
        <v>149</v>
      </c>
      <c r="E100" s="62"/>
      <c r="F100" s="204" t="s">
        <v>772</v>
      </c>
      <c r="G100" s="62"/>
      <c r="H100" s="62"/>
      <c r="I100" s="162"/>
      <c r="J100" s="62"/>
      <c r="K100" s="62"/>
      <c r="L100" s="60"/>
      <c r="M100" s="205"/>
      <c r="N100" s="41"/>
      <c r="O100" s="41"/>
      <c r="P100" s="41"/>
      <c r="Q100" s="41"/>
      <c r="R100" s="41"/>
      <c r="S100" s="41"/>
      <c r="T100" s="77"/>
      <c r="AT100" s="23" t="s">
        <v>149</v>
      </c>
      <c r="AU100" s="23" t="s">
        <v>84</v>
      </c>
    </row>
    <row r="101" spans="2:51" s="11" customFormat="1" ht="13.5">
      <c r="B101" s="206"/>
      <c r="C101" s="207"/>
      <c r="D101" s="203" t="s">
        <v>151</v>
      </c>
      <c r="E101" s="208" t="s">
        <v>30</v>
      </c>
      <c r="F101" s="209" t="s">
        <v>775</v>
      </c>
      <c r="G101" s="207"/>
      <c r="H101" s="210">
        <v>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151</v>
      </c>
      <c r="AU101" s="216" t="s">
        <v>84</v>
      </c>
      <c r="AV101" s="11" t="s">
        <v>84</v>
      </c>
      <c r="AW101" s="11" t="s">
        <v>37</v>
      </c>
      <c r="AX101" s="11" t="s">
        <v>74</v>
      </c>
      <c r="AY101" s="216" t="s">
        <v>140</v>
      </c>
    </row>
    <row r="102" spans="2:65" s="1" customFormat="1" ht="16.5" customHeight="1">
      <c r="B102" s="40"/>
      <c r="C102" s="191" t="s">
        <v>186</v>
      </c>
      <c r="D102" s="191" t="s">
        <v>142</v>
      </c>
      <c r="E102" s="192" t="s">
        <v>776</v>
      </c>
      <c r="F102" s="193" t="s">
        <v>777</v>
      </c>
      <c r="G102" s="194" t="s">
        <v>246</v>
      </c>
      <c r="H102" s="195">
        <v>2</v>
      </c>
      <c r="I102" s="196"/>
      <c r="J102" s="197">
        <f>ROUND(I102*H102,2)</f>
        <v>0</v>
      </c>
      <c r="K102" s="193" t="s">
        <v>146</v>
      </c>
      <c r="L102" s="60"/>
      <c r="M102" s="198" t="s">
        <v>30</v>
      </c>
      <c r="N102" s="199" t="s">
        <v>45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755</v>
      </c>
      <c r="AT102" s="23" t="s">
        <v>142</v>
      </c>
      <c r="AU102" s="23" t="s">
        <v>84</v>
      </c>
      <c r="AY102" s="23" t="s">
        <v>140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82</v>
      </c>
      <c r="BK102" s="202">
        <f>ROUND(I102*H102,2)</f>
        <v>0</v>
      </c>
      <c r="BL102" s="23" t="s">
        <v>755</v>
      </c>
      <c r="BM102" s="23" t="s">
        <v>778</v>
      </c>
    </row>
    <row r="103" spans="2:47" s="1" customFormat="1" ht="13.5">
      <c r="B103" s="40"/>
      <c r="C103" s="62"/>
      <c r="D103" s="203" t="s">
        <v>149</v>
      </c>
      <c r="E103" s="62"/>
      <c r="F103" s="204" t="s">
        <v>777</v>
      </c>
      <c r="G103" s="62"/>
      <c r="H103" s="62"/>
      <c r="I103" s="162"/>
      <c r="J103" s="62"/>
      <c r="K103" s="62"/>
      <c r="L103" s="60"/>
      <c r="M103" s="205"/>
      <c r="N103" s="41"/>
      <c r="O103" s="41"/>
      <c r="P103" s="41"/>
      <c r="Q103" s="41"/>
      <c r="R103" s="41"/>
      <c r="S103" s="41"/>
      <c r="T103" s="77"/>
      <c r="AT103" s="23" t="s">
        <v>149</v>
      </c>
      <c r="AU103" s="23" t="s">
        <v>84</v>
      </c>
    </row>
    <row r="104" spans="2:51" s="11" customFormat="1" ht="13.5">
      <c r="B104" s="206"/>
      <c r="C104" s="207"/>
      <c r="D104" s="203" t="s">
        <v>151</v>
      </c>
      <c r="E104" s="208" t="s">
        <v>30</v>
      </c>
      <c r="F104" s="209" t="s">
        <v>779</v>
      </c>
      <c r="G104" s="207"/>
      <c r="H104" s="210">
        <v>2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151</v>
      </c>
      <c r="AU104" s="216" t="s">
        <v>84</v>
      </c>
      <c r="AV104" s="11" t="s">
        <v>84</v>
      </c>
      <c r="AW104" s="11" t="s">
        <v>37</v>
      </c>
      <c r="AX104" s="11" t="s">
        <v>74</v>
      </c>
      <c r="AY104" s="216" t="s">
        <v>140</v>
      </c>
    </row>
    <row r="105" spans="2:65" s="1" customFormat="1" ht="16.5" customHeight="1">
      <c r="B105" s="40"/>
      <c r="C105" s="191" t="s">
        <v>193</v>
      </c>
      <c r="D105" s="191" t="s">
        <v>142</v>
      </c>
      <c r="E105" s="192" t="s">
        <v>780</v>
      </c>
      <c r="F105" s="193" t="s">
        <v>781</v>
      </c>
      <c r="G105" s="194" t="s">
        <v>246</v>
      </c>
      <c r="H105" s="195">
        <v>2</v>
      </c>
      <c r="I105" s="196"/>
      <c r="J105" s="197">
        <f>ROUND(I105*H105,2)</f>
        <v>0</v>
      </c>
      <c r="K105" s="193" t="s">
        <v>146</v>
      </c>
      <c r="L105" s="60"/>
      <c r="M105" s="198" t="s">
        <v>30</v>
      </c>
      <c r="N105" s="199" t="s">
        <v>45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755</v>
      </c>
      <c r="AT105" s="23" t="s">
        <v>142</v>
      </c>
      <c r="AU105" s="23" t="s">
        <v>84</v>
      </c>
      <c r="AY105" s="23" t="s">
        <v>140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82</v>
      </c>
      <c r="BK105" s="202">
        <f>ROUND(I105*H105,2)</f>
        <v>0</v>
      </c>
      <c r="BL105" s="23" t="s">
        <v>755</v>
      </c>
      <c r="BM105" s="23" t="s">
        <v>782</v>
      </c>
    </row>
    <row r="106" spans="2:47" s="1" customFormat="1" ht="13.5">
      <c r="B106" s="40"/>
      <c r="C106" s="62"/>
      <c r="D106" s="203" t="s">
        <v>149</v>
      </c>
      <c r="E106" s="62"/>
      <c r="F106" s="204" t="s">
        <v>781</v>
      </c>
      <c r="G106" s="62"/>
      <c r="H106" s="62"/>
      <c r="I106" s="162"/>
      <c r="J106" s="62"/>
      <c r="K106" s="62"/>
      <c r="L106" s="60"/>
      <c r="M106" s="205"/>
      <c r="N106" s="41"/>
      <c r="O106" s="41"/>
      <c r="P106" s="41"/>
      <c r="Q106" s="41"/>
      <c r="R106" s="41"/>
      <c r="S106" s="41"/>
      <c r="T106" s="77"/>
      <c r="AT106" s="23" t="s">
        <v>149</v>
      </c>
      <c r="AU106" s="23" t="s">
        <v>84</v>
      </c>
    </row>
    <row r="107" spans="2:51" s="11" customFormat="1" ht="27">
      <c r="B107" s="206"/>
      <c r="C107" s="207"/>
      <c r="D107" s="203" t="s">
        <v>151</v>
      </c>
      <c r="E107" s="208" t="s">
        <v>30</v>
      </c>
      <c r="F107" s="209" t="s">
        <v>783</v>
      </c>
      <c r="G107" s="207"/>
      <c r="H107" s="210">
        <v>2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151</v>
      </c>
      <c r="AU107" s="216" t="s">
        <v>84</v>
      </c>
      <c r="AV107" s="11" t="s">
        <v>84</v>
      </c>
      <c r="AW107" s="11" t="s">
        <v>37</v>
      </c>
      <c r="AX107" s="11" t="s">
        <v>74</v>
      </c>
      <c r="AY107" s="216" t="s">
        <v>140</v>
      </c>
    </row>
    <row r="108" spans="2:63" s="10" customFormat="1" ht="29.85" customHeight="1">
      <c r="B108" s="175"/>
      <c r="C108" s="176"/>
      <c r="D108" s="177" t="s">
        <v>73</v>
      </c>
      <c r="E108" s="189" t="s">
        <v>784</v>
      </c>
      <c r="F108" s="189" t="s">
        <v>785</v>
      </c>
      <c r="G108" s="176"/>
      <c r="H108" s="176"/>
      <c r="I108" s="179"/>
      <c r="J108" s="190">
        <f>BK108</f>
        <v>0</v>
      </c>
      <c r="K108" s="176"/>
      <c r="L108" s="181"/>
      <c r="M108" s="182"/>
      <c r="N108" s="183"/>
      <c r="O108" s="183"/>
      <c r="P108" s="184">
        <f>SUM(P109:P120)</f>
        <v>0</v>
      </c>
      <c r="Q108" s="183"/>
      <c r="R108" s="184">
        <f>SUM(R109:R120)</f>
        <v>0</v>
      </c>
      <c r="S108" s="183"/>
      <c r="T108" s="185">
        <f>SUM(T109:T120)</f>
        <v>0</v>
      </c>
      <c r="AR108" s="186" t="s">
        <v>173</v>
      </c>
      <c r="AT108" s="187" t="s">
        <v>73</v>
      </c>
      <c r="AU108" s="187" t="s">
        <v>82</v>
      </c>
      <c r="AY108" s="186" t="s">
        <v>140</v>
      </c>
      <c r="BK108" s="188">
        <f>SUM(BK109:BK120)</f>
        <v>0</v>
      </c>
    </row>
    <row r="109" spans="2:65" s="1" customFormat="1" ht="16.5" customHeight="1">
      <c r="B109" s="40"/>
      <c r="C109" s="191" t="s">
        <v>203</v>
      </c>
      <c r="D109" s="191" t="s">
        <v>142</v>
      </c>
      <c r="E109" s="192" t="s">
        <v>786</v>
      </c>
      <c r="F109" s="193" t="s">
        <v>787</v>
      </c>
      <c r="G109" s="194" t="s">
        <v>754</v>
      </c>
      <c r="H109" s="195">
        <v>1</v>
      </c>
      <c r="I109" s="196"/>
      <c r="J109" s="197">
        <f>ROUND(I109*H109,2)</f>
        <v>0</v>
      </c>
      <c r="K109" s="193" t="s">
        <v>146</v>
      </c>
      <c r="L109" s="60"/>
      <c r="M109" s="198" t="s">
        <v>30</v>
      </c>
      <c r="N109" s="199" t="s">
        <v>45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755</v>
      </c>
      <c r="AT109" s="23" t="s">
        <v>142</v>
      </c>
      <c r="AU109" s="23" t="s">
        <v>84</v>
      </c>
      <c r="AY109" s="23" t="s">
        <v>140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82</v>
      </c>
      <c r="BK109" s="202">
        <f>ROUND(I109*H109,2)</f>
        <v>0</v>
      </c>
      <c r="BL109" s="23" t="s">
        <v>755</v>
      </c>
      <c r="BM109" s="23" t="s">
        <v>788</v>
      </c>
    </row>
    <row r="110" spans="2:47" s="1" customFormat="1" ht="13.5">
      <c r="B110" s="40"/>
      <c r="C110" s="62"/>
      <c r="D110" s="203" t="s">
        <v>149</v>
      </c>
      <c r="E110" s="62"/>
      <c r="F110" s="204" t="s">
        <v>787</v>
      </c>
      <c r="G110" s="62"/>
      <c r="H110" s="62"/>
      <c r="I110" s="162"/>
      <c r="J110" s="62"/>
      <c r="K110" s="62"/>
      <c r="L110" s="60"/>
      <c r="M110" s="205"/>
      <c r="N110" s="41"/>
      <c r="O110" s="41"/>
      <c r="P110" s="41"/>
      <c r="Q110" s="41"/>
      <c r="R110" s="41"/>
      <c r="S110" s="41"/>
      <c r="T110" s="77"/>
      <c r="AT110" s="23" t="s">
        <v>149</v>
      </c>
      <c r="AU110" s="23" t="s">
        <v>84</v>
      </c>
    </row>
    <row r="111" spans="2:51" s="12" customFormat="1" ht="27">
      <c r="B111" s="217"/>
      <c r="C111" s="218"/>
      <c r="D111" s="203" t="s">
        <v>151</v>
      </c>
      <c r="E111" s="219" t="s">
        <v>30</v>
      </c>
      <c r="F111" s="220" t="s">
        <v>789</v>
      </c>
      <c r="G111" s="218"/>
      <c r="H111" s="219" t="s">
        <v>30</v>
      </c>
      <c r="I111" s="221"/>
      <c r="J111" s="218"/>
      <c r="K111" s="218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151</v>
      </c>
      <c r="AU111" s="226" t="s">
        <v>84</v>
      </c>
      <c r="AV111" s="12" t="s">
        <v>82</v>
      </c>
      <c r="AW111" s="12" t="s">
        <v>37</v>
      </c>
      <c r="AX111" s="12" t="s">
        <v>74</v>
      </c>
      <c r="AY111" s="226" t="s">
        <v>140</v>
      </c>
    </row>
    <row r="112" spans="2:51" s="11" customFormat="1" ht="13.5">
      <c r="B112" s="206"/>
      <c r="C112" s="207"/>
      <c r="D112" s="203" t="s">
        <v>151</v>
      </c>
      <c r="E112" s="208" t="s">
        <v>30</v>
      </c>
      <c r="F112" s="209" t="s">
        <v>790</v>
      </c>
      <c r="G112" s="207"/>
      <c r="H112" s="210">
        <v>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151</v>
      </c>
      <c r="AU112" s="216" t="s">
        <v>84</v>
      </c>
      <c r="AV112" s="11" t="s">
        <v>84</v>
      </c>
      <c r="AW112" s="11" t="s">
        <v>37</v>
      </c>
      <c r="AX112" s="11" t="s">
        <v>74</v>
      </c>
      <c r="AY112" s="216" t="s">
        <v>140</v>
      </c>
    </row>
    <row r="113" spans="2:65" s="1" customFormat="1" ht="16.5" customHeight="1">
      <c r="B113" s="40"/>
      <c r="C113" s="191" t="s">
        <v>211</v>
      </c>
      <c r="D113" s="191" t="s">
        <v>142</v>
      </c>
      <c r="E113" s="192" t="s">
        <v>791</v>
      </c>
      <c r="F113" s="193" t="s">
        <v>792</v>
      </c>
      <c r="G113" s="194" t="s">
        <v>246</v>
      </c>
      <c r="H113" s="195">
        <v>10</v>
      </c>
      <c r="I113" s="196"/>
      <c r="J113" s="197">
        <f>ROUND(I113*H113,2)</f>
        <v>0</v>
      </c>
      <c r="K113" s="193" t="s">
        <v>146</v>
      </c>
      <c r="L113" s="60"/>
      <c r="M113" s="198" t="s">
        <v>30</v>
      </c>
      <c r="N113" s="199" t="s">
        <v>45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755</v>
      </c>
      <c r="AT113" s="23" t="s">
        <v>142</v>
      </c>
      <c r="AU113" s="23" t="s">
        <v>84</v>
      </c>
      <c r="AY113" s="23" t="s">
        <v>140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82</v>
      </c>
      <c r="BK113" s="202">
        <f>ROUND(I113*H113,2)</f>
        <v>0</v>
      </c>
      <c r="BL113" s="23" t="s">
        <v>755</v>
      </c>
      <c r="BM113" s="23" t="s">
        <v>793</v>
      </c>
    </row>
    <row r="114" spans="2:47" s="1" customFormat="1" ht="13.5">
      <c r="B114" s="40"/>
      <c r="C114" s="62"/>
      <c r="D114" s="203" t="s">
        <v>149</v>
      </c>
      <c r="E114" s="62"/>
      <c r="F114" s="204" t="s">
        <v>792</v>
      </c>
      <c r="G114" s="62"/>
      <c r="H114" s="62"/>
      <c r="I114" s="162"/>
      <c r="J114" s="62"/>
      <c r="K114" s="62"/>
      <c r="L114" s="60"/>
      <c r="M114" s="205"/>
      <c r="N114" s="41"/>
      <c r="O114" s="41"/>
      <c r="P114" s="41"/>
      <c r="Q114" s="41"/>
      <c r="R114" s="41"/>
      <c r="S114" s="41"/>
      <c r="T114" s="77"/>
      <c r="AT114" s="23" t="s">
        <v>149</v>
      </c>
      <c r="AU114" s="23" t="s">
        <v>84</v>
      </c>
    </row>
    <row r="115" spans="2:51" s="11" customFormat="1" ht="27">
      <c r="B115" s="206"/>
      <c r="C115" s="207"/>
      <c r="D115" s="203" t="s">
        <v>151</v>
      </c>
      <c r="E115" s="208" t="s">
        <v>30</v>
      </c>
      <c r="F115" s="209" t="s">
        <v>794</v>
      </c>
      <c r="G115" s="207"/>
      <c r="H115" s="210">
        <v>10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151</v>
      </c>
      <c r="AU115" s="216" t="s">
        <v>84</v>
      </c>
      <c r="AV115" s="11" t="s">
        <v>84</v>
      </c>
      <c r="AW115" s="11" t="s">
        <v>37</v>
      </c>
      <c r="AX115" s="11" t="s">
        <v>74</v>
      </c>
      <c r="AY115" s="216" t="s">
        <v>140</v>
      </c>
    </row>
    <row r="116" spans="2:65" s="1" customFormat="1" ht="16.5" customHeight="1">
      <c r="B116" s="40"/>
      <c r="C116" s="191" t="s">
        <v>217</v>
      </c>
      <c r="D116" s="191" t="s">
        <v>142</v>
      </c>
      <c r="E116" s="192" t="s">
        <v>795</v>
      </c>
      <c r="F116" s="193" t="s">
        <v>796</v>
      </c>
      <c r="G116" s="194" t="s">
        <v>754</v>
      </c>
      <c r="H116" s="195">
        <v>1</v>
      </c>
      <c r="I116" s="196"/>
      <c r="J116" s="197">
        <f>ROUND(I116*H116,2)</f>
        <v>0</v>
      </c>
      <c r="K116" s="193" t="s">
        <v>146</v>
      </c>
      <c r="L116" s="60"/>
      <c r="M116" s="198" t="s">
        <v>30</v>
      </c>
      <c r="N116" s="199" t="s">
        <v>45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755</v>
      </c>
      <c r="AT116" s="23" t="s">
        <v>142</v>
      </c>
      <c r="AU116" s="23" t="s">
        <v>84</v>
      </c>
      <c r="AY116" s="23" t="s">
        <v>140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82</v>
      </c>
      <c r="BK116" s="202">
        <f>ROUND(I116*H116,2)</f>
        <v>0</v>
      </c>
      <c r="BL116" s="23" t="s">
        <v>755</v>
      </c>
      <c r="BM116" s="23" t="s">
        <v>797</v>
      </c>
    </row>
    <row r="117" spans="2:47" s="1" customFormat="1" ht="13.5">
      <c r="B117" s="40"/>
      <c r="C117" s="62"/>
      <c r="D117" s="203" t="s">
        <v>149</v>
      </c>
      <c r="E117" s="62"/>
      <c r="F117" s="204" t="s">
        <v>796</v>
      </c>
      <c r="G117" s="62"/>
      <c r="H117" s="62"/>
      <c r="I117" s="162"/>
      <c r="J117" s="62"/>
      <c r="K117" s="62"/>
      <c r="L117" s="60"/>
      <c r="M117" s="205"/>
      <c r="N117" s="41"/>
      <c r="O117" s="41"/>
      <c r="P117" s="41"/>
      <c r="Q117" s="41"/>
      <c r="R117" s="41"/>
      <c r="S117" s="41"/>
      <c r="T117" s="77"/>
      <c r="AT117" s="23" t="s">
        <v>149</v>
      </c>
      <c r="AU117" s="23" t="s">
        <v>84</v>
      </c>
    </row>
    <row r="118" spans="2:51" s="11" customFormat="1" ht="13.5">
      <c r="B118" s="206"/>
      <c r="C118" s="207"/>
      <c r="D118" s="203" t="s">
        <v>151</v>
      </c>
      <c r="E118" s="208" t="s">
        <v>30</v>
      </c>
      <c r="F118" s="209" t="s">
        <v>798</v>
      </c>
      <c r="G118" s="207"/>
      <c r="H118" s="210">
        <v>1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151</v>
      </c>
      <c r="AU118" s="216" t="s">
        <v>84</v>
      </c>
      <c r="AV118" s="11" t="s">
        <v>84</v>
      </c>
      <c r="AW118" s="11" t="s">
        <v>37</v>
      </c>
      <c r="AX118" s="11" t="s">
        <v>74</v>
      </c>
      <c r="AY118" s="216" t="s">
        <v>140</v>
      </c>
    </row>
    <row r="119" spans="2:65" s="1" customFormat="1" ht="25.5" customHeight="1">
      <c r="B119" s="40"/>
      <c r="C119" s="191" t="s">
        <v>223</v>
      </c>
      <c r="D119" s="191" t="s">
        <v>142</v>
      </c>
      <c r="E119" s="192" t="s">
        <v>799</v>
      </c>
      <c r="F119" s="193" t="s">
        <v>800</v>
      </c>
      <c r="G119" s="194" t="s">
        <v>801</v>
      </c>
      <c r="H119" s="195">
        <v>500000</v>
      </c>
      <c r="I119" s="196"/>
      <c r="J119" s="197">
        <f>ROUND(I119*H119,2)</f>
        <v>0</v>
      </c>
      <c r="K119" s="193" t="s">
        <v>146</v>
      </c>
      <c r="L119" s="60"/>
      <c r="M119" s="198" t="s">
        <v>30</v>
      </c>
      <c r="N119" s="199" t="s">
        <v>45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755</v>
      </c>
      <c r="AT119" s="23" t="s">
        <v>142</v>
      </c>
      <c r="AU119" s="23" t="s">
        <v>84</v>
      </c>
      <c r="AY119" s="23" t="s">
        <v>140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82</v>
      </c>
      <c r="BK119" s="202">
        <f>ROUND(I119*H119,2)</f>
        <v>0</v>
      </c>
      <c r="BL119" s="23" t="s">
        <v>755</v>
      </c>
      <c r="BM119" s="23" t="s">
        <v>802</v>
      </c>
    </row>
    <row r="120" spans="2:47" s="1" customFormat="1" ht="27">
      <c r="B120" s="40"/>
      <c r="C120" s="62"/>
      <c r="D120" s="203" t="s">
        <v>149</v>
      </c>
      <c r="E120" s="62"/>
      <c r="F120" s="204" t="s">
        <v>800</v>
      </c>
      <c r="G120" s="62"/>
      <c r="H120" s="62"/>
      <c r="I120" s="162"/>
      <c r="J120" s="62"/>
      <c r="K120" s="62"/>
      <c r="L120" s="60"/>
      <c r="M120" s="205"/>
      <c r="N120" s="41"/>
      <c r="O120" s="41"/>
      <c r="P120" s="41"/>
      <c r="Q120" s="41"/>
      <c r="R120" s="41"/>
      <c r="S120" s="41"/>
      <c r="T120" s="77"/>
      <c r="AT120" s="23" t="s">
        <v>149</v>
      </c>
      <c r="AU120" s="23" t="s">
        <v>84</v>
      </c>
    </row>
    <row r="121" spans="2:63" s="10" customFormat="1" ht="29.85" customHeight="1">
      <c r="B121" s="175"/>
      <c r="C121" s="176"/>
      <c r="D121" s="177" t="s">
        <v>73</v>
      </c>
      <c r="E121" s="189" t="s">
        <v>803</v>
      </c>
      <c r="F121" s="189" t="s">
        <v>804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SUM(P122:P125)</f>
        <v>0</v>
      </c>
      <c r="Q121" s="183"/>
      <c r="R121" s="184">
        <f>SUM(R122:R125)</f>
        <v>0</v>
      </c>
      <c r="S121" s="183"/>
      <c r="T121" s="185">
        <f>SUM(T122:T125)</f>
        <v>0</v>
      </c>
      <c r="AR121" s="186" t="s">
        <v>173</v>
      </c>
      <c r="AT121" s="187" t="s">
        <v>73</v>
      </c>
      <c r="AU121" s="187" t="s">
        <v>82</v>
      </c>
      <c r="AY121" s="186" t="s">
        <v>140</v>
      </c>
      <c r="BK121" s="188">
        <f>SUM(BK122:BK125)</f>
        <v>0</v>
      </c>
    </row>
    <row r="122" spans="2:65" s="1" customFormat="1" ht="16.5" customHeight="1">
      <c r="B122" s="40"/>
      <c r="C122" s="191" t="s">
        <v>227</v>
      </c>
      <c r="D122" s="191" t="s">
        <v>142</v>
      </c>
      <c r="E122" s="192" t="s">
        <v>805</v>
      </c>
      <c r="F122" s="193" t="s">
        <v>804</v>
      </c>
      <c r="G122" s="194" t="s">
        <v>754</v>
      </c>
      <c r="H122" s="195">
        <v>1</v>
      </c>
      <c r="I122" s="196"/>
      <c r="J122" s="197">
        <f>ROUND(I122*H122,2)</f>
        <v>0</v>
      </c>
      <c r="K122" s="193" t="s">
        <v>146</v>
      </c>
      <c r="L122" s="60"/>
      <c r="M122" s="198" t="s">
        <v>30</v>
      </c>
      <c r="N122" s="199" t="s">
        <v>45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755</v>
      </c>
      <c r="AT122" s="23" t="s">
        <v>142</v>
      </c>
      <c r="AU122" s="23" t="s">
        <v>84</v>
      </c>
      <c r="AY122" s="23" t="s">
        <v>140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82</v>
      </c>
      <c r="BK122" s="202">
        <f>ROUND(I122*H122,2)</f>
        <v>0</v>
      </c>
      <c r="BL122" s="23" t="s">
        <v>755</v>
      </c>
      <c r="BM122" s="23" t="s">
        <v>806</v>
      </c>
    </row>
    <row r="123" spans="2:47" s="1" customFormat="1" ht="13.5">
      <c r="B123" s="40"/>
      <c r="C123" s="62"/>
      <c r="D123" s="203" t="s">
        <v>149</v>
      </c>
      <c r="E123" s="62"/>
      <c r="F123" s="204" t="s">
        <v>804</v>
      </c>
      <c r="G123" s="62"/>
      <c r="H123" s="62"/>
      <c r="I123" s="162"/>
      <c r="J123" s="62"/>
      <c r="K123" s="62"/>
      <c r="L123" s="60"/>
      <c r="M123" s="205"/>
      <c r="N123" s="41"/>
      <c r="O123" s="41"/>
      <c r="P123" s="41"/>
      <c r="Q123" s="41"/>
      <c r="R123" s="41"/>
      <c r="S123" s="41"/>
      <c r="T123" s="77"/>
      <c r="AT123" s="23" t="s">
        <v>149</v>
      </c>
      <c r="AU123" s="23" t="s">
        <v>84</v>
      </c>
    </row>
    <row r="124" spans="2:65" s="1" customFormat="1" ht="16.5" customHeight="1">
      <c r="B124" s="40"/>
      <c r="C124" s="191" t="s">
        <v>234</v>
      </c>
      <c r="D124" s="191" t="s">
        <v>142</v>
      </c>
      <c r="E124" s="192" t="s">
        <v>807</v>
      </c>
      <c r="F124" s="193" t="s">
        <v>808</v>
      </c>
      <c r="G124" s="194" t="s">
        <v>801</v>
      </c>
      <c r="H124" s="195">
        <v>150000</v>
      </c>
      <c r="I124" s="196"/>
      <c r="J124" s="197">
        <f>ROUND(I124*H124,2)</f>
        <v>0</v>
      </c>
      <c r="K124" s="193" t="s">
        <v>146</v>
      </c>
      <c r="L124" s="60"/>
      <c r="M124" s="198" t="s">
        <v>30</v>
      </c>
      <c r="N124" s="199" t="s">
        <v>45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755</v>
      </c>
      <c r="AT124" s="23" t="s">
        <v>142</v>
      </c>
      <c r="AU124" s="23" t="s">
        <v>84</v>
      </c>
      <c r="AY124" s="23" t="s">
        <v>140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82</v>
      </c>
      <c r="BK124" s="202">
        <f>ROUND(I124*H124,2)</f>
        <v>0</v>
      </c>
      <c r="BL124" s="23" t="s">
        <v>755</v>
      </c>
      <c r="BM124" s="23" t="s">
        <v>809</v>
      </c>
    </row>
    <row r="125" spans="2:47" s="1" customFormat="1" ht="13.5">
      <c r="B125" s="40"/>
      <c r="C125" s="62"/>
      <c r="D125" s="203" t="s">
        <v>149</v>
      </c>
      <c r="E125" s="62"/>
      <c r="F125" s="204" t="s">
        <v>808</v>
      </c>
      <c r="G125" s="62"/>
      <c r="H125" s="62"/>
      <c r="I125" s="162"/>
      <c r="J125" s="62"/>
      <c r="K125" s="62"/>
      <c r="L125" s="60"/>
      <c r="M125" s="205"/>
      <c r="N125" s="41"/>
      <c r="O125" s="41"/>
      <c r="P125" s="41"/>
      <c r="Q125" s="41"/>
      <c r="R125" s="41"/>
      <c r="S125" s="41"/>
      <c r="T125" s="77"/>
      <c r="AT125" s="23" t="s">
        <v>149</v>
      </c>
      <c r="AU125" s="23" t="s">
        <v>84</v>
      </c>
    </row>
    <row r="126" spans="2:63" s="10" customFormat="1" ht="29.85" customHeight="1">
      <c r="B126" s="175"/>
      <c r="C126" s="176"/>
      <c r="D126" s="177" t="s">
        <v>73</v>
      </c>
      <c r="E126" s="189" t="s">
        <v>810</v>
      </c>
      <c r="F126" s="189" t="s">
        <v>811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SUM(P127:P128)</f>
        <v>0</v>
      </c>
      <c r="Q126" s="183"/>
      <c r="R126" s="184">
        <f>SUM(R127:R128)</f>
        <v>0</v>
      </c>
      <c r="S126" s="183"/>
      <c r="T126" s="185">
        <f>SUM(T127:T128)</f>
        <v>0</v>
      </c>
      <c r="AR126" s="186" t="s">
        <v>173</v>
      </c>
      <c r="AT126" s="187" t="s">
        <v>73</v>
      </c>
      <c r="AU126" s="187" t="s">
        <v>82</v>
      </c>
      <c r="AY126" s="186" t="s">
        <v>140</v>
      </c>
      <c r="BK126" s="188">
        <f>SUM(BK127:BK128)</f>
        <v>0</v>
      </c>
    </row>
    <row r="127" spans="2:65" s="1" customFormat="1" ht="16.5" customHeight="1">
      <c r="B127" s="40"/>
      <c r="C127" s="191" t="s">
        <v>10</v>
      </c>
      <c r="D127" s="191" t="s">
        <v>142</v>
      </c>
      <c r="E127" s="192" t="s">
        <v>812</v>
      </c>
      <c r="F127" s="193" t="s">
        <v>811</v>
      </c>
      <c r="G127" s="194" t="s">
        <v>754</v>
      </c>
      <c r="H127" s="195">
        <v>1</v>
      </c>
      <c r="I127" s="196"/>
      <c r="J127" s="197">
        <f>ROUND(I127*H127,2)</f>
        <v>0</v>
      </c>
      <c r="K127" s="193" t="s">
        <v>146</v>
      </c>
      <c r="L127" s="60"/>
      <c r="M127" s="198" t="s">
        <v>30</v>
      </c>
      <c r="N127" s="199" t="s">
        <v>45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755</v>
      </c>
      <c r="AT127" s="23" t="s">
        <v>142</v>
      </c>
      <c r="AU127" s="23" t="s">
        <v>84</v>
      </c>
      <c r="AY127" s="23" t="s">
        <v>140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82</v>
      </c>
      <c r="BK127" s="202">
        <f>ROUND(I127*H127,2)</f>
        <v>0</v>
      </c>
      <c r="BL127" s="23" t="s">
        <v>755</v>
      </c>
      <c r="BM127" s="23" t="s">
        <v>813</v>
      </c>
    </row>
    <row r="128" spans="2:47" s="1" customFormat="1" ht="13.5">
      <c r="B128" s="40"/>
      <c r="C128" s="62"/>
      <c r="D128" s="203" t="s">
        <v>149</v>
      </c>
      <c r="E128" s="62"/>
      <c r="F128" s="204" t="s">
        <v>811</v>
      </c>
      <c r="G128" s="62"/>
      <c r="H128" s="62"/>
      <c r="I128" s="162"/>
      <c r="J128" s="62"/>
      <c r="K128" s="62"/>
      <c r="L128" s="60"/>
      <c r="M128" s="205"/>
      <c r="N128" s="41"/>
      <c r="O128" s="41"/>
      <c r="P128" s="41"/>
      <c r="Q128" s="41"/>
      <c r="R128" s="41"/>
      <c r="S128" s="41"/>
      <c r="T128" s="77"/>
      <c r="AT128" s="23" t="s">
        <v>149</v>
      </c>
      <c r="AU128" s="23" t="s">
        <v>84</v>
      </c>
    </row>
    <row r="129" spans="2:63" s="10" customFormat="1" ht="29.85" customHeight="1">
      <c r="B129" s="175"/>
      <c r="C129" s="176"/>
      <c r="D129" s="177" t="s">
        <v>73</v>
      </c>
      <c r="E129" s="189" t="s">
        <v>814</v>
      </c>
      <c r="F129" s="189" t="s">
        <v>815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SUM(P130:P132)</f>
        <v>0</v>
      </c>
      <c r="Q129" s="183"/>
      <c r="R129" s="184">
        <f>SUM(R130:R132)</f>
        <v>0</v>
      </c>
      <c r="S129" s="183"/>
      <c r="T129" s="185">
        <f>SUM(T130:T132)</f>
        <v>0</v>
      </c>
      <c r="AR129" s="186" t="s">
        <v>173</v>
      </c>
      <c r="AT129" s="187" t="s">
        <v>73</v>
      </c>
      <c r="AU129" s="187" t="s">
        <v>82</v>
      </c>
      <c r="AY129" s="186" t="s">
        <v>140</v>
      </c>
      <c r="BK129" s="188">
        <f>SUM(BK130:BK132)</f>
        <v>0</v>
      </c>
    </row>
    <row r="130" spans="2:65" s="1" customFormat="1" ht="16.5" customHeight="1">
      <c r="B130" s="40"/>
      <c r="C130" s="191" t="s">
        <v>250</v>
      </c>
      <c r="D130" s="191" t="s">
        <v>142</v>
      </c>
      <c r="E130" s="192" t="s">
        <v>816</v>
      </c>
      <c r="F130" s="193" t="s">
        <v>817</v>
      </c>
      <c r="G130" s="194" t="s">
        <v>754</v>
      </c>
      <c r="H130" s="195">
        <v>1</v>
      </c>
      <c r="I130" s="196"/>
      <c r="J130" s="197">
        <f>ROUND(I130*H130,2)</f>
        <v>0</v>
      </c>
      <c r="K130" s="193" t="s">
        <v>146</v>
      </c>
      <c r="L130" s="60"/>
      <c r="M130" s="198" t="s">
        <v>30</v>
      </c>
      <c r="N130" s="199" t="s">
        <v>45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755</v>
      </c>
      <c r="AT130" s="23" t="s">
        <v>142</v>
      </c>
      <c r="AU130" s="23" t="s">
        <v>84</v>
      </c>
      <c r="AY130" s="23" t="s">
        <v>140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82</v>
      </c>
      <c r="BK130" s="202">
        <f>ROUND(I130*H130,2)</f>
        <v>0</v>
      </c>
      <c r="BL130" s="23" t="s">
        <v>755</v>
      </c>
      <c r="BM130" s="23" t="s">
        <v>818</v>
      </c>
    </row>
    <row r="131" spans="2:47" s="1" customFormat="1" ht="13.5">
      <c r="B131" s="40"/>
      <c r="C131" s="62"/>
      <c r="D131" s="203" t="s">
        <v>149</v>
      </c>
      <c r="E131" s="62"/>
      <c r="F131" s="204" t="s">
        <v>817</v>
      </c>
      <c r="G131" s="62"/>
      <c r="H131" s="62"/>
      <c r="I131" s="162"/>
      <c r="J131" s="62"/>
      <c r="K131" s="62"/>
      <c r="L131" s="60"/>
      <c r="M131" s="205"/>
      <c r="N131" s="41"/>
      <c r="O131" s="41"/>
      <c r="P131" s="41"/>
      <c r="Q131" s="41"/>
      <c r="R131" s="41"/>
      <c r="S131" s="41"/>
      <c r="T131" s="77"/>
      <c r="AT131" s="23" t="s">
        <v>149</v>
      </c>
      <c r="AU131" s="23" t="s">
        <v>84</v>
      </c>
    </row>
    <row r="132" spans="2:51" s="11" customFormat="1" ht="13.5">
      <c r="B132" s="206"/>
      <c r="C132" s="207"/>
      <c r="D132" s="203" t="s">
        <v>151</v>
      </c>
      <c r="E132" s="208" t="s">
        <v>30</v>
      </c>
      <c r="F132" s="209" t="s">
        <v>819</v>
      </c>
      <c r="G132" s="207"/>
      <c r="H132" s="210">
        <v>1</v>
      </c>
      <c r="I132" s="211"/>
      <c r="J132" s="207"/>
      <c r="K132" s="207"/>
      <c r="L132" s="212"/>
      <c r="M132" s="252"/>
      <c r="N132" s="253"/>
      <c r="O132" s="253"/>
      <c r="P132" s="253"/>
      <c r="Q132" s="253"/>
      <c r="R132" s="253"/>
      <c r="S132" s="253"/>
      <c r="T132" s="254"/>
      <c r="AT132" s="216" t="s">
        <v>151</v>
      </c>
      <c r="AU132" s="216" t="s">
        <v>84</v>
      </c>
      <c r="AV132" s="11" t="s">
        <v>84</v>
      </c>
      <c r="AW132" s="11" t="s">
        <v>37</v>
      </c>
      <c r="AX132" s="11" t="s">
        <v>74</v>
      </c>
      <c r="AY132" s="216" t="s">
        <v>140</v>
      </c>
    </row>
    <row r="133" spans="2:12" s="1" customFormat="1" ht="6.95" customHeight="1">
      <c r="B133" s="55"/>
      <c r="C133" s="56"/>
      <c r="D133" s="56"/>
      <c r="E133" s="56"/>
      <c r="F133" s="56"/>
      <c r="G133" s="56"/>
      <c r="H133" s="56"/>
      <c r="I133" s="138"/>
      <c r="J133" s="56"/>
      <c r="K133" s="56"/>
      <c r="L133" s="60"/>
    </row>
  </sheetData>
  <sheetProtection algorithmName="SHA-512" hashValue="8zQsp3XLlQ4VHlYnDIPpw39PQzui9xs0EDzDl7QKbhOAen8a8NlZBFxGIgxrW5tY3VWVBx7y0mdKm+J0u1fhiw==" saltValue="yJbhiohyjln42nXwg/rzkf6AvtKio6FGg52MEwaaIY/Ho6qXfAcJAWR5hucLRI2Bz1iOZ3gYiWmKBWToniPzrA==" spinCount="100000" sheet="1" objects="1" scenarios="1" formatColumns="0" formatRows="0" autoFilter="0"/>
  <autoFilter ref="C82:K132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14" customFormat="1" ht="45" customHeight="1">
      <c r="B3" s="262"/>
      <c r="C3" s="384" t="s">
        <v>820</v>
      </c>
      <c r="D3" s="384"/>
      <c r="E3" s="384"/>
      <c r="F3" s="384"/>
      <c r="G3" s="384"/>
      <c r="H3" s="384"/>
      <c r="I3" s="384"/>
      <c r="J3" s="384"/>
      <c r="K3" s="263"/>
    </row>
    <row r="4" spans="2:11" ht="25.5" customHeight="1">
      <c r="B4" s="264"/>
      <c r="C4" s="385" t="s">
        <v>821</v>
      </c>
      <c r="D4" s="385"/>
      <c r="E4" s="385"/>
      <c r="F4" s="385"/>
      <c r="G4" s="385"/>
      <c r="H4" s="385"/>
      <c r="I4" s="385"/>
      <c r="J4" s="385"/>
      <c r="K4" s="265"/>
    </row>
    <row r="5" spans="2:11" ht="5.25" customHeight="1">
      <c r="B5" s="264"/>
      <c r="C5" s="266"/>
      <c r="D5" s="266"/>
      <c r="E5" s="266"/>
      <c r="F5" s="266"/>
      <c r="G5" s="266"/>
      <c r="H5" s="266"/>
      <c r="I5" s="266"/>
      <c r="J5" s="266"/>
      <c r="K5" s="265"/>
    </row>
    <row r="6" spans="2:11" ht="15" customHeight="1">
      <c r="B6" s="264"/>
      <c r="C6" s="383" t="s">
        <v>822</v>
      </c>
      <c r="D6" s="383"/>
      <c r="E6" s="383"/>
      <c r="F6" s="383"/>
      <c r="G6" s="383"/>
      <c r="H6" s="383"/>
      <c r="I6" s="383"/>
      <c r="J6" s="383"/>
      <c r="K6" s="265"/>
    </row>
    <row r="7" spans="2:11" ht="15" customHeight="1">
      <c r="B7" s="268"/>
      <c r="C7" s="383" t="s">
        <v>823</v>
      </c>
      <c r="D7" s="383"/>
      <c r="E7" s="383"/>
      <c r="F7" s="383"/>
      <c r="G7" s="383"/>
      <c r="H7" s="383"/>
      <c r="I7" s="383"/>
      <c r="J7" s="383"/>
      <c r="K7" s="265"/>
    </row>
    <row r="8" spans="2:1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ht="15" customHeight="1">
      <c r="B9" s="268"/>
      <c r="C9" s="383" t="s">
        <v>824</v>
      </c>
      <c r="D9" s="383"/>
      <c r="E9" s="383"/>
      <c r="F9" s="383"/>
      <c r="G9" s="383"/>
      <c r="H9" s="383"/>
      <c r="I9" s="383"/>
      <c r="J9" s="383"/>
      <c r="K9" s="265"/>
    </row>
    <row r="10" spans="2:11" ht="15" customHeight="1">
      <c r="B10" s="268"/>
      <c r="C10" s="267"/>
      <c r="D10" s="383" t="s">
        <v>825</v>
      </c>
      <c r="E10" s="383"/>
      <c r="F10" s="383"/>
      <c r="G10" s="383"/>
      <c r="H10" s="383"/>
      <c r="I10" s="383"/>
      <c r="J10" s="383"/>
      <c r="K10" s="265"/>
    </row>
    <row r="11" spans="2:11" ht="15" customHeight="1">
      <c r="B11" s="268"/>
      <c r="C11" s="269"/>
      <c r="D11" s="383" t="s">
        <v>826</v>
      </c>
      <c r="E11" s="383"/>
      <c r="F11" s="383"/>
      <c r="G11" s="383"/>
      <c r="H11" s="383"/>
      <c r="I11" s="383"/>
      <c r="J11" s="383"/>
      <c r="K11" s="265"/>
    </row>
    <row r="12" spans="2:11" ht="12.75" customHeight="1">
      <c r="B12" s="268"/>
      <c r="C12" s="269"/>
      <c r="D12" s="269"/>
      <c r="E12" s="269"/>
      <c r="F12" s="269"/>
      <c r="G12" s="269"/>
      <c r="H12" s="269"/>
      <c r="I12" s="269"/>
      <c r="J12" s="269"/>
      <c r="K12" s="265"/>
    </row>
    <row r="13" spans="2:11" ht="15" customHeight="1">
      <c r="B13" s="268"/>
      <c r="C13" s="269"/>
      <c r="D13" s="383" t="s">
        <v>827</v>
      </c>
      <c r="E13" s="383"/>
      <c r="F13" s="383"/>
      <c r="G13" s="383"/>
      <c r="H13" s="383"/>
      <c r="I13" s="383"/>
      <c r="J13" s="383"/>
      <c r="K13" s="265"/>
    </row>
    <row r="14" spans="2:11" ht="15" customHeight="1">
      <c r="B14" s="268"/>
      <c r="C14" s="269"/>
      <c r="D14" s="383" t="s">
        <v>828</v>
      </c>
      <c r="E14" s="383"/>
      <c r="F14" s="383"/>
      <c r="G14" s="383"/>
      <c r="H14" s="383"/>
      <c r="I14" s="383"/>
      <c r="J14" s="383"/>
      <c r="K14" s="265"/>
    </row>
    <row r="15" spans="2:11" ht="15" customHeight="1">
      <c r="B15" s="268"/>
      <c r="C15" s="269"/>
      <c r="D15" s="383" t="s">
        <v>829</v>
      </c>
      <c r="E15" s="383"/>
      <c r="F15" s="383"/>
      <c r="G15" s="383"/>
      <c r="H15" s="383"/>
      <c r="I15" s="383"/>
      <c r="J15" s="383"/>
      <c r="K15" s="265"/>
    </row>
    <row r="16" spans="2:11" ht="15" customHeight="1">
      <c r="B16" s="268"/>
      <c r="C16" s="269"/>
      <c r="D16" s="269"/>
      <c r="E16" s="270" t="s">
        <v>81</v>
      </c>
      <c r="F16" s="383" t="s">
        <v>830</v>
      </c>
      <c r="G16" s="383"/>
      <c r="H16" s="383"/>
      <c r="I16" s="383"/>
      <c r="J16" s="383"/>
      <c r="K16" s="265"/>
    </row>
    <row r="17" spans="2:11" ht="15" customHeight="1">
      <c r="B17" s="268"/>
      <c r="C17" s="269"/>
      <c r="D17" s="269"/>
      <c r="E17" s="270" t="s">
        <v>831</v>
      </c>
      <c r="F17" s="383" t="s">
        <v>832</v>
      </c>
      <c r="G17" s="383"/>
      <c r="H17" s="383"/>
      <c r="I17" s="383"/>
      <c r="J17" s="383"/>
      <c r="K17" s="265"/>
    </row>
    <row r="18" spans="2:11" ht="15" customHeight="1">
      <c r="B18" s="268"/>
      <c r="C18" s="269"/>
      <c r="D18" s="269"/>
      <c r="E18" s="270" t="s">
        <v>833</v>
      </c>
      <c r="F18" s="383" t="s">
        <v>834</v>
      </c>
      <c r="G18" s="383"/>
      <c r="H18" s="383"/>
      <c r="I18" s="383"/>
      <c r="J18" s="383"/>
      <c r="K18" s="265"/>
    </row>
    <row r="19" spans="2:11" ht="15" customHeight="1">
      <c r="B19" s="268"/>
      <c r="C19" s="269"/>
      <c r="D19" s="269"/>
      <c r="E19" s="270" t="s">
        <v>835</v>
      </c>
      <c r="F19" s="383" t="s">
        <v>836</v>
      </c>
      <c r="G19" s="383"/>
      <c r="H19" s="383"/>
      <c r="I19" s="383"/>
      <c r="J19" s="383"/>
      <c r="K19" s="265"/>
    </row>
    <row r="20" spans="2:11" ht="15" customHeight="1">
      <c r="B20" s="268"/>
      <c r="C20" s="269"/>
      <c r="D20" s="269"/>
      <c r="E20" s="270" t="s">
        <v>837</v>
      </c>
      <c r="F20" s="383" t="s">
        <v>838</v>
      </c>
      <c r="G20" s="383"/>
      <c r="H20" s="383"/>
      <c r="I20" s="383"/>
      <c r="J20" s="383"/>
      <c r="K20" s="265"/>
    </row>
    <row r="21" spans="2:11" ht="15" customHeight="1">
      <c r="B21" s="268"/>
      <c r="C21" s="269"/>
      <c r="D21" s="269"/>
      <c r="E21" s="270" t="s">
        <v>839</v>
      </c>
      <c r="F21" s="383" t="s">
        <v>840</v>
      </c>
      <c r="G21" s="383"/>
      <c r="H21" s="383"/>
      <c r="I21" s="383"/>
      <c r="J21" s="383"/>
      <c r="K21" s="265"/>
    </row>
    <row r="22" spans="2:11" ht="12.75" customHeight="1">
      <c r="B22" s="268"/>
      <c r="C22" s="269"/>
      <c r="D22" s="269"/>
      <c r="E22" s="269"/>
      <c r="F22" s="269"/>
      <c r="G22" s="269"/>
      <c r="H22" s="269"/>
      <c r="I22" s="269"/>
      <c r="J22" s="269"/>
      <c r="K22" s="265"/>
    </row>
    <row r="23" spans="2:11" ht="15" customHeight="1">
      <c r="B23" s="268"/>
      <c r="C23" s="383" t="s">
        <v>841</v>
      </c>
      <c r="D23" s="383"/>
      <c r="E23" s="383"/>
      <c r="F23" s="383"/>
      <c r="G23" s="383"/>
      <c r="H23" s="383"/>
      <c r="I23" s="383"/>
      <c r="J23" s="383"/>
      <c r="K23" s="265"/>
    </row>
    <row r="24" spans="2:11" ht="15" customHeight="1">
      <c r="B24" s="268"/>
      <c r="C24" s="383" t="s">
        <v>842</v>
      </c>
      <c r="D24" s="383"/>
      <c r="E24" s="383"/>
      <c r="F24" s="383"/>
      <c r="G24" s="383"/>
      <c r="H24" s="383"/>
      <c r="I24" s="383"/>
      <c r="J24" s="383"/>
      <c r="K24" s="265"/>
    </row>
    <row r="25" spans="2:11" ht="15" customHeight="1">
      <c r="B25" s="268"/>
      <c r="C25" s="267"/>
      <c r="D25" s="383" t="s">
        <v>843</v>
      </c>
      <c r="E25" s="383"/>
      <c r="F25" s="383"/>
      <c r="G25" s="383"/>
      <c r="H25" s="383"/>
      <c r="I25" s="383"/>
      <c r="J25" s="383"/>
      <c r="K25" s="265"/>
    </row>
    <row r="26" spans="2:11" ht="15" customHeight="1">
      <c r="B26" s="268"/>
      <c r="C26" s="269"/>
      <c r="D26" s="383" t="s">
        <v>844</v>
      </c>
      <c r="E26" s="383"/>
      <c r="F26" s="383"/>
      <c r="G26" s="383"/>
      <c r="H26" s="383"/>
      <c r="I26" s="383"/>
      <c r="J26" s="383"/>
      <c r="K26" s="265"/>
    </row>
    <row r="27" spans="2:11" ht="12.75" customHeight="1">
      <c r="B27" s="268"/>
      <c r="C27" s="269"/>
      <c r="D27" s="269"/>
      <c r="E27" s="269"/>
      <c r="F27" s="269"/>
      <c r="G27" s="269"/>
      <c r="H27" s="269"/>
      <c r="I27" s="269"/>
      <c r="J27" s="269"/>
      <c r="K27" s="265"/>
    </row>
    <row r="28" spans="2:11" ht="15" customHeight="1">
      <c r="B28" s="268"/>
      <c r="C28" s="269"/>
      <c r="D28" s="383" t="s">
        <v>845</v>
      </c>
      <c r="E28" s="383"/>
      <c r="F28" s="383"/>
      <c r="G28" s="383"/>
      <c r="H28" s="383"/>
      <c r="I28" s="383"/>
      <c r="J28" s="383"/>
      <c r="K28" s="265"/>
    </row>
    <row r="29" spans="2:11" ht="15" customHeight="1">
      <c r="B29" s="268"/>
      <c r="C29" s="269"/>
      <c r="D29" s="383" t="s">
        <v>846</v>
      </c>
      <c r="E29" s="383"/>
      <c r="F29" s="383"/>
      <c r="G29" s="383"/>
      <c r="H29" s="383"/>
      <c r="I29" s="383"/>
      <c r="J29" s="383"/>
      <c r="K29" s="265"/>
    </row>
    <row r="30" spans="2:11" ht="12.75" customHeight="1">
      <c r="B30" s="268"/>
      <c r="C30" s="269"/>
      <c r="D30" s="269"/>
      <c r="E30" s="269"/>
      <c r="F30" s="269"/>
      <c r="G30" s="269"/>
      <c r="H30" s="269"/>
      <c r="I30" s="269"/>
      <c r="J30" s="269"/>
      <c r="K30" s="265"/>
    </row>
    <row r="31" spans="2:11" ht="15" customHeight="1">
      <c r="B31" s="268"/>
      <c r="C31" s="269"/>
      <c r="D31" s="383" t="s">
        <v>847</v>
      </c>
      <c r="E31" s="383"/>
      <c r="F31" s="383"/>
      <c r="G31" s="383"/>
      <c r="H31" s="383"/>
      <c r="I31" s="383"/>
      <c r="J31" s="383"/>
      <c r="K31" s="265"/>
    </row>
    <row r="32" spans="2:11" ht="15" customHeight="1">
      <c r="B32" s="268"/>
      <c r="C32" s="269"/>
      <c r="D32" s="383" t="s">
        <v>848</v>
      </c>
      <c r="E32" s="383"/>
      <c r="F32" s="383"/>
      <c r="G32" s="383"/>
      <c r="H32" s="383"/>
      <c r="I32" s="383"/>
      <c r="J32" s="383"/>
      <c r="K32" s="265"/>
    </row>
    <row r="33" spans="2:11" ht="15" customHeight="1">
      <c r="B33" s="268"/>
      <c r="C33" s="269"/>
      <c r="D33" s="383" t="s">
        <v>849</v>
      </c>
      <c r="E33" s="383"/>
      <c r="F33" s="383"/>
      <c r="G33" s="383"/>
      <c r="H33" s="383"/>
      <c r="I33" s="383"/>
      <c r="J33" s="383"/>
      <c r="K33" s="265"/>
    </row>
    <row r="34" spans="2:11" ht="15" customHeight="1">
      <c r="B34" s="268"/>
      <c r="C34" s="269"/>
      <c r="D34" s="267"/>
      <c r="E34" s="271" t="s">
        <v>125</v>
      </c>
      <c r="F34" s="267"/>
      <c r="G34" s="383" t="s">
        <v>850</v>
      </c>
      <c r="H34" s="383"/>
      <c r="I34" s="383"/>
      <c r="J34" s="383"/>
      <c r="K34" s="265"/>
    </row>
    <row r="35" spans="2:11" ht="30.75" customHeight="1">
      <c r="B35" s="268"/>
      <c r="C35" s="269"/>
      <c r="D35" s="267"/>
      <c r="E35" s="271" t="s">
        <v>851</v>
      </c>
      <c r="F35" s="267"/>
      <c r="G35" s="383" t="s">
        <v>852</v>
      </c>
      <c r="H35" s="383"/>
      <c r="I35" s="383"/>
      <c r="J35" s="383"/>
      <c r="K35" s="265"/>
    </row>
    <row r="36" spans="2:11" ht="15" customHeight="1">
      <c r="B36" s="268"/>
      <c r="C36" s="269"/>
      <c r="D36" s="267"/>
      <c r="E36" s="271" t="s">
        <v>55</v>
      </c>
      <c r="F36" s="267"/>
      <c r="G36" s="383" t="s">
        <v>853</v>
      </c>
      <c r="H36" s="383"/>
      <c r="I36" s="383"/>
      <c r="J36" s="383"/>
      <c r="K36" s="265"/>
    </row>
    <row r="37" spans="2:11" ht="15" customHeight="1">
      <c r="B37" s="268"/>
      <c r="C37" s="269"/>
      <c r="D37" s="267"/>
      <c r="E37" s="271" t="s">
        <v>126</v>
      </c>
      <c r="F37" s="267"/>
      <c r="G37" s="383" t="s">
        <v>854</v>
      </c>
      <c r="H37" s="383"/>
      <c r="I37" s="383"/>
      <c r="J37" s="383"/>
      <c r="K37" s="265"/>
    </row>
    <row r="38" spans="2:11" ht="15" customHeight="1">
      <c r="B38" s="268"/>
      <c r="C38" s="269"/>
      <c r="D38" s="267"/>
      <c r="E38" s="271" t="s">
        <v>127</v>
      </c>
      <c r="F38" s="267"/>
      <c r="G38" s="383" t="s">
        <v>855</v>
      </c>
      <c r="H38" s="383"/>
      <c r="I38" s="383"/>
      <c r="J38" s="383"/>
      <c r="K38" s="265"/>
    </row>
    <row r="39" spans="2:11" ht="15" customHeight="1">
      <c r="B39" s="268"/>
      <c r="C39" s="269"/>
      <c r="D39" s="267"/>
      <c r="E39" s="271" t="s">
        <v>128</v>
      </c>
      <c r="F39" s="267"/>
      <c r="G39" s="383" t="s">
        <v>856</v>
      </c>
      <c r="H39" s="383"/>
      <c r="I39" s="383"/>
      <c r="J39" s="383"/>
      <c r="K39" s="265"/>
    </row>
    <row r="40" spans="2:11" ht="15" customHeight="1">
      <c r="B40" s="268"/>
      <c r="C40" s="269"/>
      <c r="D40" s="267"/>
      <c r="E40" s="271" t="s">
        <v>857</v>
      </c>
      <c r="F40" s="267"/>
      <c r="G40" s="383" t="s">
        <v>858</v>
      </c>
      <c r="H40" s="383"/>
      <c r="I40" s="383"/>
      <c r="J40" s="383"/>
      <c r="K40" s="265"/>
    </row>
    <row r="41" spans="2:11" ht="15" customHeight="1">
      <c r="B41" s="268"/>
      <c r="C41" s="269"/>
      <c r="D41" s="267"/>
      <c r="E41" s="271"/>
      <c r="F41" s="267"/>
      <c r="G41" s="383" t="s">
        <v>859</v>
      </c>
      <c r="H41" s="383"/>
      <c r="I41" s="383"/>
      <c r="J41" s="383"/>
      <c r="K41" s="265"/>
    </row>
    <row r="42" spans="2:11" ht="15" customHeight="1">
      <c r="B42" s="268"/>
      <c r="C42" s="269"/>
      <c r="D42" s="267"/>
      <c r="E42" s="271" t="s">
        <v>860</v>
      </c>
      <c r="F42" s="267"/>
      <c r="G42" s="383" t="s">
        <v>861</v>
      </c>
      <c r="H42" s="383"/>
      <c r="I42" s="383"/>
      <c r="J42" s="383"/>
      <c r="K42" s="265"/>
    </row>
    <row r="43" spans="2:11" ht="15" customHeight="1">
      <c r="B43" s="268"/>
      <c r="C43" s="269"/>
      <c r="D43" s="267"/>
      <c r="E43" s="271" t="s">
        <v>130</v>
      </c>
      <c r="F43" s="267"/>
      <c r="G43" s="383" t="s">
        <v>862</v>
      </c>
      <c r="H43" s="383"/>
      <c r="I43" s="383"/>
      <c r="J43" s="383"/>
      <c r="K43" s="265"/>
    </row>
    <row r="44" spans="2:11" ht="12.75" customHeight="1">
      <c r="B44" s="268"/>
      <c r="C44" s="269"/>
      <c r="D44" s="267"/>
      <c r="E44" s="267"/>
      <c r="F44" s="267"/>
      <c r="G44" s="267"/>
      <c r="H44" s="267"/>
      <c r="I44" s="267"/>
      <c r="J44" s="267"/>
      <c r="K44" s="265"/>
    </row>
    <row r="45" spans="2:11" ht="15" customHeight="1">
      <c r="B45" s="268"/>
      <c r="C45" s="269"/>
      <c r="D45" s="383" t="s">
        <v>863</v>
      </c>
      <c r="E45" s="383"/>
      <c r="F45" s="383"/>
      <c r="G45" s="383"/>
      <c r="H45" s="383"/>
      <c r="I45" s="383"/>
      <c r="J45" s="383"/>
      <c r="K45" s="265"/>
    </row>
    <row r="46" spans="2:11" ht="15" customHeight="1">
      <c r="B46" s="268"/>
      <c r="C46" s="269"/>
      <c r="D46" s="269"/>
      <c r="E46" s="383" t="s">
        <v>864</v>
      </c>
      <c r="F46" s="383"/>
      <c r="G46" s="383"/>
      <c r="H46" s="383"/>
      <c r="I46" s="383"/>
      <c r="J46" s="383"/>
      <c r="K46" s="265"/>
    </row>
    <row r="47" spans="2:11" ht="15" customHeight="1">
      <c r="B47" s="268"/>
      <c r="C47" s="269"/>
      <c r="D47" s="269"/>
      <c r="E47" s="383" t="s">
        <v>865</v>
      </c>
      <c r="F47" s="383"/>
      <c r="G47" s="383"/>
      <c r="H47" s="383"/>
      <c r="I47" s="383"/>
      <c r="J47" s="383"/>
      <c r="K47" s="265"/>
    </row>
    <row r="48" spans="2:11" ht="15" customHeight="1">
      <c r="B48" s="268"/>
      <c r="C48" s="269"/>
      <c r="D48" s="269"/>
      <c r="E48" s="383" t="s">
        <v>866</v>
      </c>
      <c r="F48" s="383"/>
      <c r="G48" s="383"/>
      <c r="H48" s="383"/>
      <c r="I48" s="383"/>
      <c r="J48" s="383"/>
      <c r="K48" s="265"/>
    </row>
    <row r="49" spans="2:11" ht="15" customHeight="1">
      <c r="B49" s="268"/>
      <c r="C49" s="269"/>
      <c r="D49" s="383" t="s">
        <v>867</v>
      </c>
      <c r="E49" s="383"/>
      <c r="F49" s="383"/>
      <c r="G49" s="383"/>
      <c r="H49" s="383"/>
      <c r="I49" s="383"/>
      <c r="J49" s="383"/>
      <c r="K49" s="265"/>
    </row>
    <row r="50" spans="2:11" ht="25.5" customHeight="1">
      <c r="B50" s="264"/>
      <c r="C50" s="385" t="s">
        <v>868</v>
      </c>
      <c r="D50" s="385"/>
      <c r="E50" s="385"/>
      <c r="F50" s="385"/>
      <c r="G50" s="385"/>
      <c r="H50" s="385"/>
      <c r="I50" s="385"/>
      <c r="J50" s="385"/>
      <c r="K50" s="265"/>
    </row>
    <row r="51" spans="2:11" ht="5.25" customHeight="1">
      <c r="B51" s="264"/>
      <c r="C51" s="266"/>
      <c r="D51" s="266"/>
      <c r="E51" s="266"/>
      <c r="F51" s="266"/>
      <c r="G51" s="266"/>
      <c r="H51" s="266"/>
      <c r="I51" s="266"/>
      <c r="J51" s="266"/>
      <c r="K51" s="265"/>
    </row>
    <row r="52" spans="2:11" ht="15" customHeight="1">
      <c r="B52" s="264"/>
      <c r="C52" s="383" t="s">
        <v>869</v>
      </c>
      <c r="D52" s="383"/>
      <c r="E52" s="383"/>
      <c r="F52" s="383"/>
      <c r="G52" s="383"/>
      <c r="H52" s="383"/>
      <c r="I52" s="383"/>
      <c r="J52" s="383"/>
      <c r="K52" s="265"/>
    </row>
    <row r="53" spans="2:11" ht="15" customHeight="1">
      <c r="B53" s="264"/>
      <c r="C53" s="383" t="s">
        <v>870</v>
      </c>
      <c r="D53" s="383"/>
      <c r="E53" s="383"/>
      <c r="F53" s="383"/>
      <c r="G53" s="383"/>
      <c r="H53" s="383"/>
      <c r="I53" s="383"/>
      <c r="J53" s="383"/>
      <c r="K53" s="265"/>
    </row>
    <row r="54" spans="2:11" ht="12.75" customHeight="1">
      <c r="B54" s="264"/>
      <c r="C54" s="267"/>
      <c r="D54" s="267"/>
      <c r="E54" s="267"/>
      <c r="F54" s="267"/>
      <c r="G54" s="267"/>
      <c r="H54" s="267"/>
      <c r="I54" s="267"/>
      <c r="J54" s="267"/>
      <c r="K54" s="265"/>
    </row>
    <row r="55" spans="2:11" ht="15" customHeight="1">
      <c r="B55" s="264"/>
      <c r="C55" s="383" t="s">
        <v>871</v>
      </c>
      <c r="D55" s="383"/>
      <c r="E55" s="383"/>
      <c r="F55" s="383"/>
      <c r="G55" s="383"/>
      <c r="H55" s="383"/>
      <c r="I55" s="383"/>
      <c r="J55" s="383"/>
      <c r="K55" s="265"/>
    </row>
    <row r="56" spans="2:11" ht="15" customHeight="1">
      <c r="B56" s="264"/>
      <c r="C56" s="269"/>
      <c r="D56" s="383" t="s">
        <v>872</v>
      </c>
      <c r="E56" s="383"/>
      <c r="F56" s="383"/>
      <c r="G56" s="383"/>
      <c r="H56" s="383"/>
      <c r="I56" s="383"/>
      <c r="J56" s="383"/>
      <c r="K56" s="265"/>
    </row>
    <row r="57" spans="2:11" ht="15" customHeight="1">
      <c r="B57" s="264"/>
      <c r="C57" s="269"/>
      <c r="D57" s="383" t="s">
        <v>873</v>
      </c>
      <c r="E57" s="383"/>
      <c r="F57" s="383"/>
      <c r="G57" s="383"/>
      <c r="H57" s="383"/>
      <c r="I57" s="383"/>
      <c r="J57" s="383"/>
      <c r="K57" s="265"/>
    </row>
    <row r="58" spans="2:11" ht="15" customHeight="1">
      <c r="B58" s="264"/>
      <c r="C58" s="269"/>
      <c r="D58" s="383" t="s">
        <v>874</v>
      </c>
      <c r="E58" s="383"/>
      <c r="F58" s="383"/>
      <c r="G58" s="383"/>
      <c r="H58" s="383"/>
      <c r="I58" s="383"/>
      <c r="J58" s="383"/>
      <c r="K58" s="265"/>
    </row>
    <row r="59" spans="2:11" ht="15" customHeight="1">
      <c r="B59" s="264"/>
      <c r="C59" s="269"/>
      <c r="D59" s="383" t="s">
        <v>875</v>
      </c>
      <c r="E59" s="383"/>
      <c r="F59" s="383"/>
      <c r="G59" s="383"/>
      <c r="H59" s="383"/>
      <c r="I59" s="383"/>
      <c r="J59" s="383"/>
      <c r="K59" s="265"/>
    </row>
    <row r="60" spans="2:11" ht="15" customHeight="1">
      <c r="B60" s="264"/>
      <c r="C60" s="269"/>
      <c r="D60" s="386" t="s">
        <v>876</v>
      </c>
      <c r="E60" s="386"/>
      <c r="F60" s="386"/>
      <c r="G60" s="386"/>
      <c r="H60" s="386"/>
      <c r="I60" s="386"/>
      <c r="J60" s="386"/>
      <c r="K60" s="265"/>
    </row>
    <row r="61" spans="2:11" ht="15" customHeight="1">
      <c r="B61" s="264"/>
      <c r="C61" s="269"/>
      <c r="D61" s="383" t="s">
        <v>877</v>
      </c>
      <c r="E61" s="383"/>
      <c r="F61" s="383"/>
      <c r="G61" s="383"/>
      <c r="H61" s="383"/>
      <c r="I61" s="383"/>
      <c r="J61" s="383"/>
      <c r="K61" s="265"/>
    </row>
    <row r="62" spans="2:11" ht="12.75" customHeight="1">
      <c r="B62" s="264"/>
      <c r="C62" s="269"/>
      <c r="D62" s="269"/>
      <c r="E62" s="272"/>
      <c r="F62" s="269"/>
      <c r="G62" s="269"/>
      <c r="H62" s="269"/>
      <c r="I62" s="269"/>
      <c r="J62" s="269"/>
      <c r="K62" s="265"/>
    </row>
    <row r="63" spans="2:11" ht="15" customHeight="1">
      <c r="B63" s="264"/>
      <c r="C63" s="269"/>
      <c r="D63" s="383" t="s">
        <v>878</v>
      </c>
      <c r="E63" s="383"/>
      <c r="F63" s="383"/>
      <c r="G63" s="383"/>
      <c r="H63" s="383"/>
      <c r="I63" s="383"/>
      <c r="J63" s="383"/>
      <c r="K63" s="265"/>
    </row>
    <row r="64" spans="2:11" ht="15" customHeight="1">
      <c r="B64" s="264"/>
      <c r="C64" s="269"/>
      <c r="D64" s="386" t="s">
        <v>879</v>
      </c>
      <c r="E64" s="386"/>
      <c r="F64" s="386"/>
      <c r="G64" s="386"/>
      <c r="H64" s="386"/>
      <c r="I64" s="386"/>
      <c r="J64" s="386"/>
      <c r="K64" s="265"/>
    </row>
    <row r="65" spans="2:11" ht="15" customHeight="1">
      <c r="B65" s="264"/>
      <c r="C65" s="269"/>
      <c r="D65" s="383" t="s">
        <v>880</v>
      </c>
      <c r="E65" s="383"/>
      <c r="F65" s="383"/>
      <c r="G65" s="383"/>
      <c r="H65" s="383"/>
      <c r="I65" s="383"/>
      <c r="J65" s="383"/>
      <c r="K65" s="265"/>
    </row>
    <row r="66" spans="2:11" ht="15" customHeight="1">
      <c r="B66" s="264"/>
      <c r="C66" s="269"/>
      <c r="D66" s="383" t="s">
        <v>881</v>
      </c>
      <c r="E66" s="383"/>
      <c r="F66" s="383"/>
      <c r="G66" s="383"/>
      <c r="H66" s="383"/>
      <c r="I66" s="383"/>
      <c r="J66" s="383"/>
      <c r="K66" s="265"/>
    </row>
    <row r="67" spans="2:11" ht="15" customHeight="1">
      <c r="B67" s="264"/>
      <c r="C67" s="269"/>
      <c r="D67" s="383" t="s">
        <v>882</v>
      </c>
      <c r="E67" s="383"/>
      <c r="F67" s="383"/>
      <c r="G67" s="383"/>
      <c r="H67" s="383"/>
      <c r="I67" s="383"/>
      <c r="J67" s="383"/>
      <c r="K67" s="265"/>
    </row>
    <row r="68" spans="2:11" ht="15" customHeight="1">
      <c r="B68" s="264"/>
      <c r="C68" s="269"/>
      <c r="D68" s="383" t="s">
        <v>883</v>
      </c>
      <c r="E68" s="383"/>
      <c r="F68" s="383"/>
      <c r="G68" s="383"/>
      <c r="H68" s="383"/>
      <c r="I68" s="383"/>
      <c r="J68" s="383"/>
      <c r="K68" s="265"/>
    </row>
    <row r="69" spans="2:11" ht="12.75" customHeight="1"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2:11" ht="18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7"/>
    </row>
    <row r="71" spans="2:11" ht="18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</row>
    <row r="72" spans="2:11" ht="7.5" customHeight="1">
      <c r="B72" s="278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45" customHeight="1">
      <c r="B73" s="281"/>
      <c r="C73" s="387" t="s">
        <v>107</v>
      </c>
      <c r="D73" s="387"/>
      <c r="E73" s="387"/>
      <c r="F73" s="387"/>
      <c r="G73" s="387"/>
      <c r="H73" s="387"/>
      <c r="I73" s="387"/>
      <c r="J73" s="387"/>
      <c r="K73" s="282"/>
    </row>
    <row r="74" spans="2:11" ht="17.25" customHeight="1">
      <c r="B74" s="281"/>
      <c r="C74" s="283" t="s">
        <v>884</v>
      </c>
      <c r="D74" s="283"/>
      <c r="E74" s="283"/>
      <c r="F74" s="283" t="s">
        <v>885</v>
      </c>
      <c r="G74" s="284"/>
      <c r="H74" s="283" t="s">
        <v>126</v>
      </c>
      <c r="I74" s="283" t="s">
        <v>59</v>
      </c>
      <c r="J74" s="283" t="s">
        <v>886</v>
      </c>
      <c r="K74" s="282"/>
    </row>
    <row r="75" spans="2:11" ht="17.25" customHeight="1">
      <c r="B75" s="281"/>
      <c r="C75" s="285" t="s">
        <v>887</v>
      </c>
      <c r="D75" s="285"/>
      <c r="E75" s="285"/>
      <c r="F75" s="286" t="s">
        <v>888</v>
      </c>
      <c r="G75" s="287"/>
      <c r="H75" s="285"/>
      <c r="I75" s="285"/>
      <c r="J75" s="285" t="s">
        <v>889</v>
      </c>
      <c r="K75" s="282"/>
    </row>
    <row r="76" spans="2:11" ht="5.25" customHeight="1">
      <c r="B76" s="281"/>
      <c r="C76" s="288"/>
      <c r="D76" s="288"/>
      <c r="E76" s="288"/>
      <c r="F76" s="288"/>
      <c r="G76" s="289"/>
      <c r="H76" s="288"/>
      <c r="I76" s="288"/>
      <c r="J76" s="288"/>
      <c r="K76" s="282"/>
    </row>
    <row r="77" spans="2:11" ht="15" customHeight="1">
      <c r="B77" s="281"/>
      <c r="C77" s="271" t="s">
        <v>55</v>
      </c>
      <c r="D77" s="288"/>
      <c r="E77" s="288"/>
      <c r="F77" s="290" t="s">
        <v>890</v>
      </c>
      <c r="G77" s="289"/>
      <c r="H77" s="271" t="s">
        <v>891</v>
      </c>
      <c r="I77" s="271" t="s">
        <v>892</v>
      </c>
      <c r="J77" s="271">
        <v>20</v>
      </c>
      <c r="K77" s="282"/>
    </row>
    <row r="78" spans="2:11" ht="15" customHeight="1">
      <c r="B78" s="281"/>
      <c r="C78" s="271" t="s">
        <v>893</v>
      </c>
      <c r="D78" s="271"/>
      <c r="E78" s="271"/>
      <c r="F78" s="290" t="s">
        <v>890</v>
      </c>
      <c r="G78" s="289"/>
      <c r="H78" s="271" t="s">
        <v>894</v>
      </c>
      <c r="I78" s="271" t="s">
        <v>892</v>
      </c>
      <c r="J78" s="271">
        <v>120</v>
      </c>
      <c r="K78" s="282"/>
    </row>
    <row r="79" spans="2:11" ht="15" customHeight="1">
      <c r="B79" s="291"/>
      <c r="C79" s="271" t="s">
        <v>895</v>
      </c>
      <c r="D79" s="271"/>
      <c r="E79" s="271"/>
      <c r="F79" s="290" t="s">
        <v>896</v>
      </c>
      <c r="G79" s="289"/>
      <c r="H79" s="271" t="s">
        <v>897</v>
      </c>
      <c r="I79" s="271" t="s">
        <v>892</v>
      </c>
      <c r="J79" s="271">
        <v>50</v>
      </c>
      <c r="K79" s="282"/>
    </row>
    <row r="80" spans="2:11" ht="15" customHeight="1">
      <c r="B80" s="291"/>
      <c r="C80" s="271" t="s">
        <v>898</v>
      </c>
      <c r="D80" s="271"/>
      <c r="E80" s="271"/>
      <c r="F80" s="290" t="s">
        <v>890</v>
      </c>
      <c r="G80" s="289"/>
      <c r="H80" s="271" t="s">
        <v>899</v>
      </c>
      <c r="I80" s="271" t="s">
        <v>900</v>
      </c>
      <c r="J80" s="271"/>
      <c r="K80" s="282"/>
    </row>
    <row r="81" spans="2:11" ht="15" customHeight="1">
      <c r="B81" s="291"/>
      <c r="C81" s="292" t="s">
        <v>901</v>
      </c>
      <c r="D81" s="292"/>
      <c r="E81" s="292"/>
      <c r="F81" s="293" t="s">
        <v>896</v>
      </c>
      <c r="G81" s="292"/>
      <c r="H81" s="292" t="s">
        <v>902</v>
      </c>
      <c r="I81" s="292" t="s">
        <v>892</v>
      </c>
      <c r="J81" s="292">
        <v>15</v>
      </c>
      <c r="K81" s="282"/>
    </row>
    <row r="82" spans="2:11" ht="15" customHeight="1">
      <c r="B82" s="291"/>
      <c r="C82" s="292" t="s">
        <v>903</v>
      </c>
      <c r="D82" s="292"/>
      <c r="E82" s="292"/>
      <c r="F82" s="293" t="s">
        <v>896</v>
      </c>
      <c r="G82" s="292"/>
      <c r="H82" s="292" t="s">
        <v>904</v>
      </c>
      <c r="I82" s="292" t="s">
        <v>892</v>
      </c>
      <c r="J82" s="292">
        <v>15</v>
      </c>
      <c r="K82" s="282"/>
    </row>
    <row r="83" spans="2:11" ht="15" customHeight="1">
      <c r="B83" s="291"/>
      <c r="C83" s="292" t="s">
        <v>905</v>
      </c>
      <c r="D83" s="292"/>
      <c r="E83" s="292"/>
      <c r="F83" s="293" t="s">
        <v>896</v>
      </c>
      <c r="G83" s="292"/>
      <c r="H83" s="292" t="s">
        <v>906</v>
      </c>
      <c r="I83" s="292" t="s">
        <v>892</v>
      </c>
      <c r="J83" s="292">
        <v>20</v>
      </c>
      <c r="K83" s="282"/>
    </row>
    <row r="84" spans="2:11" ht="15" customHeight="1">
      <c r="B84" s="291"/>
      <c r="C84" s="292" t="s">
        <v>907</v>
      </c>
      <c r="D84" s="292"/>
      <c r="E84" s="292"/>
      <c r="F84" s="293" t="s">
        <v>896</v>
      </c>
      <c r="G84" s="292"/>
      <c r="H84" s="292" t="s">
        <v>908</v>
      </c>
      <c r="I84" s="292" t="s">
        <v>892</v>
      </c>
      <c r="J84" s="292">
        <v>20</v>
      </c>
      <c r="K84" s="282"/>
    </row>
    <row r="85" spans="2:11" ht="15" customHeight="1">
      <c r="B85" s="291"/>
      <c r="C85" s="271" t="s">
        <v>909</v>
      </c>
      <c r="D85" s="271"/>
      <c r="E85" s="271"/>
      <c r="F85" s="290" t="s">
        <v>896</v>
      </c>
      <c r="G85" s="289"/>
      <c r="H85" s="271" t="s">
        <v>910</v>
      </c>
      <c r="I85" s="271" t="s">
        <v>892</v>
      </c>
      <c r="J85" s="271">
        <v>50</v>
      </c>
      <c r="K85" s="282"/>
    </row>
    <row r="86" spans="2:11" ht="15" customHeight="1">
      <c r="B86" s="291"/>
      <c r="C86" s="271" t="s">
        <v>911</v>
      </c>
      <c r="D86" s="271"/>
      <c r="E86" s="271"/>
      <c r="F86" s="290" t="s">
        <v>896</v>
      </c>
      <c r="G86" s="289"/>
      <c r="H86" s="271" t="s">
        <v>912</v>
      </c>
      <c r="I86" s="271" t="s">
        <v>892</v>
      </c>
      <c r="J86" s="271">
        <v>20</v>
      </c>
      <c r="K86" s="282"/>
    </row>
    <row r="87" spans="2:11" ht="15" customHeight="1">
      <c r="B87" s="291"/>
      <c r="C87" s="271" t="s">
        <v>913</v>
      </c>
      <c r="D87" s="271"/>
      <c r="E87" s="271"/>
      <c r="F87" s="290" t="s">
        <v>896</v>
      </c>
      <c r="G87" s="289"/>
      <c r="H87" s="271" t="s">
        <v>914</v>
      </c>
      <c r="I87" s="271" t="s">
        <v>892</v>
      </c>
      <c r="J87" s="271">
        <v>20</v>
      </c>
      <c r="K87" s="282"/>
    </row>
    <row r="88" spans="2:11" ht="15" customHeight="1">
      <c r="B88" s="291"/>
      <c r="C88" s="271" t="s">
        <v>915</v>
      </c>
      <c r="D88" s="271"/>
      <c r="E88" s="271"/>
      <c r="F88" s="290" t="s">
        <v>896</v>
      </c>
      <c r="G88" s="289"/>
      <c r="H88" s="271" t="s">
        <v>916</v>
      </c>
      <c r="I88" s="271" t="s">
        <v>892</v>
      </c>
      <c r="J88" s="271">
        <v>50</v>
      </c>
      <c r="K88" s="282"/>
    </row>
    <row r="89" spans="2:11" ht="15" customHeight="1">
      <c r="B89" s="291"/>
      <c r="C89" s="271" t="s">
        <v>917</v>
      </c>
      <c r="D89" s="271"/>
      <c r="E89" s="271"/>
      <c r="F89" s="290" t="s">
        <v>896</v>
      </c>
      <c r="G89" s="289"/>
      <c r="H89" s="271" t="s">
        <v>917</v>
      </c>
      <c r="I89" s="271" t="s">
        <v>892</v>
      </c>
      <c r="J89" s="271">
        <v>50</v>
      </c>
      <c r="K89" s="282"/>
    </row>
    <row r="90" spans="2:11" ht="15" customHeight="1">
      <c r="B90" s="291"/>
      <c r="C90" s="271" t="s">
        <v>131</v>
      </c>
      <c r="D90" s="271"/>
      <c r="E90" s="271"/>
      <c r="F90" s="290" t="s">
        <v>896</v>
      </c>
      <c r="G90" s="289"/>
      <c r="H90" s="271" t="s">
        <v>918</v>
      </c>
      <c r="I90" s="271" t="s">
        <v>892</v>
      </c>
      <c r="J90" s="271">
        <v>255</v>
      </c>
      <c r="K90" s="282"/>
    </row>
    <row r="91" spans="2:11" ht="15" customHeight="1">
      <c r="B91" s="291"/>
      <c r="C91" s="271" t="s">
        <v>919</v>
      </c>
      <c r="D91" s="271"/>
      <c r="E91" s="271"/>
      <c r="F91" s="290" t="s">
        <v>890</v>
      </c>
      <c r="G91" s="289"/>
      <c r="H91" s="271" t="s">
        <v>920</v>
      </c>
      <c r="I91" s="271" t="s">
        <v>921</v>
      </c>
      <c r="J91" s="271"/>
      <c r="K91" s="282"/>
    </row>
    <row r="92" spans="2:11" ht="15" customHeight="1">
      <c r="B92" s="291"/>
      <c r="C92" s="271" t="s">
        <v>922</v>
      </c>
      <c r="D92" s="271"/>
      <c r="E92" s="271"/>
      <c r="F92" s="290" t="s">
        <v>890</v>
      </c>
      <c r="G92" s="289"/>
      <c r="H92" s="271" t="s">
        <v>923</v>
      </c>
      <c r="I92" s="271" t="s">
        <v>924</v>
      </c>
      <c r="J92" s="271"/>
      <c r="K92" s="282"/>
    </row>
    <row r="93" spans="2:11" ht="15" customHeight="1">
      <c r="B93" s="291"/>
      <c r="C93" s="271" t="s">
        <v>925</v>
      </c>
      <c r="D93" s="271"/>
      <c r="E93" s="271"/>
      <c r="F93" s="290" t="s">
        <v>890</v>
      </c>
      <c r="G93" s="289"/>
      <c r="H93" s="271" t="s">
        <v>925</v>
      </c>
      <c r="I93" s="271" t="s">
        <v>924</v>
      </c>
      <c r="J93" s="271"/>
      <c r="K93" s="282"/>
    </row>
    <row r="94" spans="2:11" ht="15" customHeight="1">
      <c r="B94" s="291"/>
      <c r="C94" s="271" t="s">
        <v>40</v>
      </c>
      <c r="D94" s="271"/>
      <c r="E94" s="271"/>
      <c r="F94" s="290" t="s">
        <v>890</v>
      </c>
      <c r="G94" s="289"/>
      <c r="H94" s="271" t="s">
        <v>926</v>
      </c>
      <c r="I94" s="271" t="s">
        <v>924</v>
      </c>
      <c r="J94" s="271"/>
      <c r="K94" s="282"/>
    </row>
    <row r="95" spans="2:11" ht="15" customHeight="1">
      <c r="B95" s="291"/>
      <c r="C95" s="271" t="s">
        <v>50</v>
      </c>
      <c r="D95" s="271"/>
      <c r="E95" s="271"/>
      <c r="F95" s="290" t="s">
        <v>890</v>
      </c>
      <c r="G95" s="289"/>
      <c r="H95" s="271" t="s">
        <v>927</v>
      </c>
      <c r="I95" s="271" t="s">
        <v>924</v>
      </c>
      <c r="J95" s="271"/>
      <c r="K95" s="282"/>
    </row>
    <row r="96" spans="2:11" ht="15" customHeight="1">
      <c r="B96" s="294"/>
      <c r="C96" s="295"/>
      <c r="D96" s="295"/>
      <c r="E96" s="295"/>
      <c r="F96" s="295"/>
      <c r="G96" s="295"/>
      <c r="H96" s="295"/>
      <c r="I96" s="295"/>
      <c r="J96" s="295"/>
      <c r="K96" s="296"/>
    </row>
    <row r="97" spans="2:11" ht="18.75" customHeight="1">
      <c r="B97" s="297"/>
      <c r="C97" s="298"/>
      <c r="D97" s="298"/>
      <c r="E97" s="298"/>
      <c r="F97" s="298"/>
      <c r="G97" s="298"/>
      <c r="H97" s="298"/>
      <c r="I97" s="298"/>
      <c r="J97" s="298"/>
      <c r="K97" s="297"/>
    </row>
    <row r="98" spans="2:11" ht="18.75" customHeigh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2:11" ht="7.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80"/>
    </row>
    <row r="100" spans="2:11" ht="45" customHeight="1">
      <c r="B100" s="281"/>
      <c r="C100" s="387" t="s">
        <v>928</v>
      </c>
      <c r="D100" s="387"/>
      <c r="E100" s="387"/>
      <c r="F100" s="387"/>
      <c r="G100" s="387"/>
      <c r="H100" s="387"/>
      <c r="I100" s="387"/>
      <c r="J100" s="387"/>
      <c r="K100" s="282"/>
    </row>
    <row r="101" spans="2:11" ht="17.25" customHeight="1">
      <c r="B101" s="281"/>
      <c r="C101" s="283" t="s">
        <v>884</v>
      </c>
      <c r="D101" s="283"/>
      <c r="E101" s="283"/>
      <c r="F101" s="283" t="s">
        <v>885</v>
      </c>
      <c r="G101" s="284"/>
      <c r="H101" s="283" t="s">
        <v>126</v>
      </c>
      <c r="I101" s="283" t="s">
        <v>59</v>
      </c>
      <c r="J101" s="283" t="s">
        <v>886</v>
      </c>
      <c r="K101" s="282"/>
    </row>
    <row r="102" spans="2:11" ht="17.25" customHeight="1">
      <c r="B102" s="281"/>
      <c r="C102" s="285" t="s">
        <v>887</v>
      </c>
      <c r="D102" s="285"/>
      <c r="E102" s="285"/>
      <c r="F102" s="286" t="s">
        <v>888</v>
      </c>
      <c r="G102" s="287"/>
      <c r="H102" s="285"/>
      <c r="I102" s="285"/>
      <c r="J102" s="285" t="s">
        <v>889</v>
      </c>
      <c r="K102" s="282"/>
    </row>
    <row r="103" spans="2:11" ht="5.25" customHeight="1">
      <c r="B103" s="281"/>
      <c r="C103" s="283"/>
      <c r="D103" s="283"/>
      <c r="E103" s="283"/>
      <c r="F103" s="283"/>
      <c r="G103" s="299"/>
      <c r="H103" s="283"/>
      <c r="I103" s="283"/>
      <c r="J103" s="283"/>
      <c r="K103" s="282"/>
    </row>
    <row r="104" spans="2:11" ht="15" customHeight="1">
      <c r="B104" s="281"/>
      <c r="C104" s="271" t="s">
        <v>55</v>
      </c>
      <c r="D104" s="288"/>
      <c r="E104" s="288"/>
      <c r="F104" s="290" t="s">
        <v>890</v>
      </c>
      <c r="G104" s="299"/>
      <c r="H104" s="271" t="s">
        <v>929</v>
      </c>
      <c r="I104" s="271" t="s">
        <v>892</v>
      </c>
      <c r="J104" s="271">
        <v>20</v>
      </c>
      <c r="K104" s="282"/>
    </row>
    <row r="105" spans="2:11" ht="15" customHeight="1">
      <c r="B105" s="281"/>
      <c r="C105" s="271" t="s">
        <v>893</v>
      </c>
      <c r="D105" s="271"/>
      <c r="E105" s="271"/>
      <c r="F105" s="290" t="s">
        <v>890</v>
      </c>
      <c r="G105" s="271"/>
      <c r="H105" s="271" t="s">
        <v>929</v>
      </c>
      <c r="I105" s="271" t="s">
        <v>892</v>
      </c>
      <c r="J105" s="271">
        <v>120</v>
      </c>
      <c r="K105" s="282"/>
    </row>
    <row r="106" spans="2:11" ht="15" customHeight="1">
      <c r="B106" s="291"/>
      <c r="C106" s="271" t="s">
        <v>895</v>
      </c>
      <c r="D106" s="271"/>
      <c r="E106" s="271"/>
      <c r="F106" s="290" t="s">
        <v>896</v>
      </c>
      <c r="G106" s="271"/>
      <c r="H106" s="271" t="s">
        <v>929</v>
      </c>
      <c r="I106" s="271" t="s">
        <v>892</v>
      </c>
      <c r="J106" s="271">
        <v>50</v>
      </c>
      <c r="K106" s="282"/>
    </row>
    <row r="107" spans="2:11" ht="15" customHeight="1">
      <c r="B107" s="291"/>
      <c r="C107" s="271" t="s">
        <v>898</v>
      </c>
      <c r="D107" s="271"/>
      <c r="E107" s="271"/>
      <c r="F107" s="290" t="s">
        <v>890</v>
      </c>
      <c r="G107" s="271"/>
      <c r="H107" s="271" t="s">
        <v>929</v>
      </c>
      <c r="I107" s="271" t="s">
        <v>900</v>
      </c>
      <c r="J107" s="271"/>
      <c r="K107" s="282"/>
    </row>
    <row r="108" spans="2:11" ht="15" customHeight="1">
      <c r="B108" s="291"/>
      <c r="C108" s="271" t="s">
        <v>909</v>
      </c>
      <c r="D108" s="271"/>
      <c r="E108" s="271"/>
      <c r="F108" s="290" t="s">
        <v>896</v>
      </c>
      <c r="G108" s="271"/>
      <c r="H108" s="271" t="s">
        <v>929</v>
      </c>
      <c r="I108" s="271" t="s">
        <v>892</v>
      </c>
      <c r="J108" s="271">
        <v>50</v>
      </c>
      <c r="K108" s="282"/>
    </row>
    <row r="109" spans="2:11" ht="15" customHeight="1">
      <c r="B109" s="291"/>
      <c r="C109" s="271" t="s">
        <v>917</v>
      </c>
      <c r="D109" s="271"/>
      <c r="E109" s="271"/>
      <c r="F109" s="290" t="s">
        <v>896</v>
      </c>
      <c r="G109" s="271"/>
      <c r="H109" s="271" t="s">
        <v>929</v>
      </c>
      <c r="I109" s="271" t="s">
        <v>892</v>
      </c>
      <c r="J109" s="271">
        <v>50</v>
      </c>
      <c r="K109" s="282"/>
    </row>
    <row r="110" spans="2:11" ht="15" customHeight="1">
      <c r="B110" s="291"/>
      <c r="C110" s="271" t="s">
        <v>915</v>
      </c>
      <c r="D110" s="271"/>
      <c r="E110" s="271"/>
      <c r="F110" s="290" t="s">
        <v>896</v>
      </c>
      <c r="G110" s="271"/>
      <c r="H110" s="271" t="s">
        <v>929</v>
      </c>
      <c r="I110" s="271" t="s">
        <v>892</v>
      </c>
      <c r="J110" s="271">
        <v>50</v>
      </c>
      <c r="K110" s="282"/>
    </row>
    <row r="111" spans="2:11" ht="15" customHeight="1">
      <c r="B111" s="291"/>
      <c r="C111" s="271" t="s">
        <v>55</v>
      </c>
      <c r="D111" s="271"/>
      <c r="E111" s="271"/>
      <c r="F111" s="290" t="s">
        <v>890</v>
      </c>
      <c r="G111" s="271"/>
      <c r="H111" s="271" t="s">
        <v>930</v>
      </c>
      <c r="I111" s="271" t="s">
        <v>892</v>
      </c>
      <c r="J111" s="271">
        <v>20</v>
      </c>
      <c r="K111" s="282"/>
    </row>
    <row r="112" spans="2:11" ht="15" customHeight="1">
      <c r="B112" s="291"/>
      <c r="C112" s="271" t="s">
        <v>931</v>
      </c>
      <c r="D112" s="271"/>
      <c r="E112" s="271"/>
      <c r="F112" s="290" t="s">
        <v>890</v>
      </c>
      <c r="G112" s="271"/>
      <c r="H112" s="271" t="s">
        <v>932</v>
      </c>
      <c r="I112" s="271" t="s">
        <v>892</v>
      </c>
      <c r="J112" s="271">
        <v>120</v>
      </c>
      <c r="K112" s="282"/>
    </row>
    <row r="113" spans="2:11" ht="15" customHeight="1">
      <c r="B113" s="291"/>
      <c r="C113" s="271" t="s">
        <v>40</v>
      </c>
      <c r="D113" s="271"/>
      <c r="E113" s="271"/>
      <c r="F113" s="290" t="s">
        <v>890</v>
      </c>
      <c r="G113" s="271"/>
      <c r="H113" s="271" t="s">
        <v>933</v>
      </c>
      <c r="I113" s="271" t="s">
        <v>924</v>
      </c>
      <c r="J113" s="271"/>
      <c r="K113" s="282"/>
    </row>
    <row r="114" spans="2:11" ht="15" customHeight="1">
      <c r="B114" s="291"/>
      <c r="C114" s="271" t="s">
        <v>50</v>
      </c>
      <c r="D114" s="271"/>
      <c r="E114" s="271"/>
      <c r="F114" s="290" t="s">
        <v>890</v>
      </c>
      <c r="G114" s="271"/>
      <c r="H114" s="271" t="s">
        <v>934</v>
      </c>
      <c r="I114" s="271" t="s">
        <v>924</v>
      </c>
      <c r="J114" s="271"/>
      <c r="K114" s="282"/>
    </row>
    <row r="115" spans="2:11" ht="15" customHeight="1">
      <c r="B115" s="291"/>
      <c r="C115" s="271" t="s">
        <v>59</v>
      </c>
      <c r="D115" s="271"/>
      <c r="E115" s="271"/>
      <c r="F115" s="290" t="s">
        <v>890</v>
      </c>
      <c r="G115" s="271"/>
      <c r="H115" s="271" t="s">
        <v>935</v>
      </c>
      <c r="I115" s="271" t="s">
        <v>936</v>
      </c>
      <c r="J115" s="271"/>
      <c r="K115" s="282"/>
    </row>
    <row r="116" spans="2:11" ht="15" customHeight="1">
      <c r="B116" s="294"/>
      <c r="C116" s="300"/>
      <c r="D116" s="300"/>
      <c r="E116" s="300"/>
      <c r="F116" s="300"/>
      <c r="G116" s="300"/>
      <c r="H116" s="300"/>
      <c r="I116" s="300"/>
      <c r="J116" s="300"/>
      <c r="K116" s="296"/>
    </row>
    <row r="117" spans="2:11" ht="18.75" customHeight="1">
      <c r="B117" s="301"/>
      <c r="C117" s="267"/>
      <c r="D117" s="267"/>
      <c r="E117" s="267"/>
      <c r="F117" s="302"/>
      <c r="G117" s="267"/>
      <c r="H117" s="267"/>
      <c r="I117" s="267"/>
      <c r="J117" s="267"/>
      <c r="K117" s="301"/>
    </row>
    <row r="118" spans="2:11" ht="18.75" customHeight="1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2:11" ht="7.5" customHeight="1">
      <c r="B119" s="303"/>
      <c r="C119" s="304"/>
      <c r="D119" s="304"/>
      <c r="E119" s="304"/>
      <c r="F119" s="304"/>
      <c r="G119" s="304"/>
      <c r="H119" s="304"/>
      <c r="I119" s="304"/>
      <c r="J119" s="304"/>
      <c r="K119" s="305"/>
    </row>
    <row r="120" spans="2:11" ht="45" customHeight="1">
      <c r="B120" s="306"/>
      <c r="C120" s="384" t="s">
        <v>937</v>
      </c>
      <c r="D120" s="384"/>
      <c r="E120" s="384"/>
      <c r="F120" s="384"/>
      <c r="G120" s="384"/>
      <c r="H120" s="384"/>
      <c r="I120" s="384"/>
      <c r="J120" s="384"/>
      <c r="K120" s="307"/>
    </row>
    <row r="121" spans="2:11" ht="17.25" customHeight="1">
      <c r="B121" s="308"/>
      <c r="C121" s="283" t="s">
        <v>884</v>
      </c>
      <c r="D121" s="283"/>
      <c r="E121" s="283"/>
      <c r="F121" s="283" t="s">
        <v>885</v>
      </c>
      <c r="G121" s="284"/>
      <c r="H121" s="283" t="s">
        <v>126</v>
      </c>
      <c r="I121" s="283" t="s">
        <v>59</v>
      </c>
      <c r="J121" s="283" t="s">
        <v>886</v>
      </c>
      <c r="K121" s="309"/>
    </row>
    <row r="122" spans="2:11" ht="17.25" customHeight="1">
      <c r="B122" s="308"/>
      <c r="C122" s="285" t="s">
        <v>887</v>
      </c>
      <c r="D122" s="285"/>
      <c r="E122" s="285"/>
      <c r="F122" s="286" t="s">
        <v>888</v>
      </c>
      <c r="G122" s="287"/>
      <c r="H122" s="285"/>
      <c r="I122" s="285"/>
      <c r="J122" s="285" t="s">
        <v>889</v>
      </c>
      <c r="K122" s="309"/>
    </row>
    <row r="123" spans="2:11" ht="5.25" customHeight="1">
      <c r="B123" s="310"/>
      <c r="C123" s="288"/>
      <c r="D123" s="288"/>
      <c r="E123" s="288"/>
      <c r="F123" s="288"/>
      <c r="G123" s="271"/>
      <c r="H123" s="288"/>
      <c r="I123" s="288"/>
      <c r="J123" s="288"/>
      <c r="K123" s="311"/>
    </row>
    <row r="124" spans="2:11" ht="15" customHeight="1">
      <c r="B124" s="310"/>
      <c r="C124" s="271" t="s">
        <v>893</v>
      </c>
      <c r="D124" s="288"/>
      <c r="E124" s="288"/>
      <c r="F124" s="290" t="s">
        <v>890</v>
      </c>
      <c r="G124" s="271"/>
      <c r="H124" s="271" t="s">
        <v>929</v>
      </c>
      <c r="I124" s="271" t="s">
        <v>892</v>
      </c>
      <c r="J124" s="271">
        <v>120</v>
      </c>
      <c r="K124" s="312"/>
    </row>
    <row r="125" spans="2:11" ht="15" customHeight="1">
      <c r="B125" s="310"/>
      <c r="C125" s="271" t="s">
        <v>938</v>
      </c>
      <c r="D125" s="271"/>
      <c r="E125" s="271"/>
      <c r="F125" s="290" t="s">
        <v>890</v>
      </c>
      <c r="G125" s="271"/>
      <c r="H125" s="271" t="s">
        <v>939</v>
      </c>
      <c r="I125" s="271" t="s">
        <v>892</v>
      </c>
      <c r="J125" s="271" t="s">
        <v>940</v>
      </c>
      <c r="K125" s="312"/>
    </row>
    <row r="126" spans="2:11" ht="15" customHeight="1">
      <c r="B126" s="310"/>
      <c r="C126" s="271" t="s">
        <v>839</v>
      </c>
      <c r="D126" s="271"/>
      <c r="E126" s="271"/>
      <c r="F126" s="290" t="s">
        <v>890</v>
      </c>
      <c r="G126" s="271"/>
      <c r="H126" s="271" t="s">
        <v>941</v>
      </c>
      <c r="I126" s="271" t="s">
        <v>892</v>
      </c>
      <c r="J126" s="271" t="s">
        <v>940</v>
      </c>
      <c r="K126" s="312"/>
    </row>
    <row r="127" spans="2:11" ht="15" customHeight="1">
      <c r="B127" s="310"/>
      <c r="C127" s="271" t="s">
        <v>901</v>
      </c>
      <c r="D127" s="271"/>
      <c r="E127" s="271"/>
      <c r="F127" s="290" t="s">
        <v>896</v>
      </c>
      <c r="G127" s="271"/>
      <c r="H127" s="271" t="s">
        <v>902</v>
      </c>
      <c r="I127" s="271" t="s">
        <v>892</v>
      </c>
      <c r="J127" s="271">
        <v>15</v>
      </c>
      <c r="K127" s="312"/>
    </row>
    <row r="128" spans="2:11" ht="15" customHeight="1">
      <c r="B128" s="310"/>
      <c r="C128" s="292" t="s">
        <v>903</v>
      </c>
      <c r="D128" s="292"/>
      <c r="E128" s="292"/>
      <c r="F128" s="293" t="s">
        <v>896</v>
      </c>
      <c r="G128" s="292"/>
      <c r="H128" s="292" t="s">
        <v>904</v>
      </c>
      <c r="I128" s="292" t="s">
        <v>892</v>
      </c>
      <c r="J128" s="292">
        <v>15</v>
      </c>
      <c r="K128" s="312"/>
    </row>
    <row r="129" spans="2:11" ht="15" customHeight="1">
      <c r="B129" s="310"/>
      <c r="C129" s="292" t="s">
        <v>905</v>
      </c>
      <c r="D129" s="292"/>
      <c r="E129" s="292"/>
      <c r="F129" s="293" t="s">
        <v>896</v>
      </c>
      <c r="G129" s="292"/>
      <c r="H129" s="292" t="s">
        <v>906</v>
      </c>
      <c r="I129" s="292" t="s">
        <v>892</v>
      </c>
      <c r="J129" s="292">
        <v>20</v>
      </c>
      <c r="K129" s="312"/>
    </row>
    <row r="130" spans="2:11" ht="15" customHeight="1">
      <c r="B130" s="310"/>
      <c r="C130" s="292" t="s">
        <v>907</v>
      </c>
      <c r="D130" s="292"/>
      <c r="E130" s="292"/>
      <c r="F130" s="293" t="s">
        <v>896</v>
      </c>
      <c r="G130" s="292"/>
      <c r="H130" s="292" t="s">
        <v>908</v>
      </c>
      <c r="I130" s="292" t="s">
        <v>892</v>
      </c>
      <c r="J130" s="292">
        <v>20</v>
      </c>
      <c r="K130" s="312"/>
    </row>
    <row r="131" spans="2:11" ht="15" customHeight="1">
      <c r="B131" s="310"/>
      <c r="C131" s="271" t="s">
        <v>895</v>
      </c>
      <c r="D131" s="271"/>
      <c r="E131" s="271"/>
      <c r="F131" s="290" t="s">
        <v>896</v>
      </c>
      <c r="G131" s="271"/>
      <c r="H131" s="271" t="s">
        <v>929</v>
      </c>
      <c r="I131" s="271" t="s">
        <v>892</v>
      </c>
      <c r="J131" s="271">
        <v>50</v>
      </c>
      <c r="K131" s="312"/>
    </row>
    <row r="132" spans="2:11" ht="15" customHeight="1">
      <c r="B132" s="310"/>
      <c r="C132" s="271" t="s">
        <v>909</v>
      </c>
      <c r="D132" s="271"/>
      <c r="E132" s="271"/>
      <c r="F132" s="290" t="s">
        <v>896</v>
      </c>
      <c r="G132" s="271"/>
      <c r="H132" s="271" t="s">
        <v>929</v>
      </c>
      <c r="I132" s="271" t="s">
        <v>892</v>
      </c>
      <c r="J132" s="271">
        <v>50</v>
      </c>
      <c r="K132" s="312"/>
    </row>
    <row r="133" spans="2:11" ht="15" customHeight="1">
      <c r="B133" s="310"/>
      <c r="C133" s="271" t="s">
        <v>915</v>
      </c>
      <c r="D133" s="271"/>
      <c r="E133" s="271"/>
      <c r="F133" s="290" t="s">
        <v>896</v>
      </c>
      <c r="G133" s="271"/>
      <c r="H133" s="271" t="s">
        <v>929</v>
      </c>
      <c r="I133" s="271" t="s">
        <v>892</v>
      </c>
      <c r="J133" s="271">
        <v>50</v>
      </c>
      <c r="K133" s="312"/>
    </row>
    <row r="134" spans="2:11" ht="15" customHeight="1">
      <c r="B134" s="310"/>
      <c r="C134" s="271" t="s">
        <v>917</v>
      </c>
      <c r="D134" s="271"/>
      <c r="E134" s="271"/>
      <c r="F134" s="290" t="s">
        <v>896</v>
      </c>
      <c r="G134" s="271"/>
      <c r="H134" s="271" t="s">
        <v>929</v>
      </c>
      <c r="I134" s="271" t="s">
        <v>892</v>
      </c>
      <c r="J134" s="271">
        <v>50</v>
      </c>
      <c r="K134" s="312"/>
    </row>
    <row r="135" spans="2:11" ht="15" customHeight="1">
      <c r="B135" s="310"/>
      <c r="C135" s="271" t="s">
        <v>131</v>
      </c>
      <c r="D135" s="271"/>
      <c r="E135" s="271"/>
      <c r="F135" s="290" t="s">
        <v>896</v>
      </c>
      <c r="G135" s="271"/>
      <c r="H135" s="271" t="s">
        <v>942</v>
      </c>
      <c r="I135" s="271" t="s">
        <v>892</v>
      </c>
      <c r="J135" s="271">
        <v>255</v>
      </c>
      <c r="K135" s="312"/>
    </row>
    <row r="136" spans="2:11" ht="15" customHeight="1">
      <c r="B136" s="310"/>
      <c r="C136" s="271" t="s">
        <v>919</v>
      </c>
      <c r="D136" s="271"/>
      <c r="E136" s="271"/>
      <c r="F136" s="290" t="s">
        <v>890</v>
      </c>
      <c r="G136" s="271"/>
      <c r="H136" s="271" t="s">
        <v>943</v>
      </c>
      <c r="I136" s="271" t="s">
        <v>921</v>
      </c>
      <c r="J136" s="271"/>
      <c r="K136" s="312"/>
    </row>
    <row r="137" spans="2:11" ht="15" customHeight="1">
      <c r="B137" s="310"/>
      <c r="C137" s="271" t="s">
        <v>922</v>
      </c>
      <c r="D137" s="271"/>
      <c r="E137" s="271"/>
      <c r="F137" s="290" t="s">
        <v>890</v>
      </c>
      <c r="G137" s="271"/>
      <c r="H137" s="271" t="s">
        <v>944</v>
      </c>
      <c r="I137" s="271" t="s">
        <v>924</v>
      </c>
      <c r="J137" s="271"/>
      <c r="K137" s="312"/>
    </row>
    <row r="138" spans="2:11" ht="15" customHeight="1">
      <c r="B138" s="310"/>
      <c r="C138" s="271" t="s">
        <v>925</v>
      </c>
      <c r="D138" s="271"/>
      <c r="E138" s="271"/>
      <c r="F138" s="290" t="s">
        <v>890</v>
      </c>
      <c r="G138" s="271"/>
      <c r="H138" s="271" t="s">
        <v>925</v>
      </c>
      <c r="I138" s="271" t="s">
        <v>924</v>
      </c>
      <c r="J138" s="271"/>
      <c r="K138" s="312"/>
    </row>
    <row r="139" spans="2:11" ht="15" customHeight="1">
      <c r="B139" s="310"/>
      <c r="C139" s="271" t="s">
        <v>40</v>
      </c>
      <c r="D139" s="271"/>
      <c r="E139" s="271"/>
      <c r="F139" s="290" t="s">
        <v>890</v>
      </c>
      <c r="G139" s="271"/>
      <c r="H139" s="271" t="s">
        <v>945</v>
      </c>
      <c r="I139" s="271" t="s">
        <v>924</v>
      </c>
      <c r="J139" s="271"/>
      <c r="K139" s="312"/>
    </row>
    <row r="140" spans="2:11" ht="15" customHeight="1">
      <c r="B140" s="310"/>
      <c r="C140" s="271" t="s">
        <v>946</v>
      </c>
      <c r="D140" s="271"/>
      <c r="E140" s="271"/>
      <c r="F140" s="290" t="s">
        <v>890</v>
      </c>
      <c r="G140" s="271"/>
      <c r="H140" s="271" t="s">
        <v>947</v>
      </c>
      <c r="I140" s="271" t="s">
        <v>924</v>
      </c>
      <c r="J140" s="271"/>
      <c r="K140" s="312"/>
    </row>
    <row r="141" spans="2:11" ht="15" customHeight="1">
      <c r="B141" s="313"/>
      <c r="C141" s="314"/>
      <c r="D141" s="314"/>
      <c r="E141" s="314"/>
      <c r="F141" s="314"/>
      <c r="G141" s="314"/>
      <c r="H141" s="314"/>
      <c r="I141" s="314"/>
      <c r="J141" s="314"/>
      <c r="K141" s="315"/>
    </row>
    <row r="142" spans="2:11" ht="18.75" customHeight="1">
      <c r="B142" s="267"/>
      <c r="C142" s="267"/>
      <c r="D142" s="267"/>
      <c r="E142" s="267"/>
      <c r="F142" s="302"/>
      <c r="G142" s="267"/>
      <c r="H142" s="267"/>
      <c r="I142" s="267"/>
      <c r="J142" s="267"/>
      <c r="K142" s="267"/>
    </row>
    <row r="143" spans="2:11" ht="18.75" customHeight="1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2:11" ht="7.5" customHeight="1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</row>
    <row r="145" spans="2:11" ht="45" customHeight="1">
      <c r="B145" s="281"/>
      <c r="C145" s="387" t="s">
        <v>948</v>
      </c>
      <c r="D145" s="387"/>
      <c r="E145" s="387"/>
      <c r="F145" s="387"/>
      <c r="G145" s="387"/>
      <c r="H145" s="387"/>
      <c r="I145" s="387"/>
      <c r="J145" s="387"/>
      <c r="K145" s="282"/>
    </row>
    <row r="146" spans="2:11" ht="17.25" customHeight="1">
      <c r="B146" s="281"/>
      <c r="C146" s="283" t="s">
        <v>884</v>
      </c>
      <c r="D146" s="283"/>
      <c r="E146" s="283"/>
      <c r="F146" s="283" t="s">
        <v>885</v>
      </c>
      <c r="G146" s="284"/>
      <c r="H146" s="283" t="s">
        <v>126</v>
      </c>
      <c r="I146" s="283" t="s">
        <v>59</v>
      </c>
      <c r="J146" s="283" t="s">
        <v>886</v>
      </c>
      <c r="K146" s="282"/>
    </row>
    <row r="147" spans="2:11" ht="17.25" customHeight="1">
      <c r="B147" s="281"/>
      <c r="C147" s="285" t="s">
        <v>887</v>
      </c>
      <c r="D147" s="285"/>
      <c r="E147" s="285"/>
      <c r="F147" s="286" t="s">
        <v>888</v>
      </c>
      <c r="G147" s="287"/>
      <c r="H147" s="285"/>
      <c r="I147" s="285"/>
      <c r="J147" s="285" t="s">
        <v>889</v>
      </c>
      <c r="K147" s="282"/>
    </row>
    <row r="148" spans="2:11" ht="5.25" customHeight="1">
      <c r="B148" s="291"/>
      <c r="C148" s="288"/>
      <c r="D148" s="288"/>
      <c r="E148" s="288"/>
      <c r="F148" s="288"/>
      <c r="G148" s="289"/>
      <c r="H148" s="288"/>
      <c r="I148" s="288"/>
      <c r="J148" s="288"/>
      <c r="K148" s="312"/>
    </row>
    <row r="149" spans="2:11" ht="15" customHeight="1">
      <c r="B149" s="291"/>
      <c r="C149" s="316" t="s">
        <v>893</v>
      </c>
      <c r="D149" s="271"/>
      <c r="E149" s="271"/>
      <c r="F149" s="317" t="s">
        <v>890</v>
      </c>
      <c r="G149" s="271"/>
      <c r="H149" s="316" t="s">
        <v>929</v>
      </c>
      <c r="I149" s="316" t="s">
        <v>892</v>
      </c>
      <c r="J149" s="316">
        <v>120</v>
      </c>
      <c r="K149" s="312"/>
    </row>
    <row r="150" spans="2:11" ht="15" customHeight="1">
      <c r="B150" s="291"/>
      <c r="C150" s="316" t="s">
        <v>938</v>
      </c>
      <c r="D150" s="271"/>
      <c r="E150" s="271"/>
      <c r="F150" s="317" t="s">
        <v>890</v>
      </c>
      <c r="G150" s="271"/>
      <c r="H150" s="316" t="s">
        <v>949</v>
      </c>
      <c r="I150" s="316" t="s">
        <v>892</v>
      </c>
      <c r="J150" s="316" t="s">
        <v>940</v>
      </c>
      <c r="K150" s="312"/>
    </row>
    <row r="151" spans="2:11" ht="15" customHeight="1">
      <c r="B151" s="291"/>
      <c r="C151" s="316" t="s">
        <v>839</v>
      </c>
      <c r="D151" s="271"/>
      <c r="E151" s="271"/>
      <c r="F151" s="317" t="s">
        <v>890</v>
      </c>
      <c r="G151" s="271"/>
      <c r="H151" s="316" t="s">
        <v>950</v>
      </c>
      <c r="I151" s="316" t="s">
        <v>892</v>
      </c>
      <c r="J151" s="316" t="s">
        <v>940</v>
      </c>
      <c r="K151" s="312"/>
    </row>
    <row r="152" spans="2:11" ht="15" customHeight="1">
      <c r="B152" s="291"/>
      <c r="C152" s="316" t="s">
        <v>895</v>
      </c>
      <c r="D152" s="271"/>
      <c r="E152" s="271"/>
      <c r="F152" s="317" t="s">
        <v>896</v>
      </c>
      <c r="G152" s="271"/>
      <c r="H152" s="316" t="s">
        <v>929</v>
      </c>
      <c r="I152" s="316" t="s">
        <v>892</v>
      </c>
      <c r="J152" s="316">
        <v>50</v>
      </c>
      <c r="K152" s="312"/>
    </row>
    <row r="153" spans="2:11" ht="15" customHeight="1">
      <c r="B153" s="291"/>
      <c r="C153" s="316" t="s">
        <v>898</v>
      </c>
      <c r="D153" s="271"/>
      <c r="E153" s="271"/>
      <c r="F153" s="317" t="s">
        <v>890</v>
      </c>
      <c r="G153" s="271"/>
      <c r="H153" s="316" t="s">
        <v>929</v>
      </c>
      <c r="I153" s="316" t="s">
        <v>900</v>
      </c>
      <c r="J153" s="316"/>
      <c r="K153" s="312"/>
    </row>
    <row r="154" spans="2:11" ht="15" customHeight="1">
      <c r="B154" s="291"/>
      <c r="C154" s="316" t="s">
        <v>909</v>
      </c>
      <c r="D154" s="271"/>
      <c r="E154" s="271"/>
      <c r="F154" s="317" t="s">
        <v>896</v>
      </c>
      <c r="G154" s="271"/>
      <c r="H154" s="316" t="s">
        <v>929</v>
      </c>
      <c r="I154" s="316" t="s">
        <v>892</v>
      </c>
      <c r="J154" s="316">
        <v>50</v>
      </c>
      <c r="K154" s="312"/>
    </row>
    <row r="155" spans="2:11" ht="15" customHeight="1">
      <c r="B155" s="291"/>
      <c r="C155" s="316" t="s">
        <v>917</v>
      </c>
      <c r="D155" s="271"/>
      <c r="E155" s="271"/>
      <c r="F155" s="317" t="s">
        <v>896</v>
      </c>
      <c r="G155" s="271"/>
      <c r="H155" s="316" t="s">
        <v>929</v>
      </c>
      <c r="I155" s="316" t="s">
        <v>892</v>
      </c>
      <c r="J155" s="316">
        <v>50</v>
      </c>
      <c r="K155" s="312"/>
    </row>
    <row r="156" spans="2:11" ht="15" customHeight="1">
      <c r="B156" s="291"/>
      <c r="C156" s="316" t="s">
        <v>915</v>
      </c>
      <c r="D156" s="271"/>
      <c r="E156" s="271"/>
      <c r="F156" s="317" t="s">
        <v>896</v>
      </c>
      <c r="G156" s="271"/>
      <c r="H156" s="316" t="s">
        <v>929</v>
      </c>
      <c r="I156" s="316" t="s">
        <v>892</v>
      </c>
      <c r="J156" s="316">
        <v>50</v>
      </c>
      <c r="K156" s="312"/>
    </row>
    <row r="157" spans="2:11" ht="15" customHeight="1">
      <c r="B157" s="291"/>
      <c r="C157" s="316" t="s">
        <v>112</v>
      </c>
      <c r="D157" s="271"/>
      <c r="E157" s="271"/>
      <c r="F157" s="317" t="s">
        <v>890</v>
      </c>
      <c r="G157" s="271"/>
      <c r="H157" s="316" t="s">
        <v>951</v>
      </c>
      <c r="I157" s="316" t="s">
        <v>892</v>
      </c>
      <c r="J157" s="316" t="s">
        <v>952</v>
      </c>
      <c r="K157" s="312"/>
    </row>
    <row r="158" spans="2:11" ht="15" customHeight="1">
      <c r="B158" s="291"/>
      <c r="C158" s="316" t="s">
        <v>953</v>
      </c>
      <c r="D158" s="271"/>
      <c r="E158" s="271"/>
      <c r="F158" s="317" t="s">
        <v>890</v>
      </c>
      <c r="G158" s="271"/>
      <c r="H158" s="316" t="s">
        <v>954</v>
      </c>
      <c r="I158" s="316" t="s">
        <v>924</v>
      </c>
      <c r="J158" s="316"/>
      <c r="K158" s="312"/>
    </row>
    <row r="159" spans="2:11" ht="15" customHeight="1">
      <c r="B159" s="318"/>
      <c r="C159" s="300"/>
      <c r="D159" s="300"/>
      <c r="E159" s="300"/>
      <c r="F159" s="300"/>
      <c r="G159" s="300"/>
      <c r="H159" s="300"/>
      <c r="I159" s="300"/>
      <c r="J159" s="300"/>
      <c r="K159" s="319"/>
    </row>
    <row r="160" spans="2:11" ht="18.75" customHeight="1">
      <c r="B160" s="267"/>
      <c r="C160" s="271"/>
      <c r="D160" s="271"/>
      <c r="E160" s="271"/>
      <c r="F160" s="290"/>
      <c r="G160" s="271"/>
      <c r="H160" s="271"/>
      <c r="I160" s="271"/>
      <c r="J160" s="271"/>
      <c r="K160" s="267"/>
    </row>
    <row r="161" spans="2:11" ht="18.75" customHeight="1"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384" t="s">
        <v>955</v>
      </c>
      <c r="D163" s="384"/>
      <c r="E163" s="384"/>
      <c r="F163" s="384"/>
      <c r="G163" s="384"/>
      <c r="H163" s="384"/>
      <c r="I163" s="384"/>
      <c r="J163" s="384"/>
      <c r="K163" s="263"/>
    </row>
    <row r="164" spans="2:11" ht="17.25" customHeight="1">
      <c r="B164" s="262"/>
      <c r="C164" s="283" t="s">
        <v>884</v>
      </c>
      <c r="D164" s="283"/>
      <c r="E164" s="283"/>
      <c r="F164" s="283" t="s">
        <v>885</v>
      </c>
      <c r="G164" s="320"/>
      <c r="H164" s="321" t="s">
        <v>126</v>
      </c>
      <c r="I164" s="321" t="s">
        <v>59</v>
      </c>
      <c r="J164" s="283" t="s">
        <v>886</v>
      </c>
      <c r="K164" s="263"/>
    </row>
    <row r="165" spans="2:11" ht="17.25" customHeight="1">
      <c r="B165" s="264"/>
      <c r="C165" s="285" t="s">
        <v>887</v>
      </c>
      <c r="D165" s="285"/>
      <c r="E165" s="285"/>
      <c r="F165" s="286" t="s">
        <v>888</v>
      </c>
      <c r="G165" s="322"/>
      <c r="H165" s="323"/>
      <c r="I165" s="323"/>
      <c r="J165" s="285" t="s">
        <v>889</v>
      </c>
      <c r="K165" s="265"/>
    </row>
    <row r="166" spans="2:11" ht="5.25" customHeight="1">
      <c r="B166" s="291"/>
      <c r="C166" s="288"/>
      <c r="D166" s="288"/>
      <c r="E166" s="288"/>
      <c r="F166" s="288"/>
      <c r="G166" s="289"/>
      <c r="H166" s="288"/>
      <c r="I166" s="288"/>
      <c r="J166" s="288"/>
      <c r="K166" s="312"/>
    </row>
    <row r="167" spans="2:11" ht="15" customHeight="1">
      <c r="B167" s="291"/>
      <c r="C167" s="271" t="s">
        <v>893</v>
      </c>
      <c r="D167" s="271"/>
      <c r="E167" s="271"/>
      <c r="F167" s="290" t="s">
        <v>890</v>
      </c>
      <c r="G167" s="271"/>
      <c r="H167" s="271" t="s">
        <v>929</v>
      </c>
      <c r="I167" s="271" t="s">
        <v>892</v>
      </c>
      <c r="J167" s="271">
        <v>120</v>
      </c>
      <c r="K167" s="312"/>
    </row>
    <row r="168" spans="2:11" ht="15" customHeight="1">
      <c r="B168" s="291"/>
      <c r="C168" s="271" t="s">
        <v>938</v>
      </c>
      <c r="D168" s="271"/>
      <c r="E168" s="271"/>
      <c r="F168" s="290" t="s">
        <v>890</v>
      </c>
      <c r="G168" s="271"/>
      <c r="H168" s="271" t="s">
        <v>939</v>
      </c>
      <c r="I168" s="271" t="s">
        <v>892</v>
      </c>
      <c r="J168" s="271" t="s">
        <v>940</v>
      </c>
      <c r="K168" s="312"/>
    </row>
    <row r="169" spans="2:11" ht="15" customHeight="1">
      <c r="B169" s="291"/>
      <c r="C169" s="271" t="s">
        <v>839</v>
      </c>
      <c r="D169" s="271"/>
      <c r="E169" s="271"/>
      <c r="F169" s="290" t="s">
        <v>890</v>
      </c>
      <c r="G169" s="271"/>
      <c r="H169" s="271" t="s">
        <v>956</v>
      </c>
      <c r="I169" s="271" t="s">
        <v>892</v>
      </c>
      <c r="J169" s="271" t="s">
        <v>940</v>
      </c>
      <c r="K169" s="312"/>
    </row>
    <row r="170" spans="2:11" ht="15" customHeight="1">
      <c r="B170" s="291"/>
      <c r="C170" s="271" t="s">
        <v>895</v>
      </c>
      <c r="D170" s="271"/>
      <c r="E170" s="271"/>
      <c r="F170" s="290" t="s">
        <v>896</v>
      </c>
      <c r="G170" s="271"/>
      <c r="H170" s="271" t="s">
        <v>956</v>
      </c>
      <c r="I170" s="271" t="s">
        <v>892</v>
      </c>
      <c r="J170" s="271">
        <v>50</v>
      </c>
      <c r="K170" s="312"/>
    </row>
    <row r="171" spans="2:11" ht="15" customHeight="1">
      <c r="B171" s="291"/>
      <c r="C171" s="271" t="s">
        <v>898</v>
      </c>
      <c r="D171" s="271"/>
      <c r="E171" s="271"/>
      <c r="F171" s="290" t="s">
        <v>890</v>
      </c>
      <c r="G171" s="271"/>
      <c r="H171" s="271" t="s">
        <v>956</v>
      </c>
      <c r="I171" s="271" t="s">
        <v>900</v>
      </c>
      <c r="J171" s="271"/>
      <c r="K171" s="312"/>
    </row>
    <row r="172" spans="2:11" ht="15" customHeight="1">
      <c r="B172" s="291"/>
      <c r="C172" s="271" t="s">
        <v>909</v>
      </c>
      <c r="D172" s="271"/>
      <c r="E172" s="271"/>
      <c r="F172" s="290" t="s">
        <v>896</v>
      </c>
      <c r="G172" s="271"/>
      <c r="H172" s="271" t="s">
        <v>956</v>
      </c>
      <c r="I172" s="271" t="s">
        <v>892</v>
      </c>
      <c r="J172" s="271">
        <v>50</v>
      </c>
      <c r="K172" s="312"/>
    </row>
    <row r="173" spans="2:11" ht="15" customHeight="1">
      <c r="B173" s="291"/>
      <c r="C173" s="271" t="s">
        <v>917</v>
      </c>
      <c r="D173" s="271"/>
      <c r="E173" s="271"/>
      <c r="F173" s="290" t="s">
        <v>896</v>
      </c>
      <c r="G173" s="271"/>
      <c r="H173" s="271" t="s">
        <v>956</v>
      </c>
      <c r="I173" s="271" t="s">
        <v>892</v>
      </c>
      <c r="J173" s="271">
        <v>50</v>
      </c>
      <c r="K173" s="312"/>
    </row>
    <row r="174" spans="2:11" ht="15" customHeight="1">
      <c r="B174" s="291"/>
      <c r="C174" s="271" t="s">
        <v>915</v>
      </c>
      <c r="D174" s="271"/>
      <c r="E174" s="271"/>
      <c r="F174" s="290" t="s">
        <v>896</v>
      </c>
      <c r="G174" s="271"/>
      <c r="H174" s="271" t="s">
        <v>956</v>
      </c>
      <c r="I174" s="271" t="s">
        <v>892</v>
      </c>
      <c r="J174" s="271">
        <v>50</v>
      </c>
      <c r="K174" s="312"/>
    </row>
    <row r="175" spans="2:11" ht="15" customHeight="1">
      <c r="B175" s="291"/>
      <c r="C175" s="271" t="s">
        <v>125</v>
      </c>
      <c r="D175" s="271"/>
      <c r="E175" s="271"/>
      <c r="F175" s="290" t="s">
        <v>890</v>
      </c>
      <c r="G175" s="271"/>
      <c r="H175" s="271" t="s">
        <v>957</v>
      </c>
      <c r="I175" s="271" t="s">
        <v>958</v>
      </c>
      <c r="J175" s="271"/>
      <c r="K175" s="312"/>
    </row>
    <row r="176" spans="2:11" ht="15" customHeight="1">
      <c r="B176" s="291"/>
      <c r="C176" s="271" t="s">
        <v>59</v>
      </c>
      <c r="D176" s="271"/>
      <c r="E176" s="271"/>
      <c r="F176" s="290" t="s">
        <v>890</v>
      </c>
      <c r="G176" s="271"/>
      <c r="H176" s="271" t="s">
        <v>959</v>
      </c>
      <c r="I176" s="271" t="s">
        <v>960</v>
      </c>
      <c r="J176" s="271">
        <v>1</v>
      </c>
      <c r="K176" s="312"/>
    </row>
    <row r="177" spans="2:11" ht="15" customHeight="1">
      <c r="B177" s="291"/>
      <c r="C177" s="271" t="s">
        <v>55</v>
      </c>
      <c r="D177" s="271"/>
      <c r="E177" s="271"/>
      <c r="F177" s="290" t="s">
        <v>890</v>
      </c>
      <c r="G177" s="271"/>
      <c r="H177" s="271" t="s">
        <v>961</v>
      </c>
      <c r="I177" s="271" t="s">
        <v>892</v>
      </c>
      <c r="J177" s="271">
        <v>20</v>
      </c>
      <c r="K177" s="312"/>
    </row>
    <row r="178" spans="2:11" ht="15" customHeight="1">
      <c r="B178" s="291"/>
      <c r="C178" s="271" t="s">
        <v>126</v>
      </c>
      <c r="D178" s="271"/>
      <c r="E178" s="271"/>
      <c r="F178" s="290" t="s">
        <v>890</v>
      </c>
      <c r="G178" s="271"/>
      <c r="H178" s="271" t="s">
        <v>962</v>
      </c>
      <c r="I178" s="271" t="s">
        <v>892</v>
      </c>
      <c r="J178" s="271">
        <v>255</v>
      </c>
      <c r="K178" s="312"/>
    </row>
    <row r="179" spans="2:11" ht="15" customHeight="1">
      <c r="B179" s="291"/>
      <c r="C179" s="271" t="s">
        <v>127</v>
      </c>
      <c r="D179" s="271"/>
      <c r="E179" s="271"/>
      <c r="F179" s="290" t="s">
        <v>890</v>
      </c>
      <c r="G179" s="271"/>
      <c r="H179" s="271" t="s">
        <v>855</v>
      </c>
      <c r="I179" s="271" t="s">
        <v>892</v>
      </c>
      <c r="J179" s="271">
        <v>10</v>
      </c>
      <c r="K179" s="312"/>
    </row>
    <row r="180" spans="2:11" ht="15" customHeight="1">
      <c r="B180" s="291"/>
      <c r="C180" s="271" t="s">
        <v>128</v>
      </c>
      <c r="D180" s="271"/>
      <c r="E180" s="271"/>
      <c r="F180" s="290" t="s">
        <v>890</v>
      </c>
      <c r="G180" s="271"/>
      <c r="H180" s="271" t="s">
        <v>963</v>
      </c>
      <c r="I180" s="271" t="s">
        <v>924</v>
      </c>
      <c r="J180" s="271"/>
      <c r="K180" s="312"/>
    </row>
    <row r="181" spans="2:11" ht="15" customHeight="1">
      <c r="B181" s="291"/>
      <c r="C181" s="271" t="s">
        <v>964</v>
      </c>
      <c r="D181" s="271"/>
      <c r="E181" s="271"/>
      <c r="F181" s="290" t="s">
        <v>890</v>
      </c>
      <c r="G181" s="271"/>
      <c r="H181" s="271" t="s">
        <v>965</v>
      </c>
      <c r="I181" s="271" t="s">
        <v>924</v>
      </c>
      <c r="J181" s="271"/>
      <c r="K181" s="312"/>
    </row>
    <row r="182" spans="2:11" ht="15" customHeight="1">
      <c r="B182" s="291"/>
      <c r="C182" s="271" t="s">
        <v>953</v>
      </c>
      <c r="D182" s="271"/>
      <c r="E182" s="271"/>
      <c r="F182" s="290" t="s">
        <v>890</v>
      </c>
      <c r="G182" s="271"/>
      <c r="H182" s="271" t="s">
        <v>966</v>
      </c>
      <c r="I182" s="271" t="s">
        <v>924</v>
      </c>
      <c r="J182" s="271"/>
      <c r="K182" s="312"/>
    </row>
    <row r="183" spans="2:11" ht="15" customHeight="1">
      <c r="B183" s="291"/>
      <c r="C183" s="271" t="s">
        <v>130</v>
      </c>
      <c r="D183" s="271"/>
      <c r="E183" s="271"/>
      <c r="F183" s="290" t="s">
        <v>896</v>
      </c>
      <c r="G183" s="271"/>
      <c r="H183" s="271" t="s">
        <v>967</v>
      </c>
      <c r="I183" s="271" t="s">
        <v>892</v>
      </c>
      <c r="J183" s="271">
        <v>50</v>
      </c>
      <c r="K183" s="312"/>
    </row>
    <row r="184" spans="2:11" ht="15" customHeight="1">
      <c r="B184" s="291"/>
      <c r="C184" s="271" t="s">
        <v>968</v>
      </c>
      <c r="D184" s="271"/>
      <c r="E184" s="271"/>
      <c r="F184" s="290" t="s">
        <v>896</v>
      </c>
      <c r="G184" s="271"/>
      <c r="H184" s="271" t="s">
        <v>969</v>
      </c>
      <c r="I184" s="271" t="s">
        <v>970</v>
      </c>
      <c r="J184" s="271"/>
      <c r="K184" s="312"/>
    </row>
    <row r="185" spans="2:11" ht="15" customHeight="1">
      <c r="B185" s="291"/>
      <c r="C185" s="271" t="s">
        <v>971</v>
      </c>
      <c r="D185" s="271"/>
      <c r="E185" s="271"/>
      <c r="F185" s="290" t="s">
        <v>896</v>
      </c>
      <c r="G185" s="271"/>
      <c r="H185" s="271" t="s">
        <v>972</v>
      </c>
      <c r="I185" s="271" t="s">
        <v>970</v>
      </c>
      <c r="J185" s="271"/>
      <c r="K185" s="312"/>
    </row>
    <row r="186" spans="2:11" ht="15" customHeight="1">
      <c r="B186" s="291"/>
      <c r="C186" s="271" t="s">
        <v>973</v>
      </c>
      <c r="D186" s="271"/>
      <c r="E186" s="271"/>
      <c r="F186" s="290" t="s">
        <v>896</v>
      </c>
      <c r="G186" s="271"/>
      <c r="H186" s="271" t="s">
        <v>974</v>
      </c>
      <c r="I186" s="271" t="s">
        <v>970</v>
      </c>
      <c r="J186" s="271"/>
      <c r="K186" s="312"/>
    </row>
    <row r="187" spans="2:11" ht="15" customHeight="1">
      <c r="B187" s="291"/>
      <c r="C187" s="324" t="s">
        <v>975</v>
      </c>
      <c r="D187" s="271"/>
      <c r="E187" s="271"/>
      <c r="F187" s="290" t="s">
        <v>896</v>
      </c>
      <c r="G187" s="271"/>
      <c r="H187" s="271" t="s">
        <v>976</v>
      </c>
      <c r="I187" s="271" t="s">
        <v>977</v>
      </c>
      <c r="J187" s="325" t="s">
        <v>978</v>
      </c>
      <c r="K187" s="312"/>
    </row>
    <row r="188" spans="2:11" ht="15" customHeight="1">
      <c r="B188" s="291"/>
      <c r="C188" s="276" t="s">
        <v>44</v>
      </c>
      <c r="D188" s="271"/>
      <c r="E188" s="271"/>
      <c r="F188" s="290" t="s">
        <v>890</v>
      </c>
      <c r="G188" s="271"/>
      <c r="H188" s="267" t="s">
        <v>979</v>
      </c>
      <c r="I188" s="271" t="s">
        <v>980</v>
      </c>
      <c r="J188" s="271"/>
      <c r="K188" s="312"/>
    </row>
    <row r="189" spans="2:11" ht="15" customHeight="1">
      <c r="B189" s="291"/>
      <c r="C189" s="276" t="s">
        <v>981</v>
      </c>
      <c r="D189" s="271"/>
      <c r="E189" s="271"/>
      <c r="F189" s="290" t="s">
        <v>890</v>
      </c>
      <c r="G189" s="271"/>
      <c r="H189" s="271" t="s">
        <v>982</v>
      </c>
      <c r="I189" s="271" t="s">
        <v>924</v>
      </c>
      <c r="J189" s="271"/>
      <c r="K189" s="312"/>
    </row>
    <row r="190" spans="2:11" ht="15" customHeight="1">
      <c r="B190" s="291"/>
      <c r="C190" s="276" t="s">
        <v>983</v>
      </c>
      <c r="D190" s="271"/>
      <c r="E190" s="271"/>
      <c r="F190" s="290" t="s">
        <v>890</v>
      </c>
      <c r="G190" s="271"/>
      <c r="H190" s="271" t="s">
        <v>984</v>
      </c>
      <c r="I190" s="271" t="s">
        <v>924</v>
      </c>
      <c r="J190" s="271"/>
      <c r="K190" s="312"/>
    </row>
    <row r="191" spans="2:11" ht="15" customHeight="1">
      <c r="B191" s="291"/>
      <c r="C191" s="276" t="s">
        <v>985</v>
      </c>
      <c r="D191" s="271"/>
      <c r="E191" s="271"/>
      <c r="F191" s="290" t="s">
        <v>896</v>
      </c>
      <c r="G191" s="271"/>
      <c r="H191" s="271" t="s">
        <v>986</v>
      </c>
      <c r="I191" s="271" t="s">
        <v>924</v>
      </c>
      <c r="J191" s="271"/>
      <c r="K191" s="312"/>
    </row>
    <row r="192" spans="2:11" ht="15" customHeight="1">
      <c r="B192" s="318"/>
      <c r="C192" s="326"/>
      <c r="D192" s="300"/>
      <c r="E192" s="300"/>
      <c r="F192" s="300"/>
      <c r="G192" s="300"/>
      <c r="H192" s="300"/>
      <c r="I192" s="300"/>
      <c r="J192" s="300"/>
      <c r="K192" s="319"/>
    </row>
    <row r="193" spans="2:11" ht="18.75" customHeight="1">
      <c r="B193" s="267"/>
      <c r="C193" s="271"/>
      <c r="D193" s="271"/>
      <c r="E193" s="271"/>
      <c r="F193" s="290"/>
      <c r="G193" s="271"/>
      <c r="H193" s="271"/>
      <c r="I193" s="271"/>
      <c r="J193" s="271"/>
      <c r="K193" s="267"/>
    </row>
    <row r="194" spans="2:11" ht="18.75" customHeight="1">
      <c r="B194" s="267"/>
      <c r="C194" s="271"/>
      <c r="D194" s="271"/>
      <c r="E194" s="271"/>
      <c r="F194" s="290"/>
      <c r="G194" s="271"/>
      <c r="H194" s="271"/>
      <c r="I194" s="271"/>
      <c r="J194" s="271"/>
      <c r="K194" s="267"/>
    </row>
    <row r="195" spans="2:11" ht="18.75" customHeight="1"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384" t="s">
        <v>987</v>
      </c>
      <c r="D197" s="384"/>
      <c r="E197" s="384"/>
      <c r="F197" s="384"/>
      <c r="G197" s="384"/>
      <c r="H197" s="384"/>
      <c r="I197" s="384"/>
      <c r="J197" s="384"/>
      <c r="K197" s="263"/>
    </row>
    <row r="198" spans="2:11" ht="25.5" customHeight="1">
      <c r="B198" s="262"/>
      <c r="C198" s="327" t="s">
        <v>988</v>
      </c>
      <c r="D198" s="327"/>
      <c r="E198" s="327"/>
      <c r="F198" s="327" t="s">
        <v>989</v>
      </c>
      <c r="G198" s="328"/>
      <c r="H198" s="388" t="s">
        <v>990</v>
      </c>
      <c r="I198" s="388"/>
      <c r="J198" s="388"/>
      <c r="K198" s="263"/>
    </row>
    <row r="199" spans="2:11" ht="5.25" customHeight="1">
      <c r="B199" s="291"/>
      <c r="C199" s="288"/>
      <c r="D199" s="288"/>
      <c r="E199" s="288"/>
      <c r="F199" s="288"/>
      <c r="G199" s="271"/>
      <c r="H199" s="288"/>
      <c r="I199" s="288"/>
      <c r="J199" s="288"/>
      <c r="K199" s="312"/>
    </row>
    <row r="200" spans="2:11" ht="15" customHeight="1">
      <c r="B200" s="291"/>
      <c r="C200" s="271" t="s">
        <v>980</v>
      </c>
      <c r="D200" s="271"/>
      <c r="E200" s="271"/>
      <c r="F200" s="290" t="s">
        <v>45</v>
      </c>
      <c r="G200" s="271"/>
      <c r="H200" s="389" t="s">
        <v>991</v>
      </c>
      <c r="I200" s="389"/>
      <c r="J200" s="389"/>
      <c r="K200" s="312"/>
    </row>
    <row r="201" spans="2:11" ht="15" customHeight="1">
      <c r="B201" s="291"/>
      <c r="C201" s="297"/>
      <c r="D201" s="271"/>
      <c r="E201" s="271"/>
      <c r="F201" s="290" t="s">
        <v>46</v>
      </c>
      <c r="G201" s="271"/>
      <c r="H201" s="389" t="s">
        <v>992</v>
      </c>
      <c r="I201" s="389"/>
      <c r="J201" s="389"/>
      <c r="K201" s="312"/>
    </row>
    <row r="202" spans="2:11" ht="15" customHeight="1">
      <c r="B202" s="291"/>
      <c r="C202" s="297"/>
      <c r="D202" s="271"/>
      <c r="E202" s="271"/>
      <c r="F202" s="290" t="s">
        <v>49</v>
      </c>
      <c r="G202" s="271"/>
      <c r="H202" s="389" t="s">
        <v>993</v>
      </c>
      <c r="I202" s="389"/>
      <c r="J202" s="389"/>
      <c r="K202" s="312"/>
    </row>
    <row r="203" spans="2:11" ht="15" customHeight="1">
      <c r="B203" s="291"/>
      <c r="C203" s="271"/>
      <c r="D203" s="271"/>
      <c r="E203" s="271"/>
      <c r="F203" s="290" t="s">
        <v>47</v>
      </c>
      <c r="G203" s="271"/>
      <c r="H203" s="389" t="s">
        <v>994</v>
      </c>
      <c r="I203" s="389"/>
      <c r="J203" s="389"/>
      <c r="K203" s="312"/>
    </row>
    <row r="204" spans="2:11" ht="15" customHeight="1">
      <c r="B204" s="291"/>
      <c r="C204" s="271"/>
      <c r="D204" s="271"/>
      <c r="E204" s="271"/>
      <c r="F204" s="290" t="s">
        <v>48</v>
      </c>
      <c r="G204" s="271"/>
      <c r="H204" s="389" t="s">
        <v>995</v>
      </c>
      <c r="I204" s="389"/>
      <c r="J204" s="389"/>
      <c r="K204" s="312"/>
    </row>
    <row r="205" spans="2:11" ht="15" customHeight="1">
      <c r="B205" s="291"/>
      <c r="C205" s="271"/>
      <c r="D205" s="271"/>
      <c r="E205" s="271"/>
      <c r="F205" s="290"/>
      <c r="G205" s="271"/>
      <c r="H205" s="271"/>
      <c r="I205" s="271"/>
      <c r="J205" s="271"/>
      <c r="K205" s="312"/>
    </row>
    <row r="206" spans="2:11" ht="15" customHeight="1">
      <c r="B206" s="291"/>
      <c r="C206" s="271" t="s">
        <v>936</v>
      </c>
      <c r="D206" s="271"/>
      <c r="E206" s="271"/>
      <c r="F206" s="290" t="s">
        <v>81</v>
      </c>
      <c r="G206" s="271"/>
      <c r="H206" s="389" t="s">
        <v>996</v>
      </c>
      <c r="I206" s="389"/>
      <c r="J206" s="389"/>
      <c r="K206" s="312"/>
    </row>
    <row r="207" spans="2:11" ht="15" customHeight="1">
      <c r="B207" s="291"/>
      <c r="C207" s="297"/>
      <c r="D207" s="271"/>
      <c r="E207" s="271"/>
      <c r="F207" s="290" t="s">
        <v>833</v>
      </c>
      <c r="G207" s="271"/>
      <c r="H207" s="389" t="s">
        <v>834</v>
      </c>
      <c r="I207" s="389"/>
      <c r="J207" s="389"/>
      <c r="K207" s="312"/>
    </row>
    <row r="208" spans="2:11" ht="15" customHeight="1">
      <c r="B208" s="291"/>
      <c r="C208" s="271"/>
      <c r="D208" s="271"/>
      <c r="E208" s="271"/>
      <c r="F208" s="290" t="s">
        <v>831</v>
      </c>
      <c r="G208" s="271"/>
      <c r="H208" s="389" t="s">
        <v>997</v>
      </c>
      <c r="I208" s="389"/>
      <c r="J208" s="389"/>
      <c r="K208" s="312"/>
    </row>
    <row r="209" spans="2:11" ht="15" customHeight="1">
      <c r="B209" s="329"/>
      <c r="C209" s="297"/>
      <c r="D209" s="297"/>
      <c r="E209" s="297"/>
      <c r="F209" s="290" t="s">
        <v>835</v>
      </c>
      <c r="G209" s="276"/>
      <c r="H209" s="390" t="s">
        <v>836</v>
      </c>
      <c r="I209" s="390"/>
      <c r="J209" s="390"/>
      <c r="K209" s="330"/>
    </row>
    <row r="210" spans="2:11" ht="15" customHeight="1">
      <c r="B210" s="329"/>
      <c r="C210" s="297"/>
      <c r="D210" s="297"/>
      <c r="E210" s="297"/>
      <c r="F210" s="290" t="s">
        <v>837</v>
      </c>
      <c r="G210" s="276"/>
      <c r="H210" s="390" t="s">
        <v>815</v>
      </c>
      <c r="I210" s="390"/>
      <c r="J210" s="390"/>
      <c r="K210" s="330"/>
    </row>
    <row r="211" spans="2:11" ht="15" customHeight="1">
      <c r="B211" s="329"/>
      <c r="C211" s="297"/>
      <c r="D211" s="297"/>
      <c r="E211" s="297"/>
      <c r="F211" s="331"/>
      <c r="G211" s="276"/>
      <c r="H211" s="332"/>
      <c r="I211" s="332"/>
      <c r="J211" s="332"/>
      <c r="K211" s="330"/>
    </row>
    <row r="212" spans="2:11" ht="15" customHeight="1">
      <c r="B212" s="329"/>
      <c r="C212" s="271" t="s">
        <v>960</v>
      </c>
      <c r="D212" s="297"/>
      <c r="E212" s="297"/>
      <c r="F212" s="290">
        <v>1</v>
      </c>
      <c r="G212" s="276"/>
      <c r="H212" s="390" t="s">
        <v>998</v>
      </c>
      <c r="I212" s="390"/>
      <c r="J212" s="390"/>
      <c r="K212" s="330"/>
    </row>
    <row r="213" spans="2:11" ht="15" customHeight="1">
      <c r="B213" s="329"/>
      <c r="C213" s="297"/>
      <c r="D213" s="297"/>
      <c r="E213" s="297"/>
      <c r="F213" s="290">
        <v>2</v>
      </c>
      <c r="G213" s="276"/>
      <c r="H213" s="390" t="s">
        <v>999</v>
      </c>
      <c r="I213" s="390"/>
      <c r="J213" s="390"/>
      <c r="K213" s="330"/>
    </row>
    <row r="214" spans="2:11" ht="15" customHeight="1">
      <c r="B214" s="329"/>
      <c r="C214" s="297"/>
      <c r="D214" s="297"/>
      <c r="E214" s="297"/>
      <c r="F214" s="290">
        <v>3</v>
      </c>
      <c r="G214" s="276"/>
      <c r="H214" s="390" t="s">
        <v>1000</v>
      </c>
      <c r="I214" s="390"/>
      <c r="J214" s="390"/>
      <c r="K214" s="330"/>
    </row>
    <row r="215" spans="2:11" ht="15" customHeight="1">
      <c r="B215" s="329"/>
      <c r="C215" s="297"/>
      <c r="D215" s="297"/>
      <c r="E215" s="297"/>
      <c r="F215" s="290">
        <v>4</v>
      </c>
      <c r="G215" s="276"/>
      <c r="H215" s="390" t="s">
        <v>1001</v>
      </c>
      <c r="I215" s="390"/>
      <c r="J215" s="390"/>
      <c r="K215" s="330"/>
    </row>
    <row r="216" spans="2:11" ht="12.75" customHeight="1">
      <c r="B216" s="333"/>
      <c r="C216" s="334"/>
      <c r="D216" s="334"/>
      <c r="E216" s="334"/>
      <c r="F216" s="334"/>
      <c r="G216" s="334"/>
      <c r="H216" s="334"/>
      <c r="I216" s="334"/>
      <c r="J216" s="334"/>
      <c r="K216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2018-07-19T08:08:25Z</cp:lastPrinted>
  <dcterms:created xsi:type="dcterms:W3CDTF">2018-07-13T13:30:01Z</dcterms:created>
  <dcterms:modified xsi:type="dcterms:W3CDTF">2018-07-19T08:08:31Z</dcterms:modified>
  <cp:category/>
  <cp:version/>
  <cp:contentType/>
  <cp:contentStatus/>
</cp:coreProperties>
</file>