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7210ZT - Zdravotní technika" sheetId="2" r:id="rId2"/>
    <sheet name="17210PL - Vnitřní plynovod" sheetId="3" r:id="rId3"/>
    <sheet name="17210UT - Vytápění" sheetId="4" r:id="rId4"/>
    <sheet name="17210St - Stavební část" sheetId="5" r:id="rId5"/>
    <sheet name="17210EL1 - elektroinstala..." sheetId="6" r:id="rId6"/>
    <sheet name="17210EL2 - Elektroinstala..." sheetId="7" r:id="rId7"/>
    <sheet name="Pokyny pro vyplnění" sheetId="8" r:id="rId8"/>
  </sheets>
  <definedNames>
    <definedName name="_xlnm.Print_Area" localSheetId="0">'Rekapitulace stavby'!$D$4:$AO$33,'Rekapitulace stavby'!$C$39:$AQ$59</definedName>
    <definedName name="_xlnm._FilterDatabase" localSheetId="1" hidden="1">'17210ZT - Zdravotní technika'!$C$83:$K$180</definedName>
    <definedName name="_xlnm.Print_Area" localSheetId="1">'17210ZT - Zdravotní technika'!$C$4:$J$36,'17210ZT - Zdravotní technika'!$C$42:$J$65,'17210ZT - Zdravotní technika'!$C$71:$K$180</definedName>
    <definedName name="_xlnm._FilterDatabase" localSheetId="2" hidden="1">'17210PL - Vnitřní plynovod'!$C$86:$K$169</definedName>
    <definedName name="_xlnm.Print_Area" localSheetId="2">'17210PL - Vnitřní plynovod'!$C$4:$J$36,'17210PL - Vnitřní plynovod'!$C$42:$J$68,'17210PL - Vnitřní plynovod'!$C$74:$K$169</definedName>
    <definedName name="_xlnm._FilterDatabase" localSheetId="3" hidden="1">'17210UT - Vytápění'!$C$83:$K$281</definedName>
    <definedName name="_xlnm.Print_Area" localSheetId="3">'17210UT - Vytápění'!$C$4:$J$36,'17210UT - Vytápění'!$C$42:$J$65,'17210UT - Vytápění'!$C$71:$K$281</definedName>
    <definedName name="_xlnm._FilterDatabase" localSheetId="4" hidden="1">'17210St - Stavební část'!$C$98:$K$276</definedName>
    <definedName name="_xlnm.Print_Area" localSheetId="4">'17210St - Stavební část'!$C$4:$J$36,'17210St - Stavební část'!$C$42:$J$80,'17210St - Stavební část'!$C$86:$K$276</definedName>
    <definedName name="_xlnm._FilterDatabase" localSheetId="5" hidden="1">'17210EL1 - elektroinstala...'!$C$88:$K$179</definedName>
    <definedName name="_xlnm.Print_Area" localSheetId="5">'17210EL1 - elektroinstala...'!$C$4:$J$38,'17210EL1 - elektroinstala...'!$C$44:$J$68,'17210EL1 - elektroinstala...'!$C$74:$K$179</definedName>
    <definedName name="_xlnm._FilterDatabase" localSheetId="6" hidden="1">'17210EL2 - Elektroinstala...'!$C$87:$K$153</definedName>
    <definedName name="_xlnm.Print_Area" localSheetId="6">'17210EL2 - Elektroinstala...'!$C$4:$J$38,'17210EL2 - Elektroinstala...'!$C$44:$J$67,'17210EL2 - Elektroinstala...'!$C$73:$K$153</definedName>
    <definedName name="_xlnm.Print_Area" localSheetId="7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'17210ZT - Zdravotní technika'!$83:$83</definedName>
    <definedName name="_xlnm.Print_Titles" localSheetId="2">'17210PL - Vnitřní plynovod'!$86:$86</definedName>
    <definedName name="_xlnm.Print_Titles" localSheetId="3">'17210UT - Vytápění'!$83:$83</definedName>
    <definedName name="_xlnm.Print_Titles" localSheetId="4">'17210St - Stavební část'!$98:$98</definedName>
    <definedName name="_xlnm.Print_Titles" localSheetId="5">'17210EL1 - elektroinstala...'!$88:$88</definedName>
    <definedName name="_xlnm.Print_Titles" localSheetId="6">'17210EL2 - Elektroinstala...'!$87:$87</definedName>
  </definedNames>
  <calcPr fullCalcOnLoad="1"/>
</workbook>
</file>

<file path=xl/sharedStrings.xml><?xml version="1.0" encoding="utf-8"?>
<sst xmlns="http://schemas.openxmlformats.org/spreadsheetml/2006/main" count="10947" uniqueCount="2259">
  <si>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</si>
  <si>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</si>
  <si>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</si>
  <si>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</si>
  <si>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</si>
  <si>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</si>
  <si>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</si>
  <si>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{f3e0ef50-e39e-4de2-8a24-115e288d2698}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</si>
  <si>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</si>
  <si>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</si>
  <si>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</si>
  <si>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</si>
  <si>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</si>
  <si>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</si>
  <si>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</si>
  <si>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</si>
  <si>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17210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</si>
  <si>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</si>
  <si>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</si>
  <si>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kotelny SOŠ a SOU řemesel Kutná Hora</t>
  </si>
  <si>
    <t>KSO:</t>
  </si>
  <si>
    <t/>
  </si>
  <si>
    <t>CC-CZ:</t>
  </si>
  <si>
    <t>Místo:</t>
  </si>
  <si>
    <t>Čáslavská 202, Kutná Hora</t>
  </si>
  <si>
    <t>Datum:</t>
  </si>
  <si>
    <t>8. 2. 2018</t>
  </si>
  <si>
    <t>Zadavatel:</t>
  </si>
  <si>
    <t>IČ:</t>
  </si>
  <si>
    <t>SOŠ a SOU řemesel, Čáslavská 202, Kutná Hora</t>
  </si>
  <si>
    <t>DIČ:</t>
  </si>
  <si>
    <t>Uchazeč:</t>
  </si>
  <si>
    <t>Vyplň údaj</t>
  </si>
  <si>
    <t>Projektant:</t>
  </si>
  <si>
    <t>45144788</t>
  </si>
  <si>
    <t>Kutnohorská stavební s.r.o</t>
  </si>
  <si>
    <t>CZ 45144788</t>
  </si>
  <si>
    <t>True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</si>
  <si>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</si>
  <si>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Pokud stanovení technických podmínek nemohlo být dostatečně přesné a srozumitelné, byla uvedena konkrétní specifikace výrobku. V tomto případě zadavatel připouští nabídnutí rovnocenného řešení jiného výrobce.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</si>
  <si>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</si>
  <si>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</si>
  <si>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</si>
  <si>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</si>
  <si>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</si>
  <si>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</si>
  <si>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</si>
  <si>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</si>
  <si>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</si>
  <si>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</si>
  <si>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</si>
  <si>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</si>
  <si>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</si>
  <si>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</si>
  <si>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</si>
  <si>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</si>
  <si>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</si>
  <si>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</si>
  <si>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</si>
  <si>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</si>
  <si>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</si>
  <si>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</si>
  <si>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</si>
  <si>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</si>
  <si>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</si>
  <si>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</si>
  <si>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</si>
  <si>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</si>
  <si>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</si>
  <si>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</si>
  <si>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</si>
  <si>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</si>
  <si>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</si>
  <si>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</si>
  <si>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</si>
  <si>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</si>
  <si>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</si>
  <si>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</si>
  <si>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</si>
  <si>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17210ZT</t>
  </si>
  <si>
    <t>Zdravotní technika</t>
  </si>
  <si>
    <t>STA</t>
  </si>
  <si>
    <t>1</t>
  </si>
  <si>
    <t>{56a210da-8d15-4809-81d8-d14539996886}</t>
  </si>
  <si>
    <t>2</t>
  </si>
  <si>
    <t>17210PL</t>
  </si>
  <si>
    <t>Vnitřní plynovod</t>
  </si>
  <si>
    <t>{15aba2c7-9010-4a0c-9cbc-6ef537bb6e8f}</t>
  </si>
  <si>
    <t>17210UT</t>
  </si>
  <si>
    <t>Vytápění</t>
  </si>
  <si>
    <t>{8c120d67-78fe-43a0-8592-28e4dc65a378}</t>
  </si>
  <si>
    <t>17210St</t>
  </si>
  <si>
    <t>Stavební část</t>
  </si>
  <si>
    <t>{2672f84a-5ec8-40a8-8345-abfbc0556fa1}</t>
  </si>
  <si>
    <t>17210El</t>
  </si>
  <si>
    <t>Elektroinstalace</t>
  </si>
  <si>
    <t>{daf35751-10a2-46da-bc3e-f7a2d9b4702d}</t>
  </si>
  <si>
    <t>17210EL1</t>
  </si>
  <si>
    <t>elektroinstalace kotelna</t>
  </si>
  <si>
    <t>Soupis</t>
  </si>
  <si>
    <t>{85d9f835-b4ed-40f9-ac51-b52f96a2bb65}</t>
  </si>
  <si>
    <t>17210EL2</t>
  </si>
  <si>
    <t>Elektroinstalace strojovna</t>
  </si>
  <si>
    <t>{0cfb95fa-026a-4468-81c6-b569b9abba61}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</si>
  <si>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</si>
  <si>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</si>
  <si>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</si>
  <si>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</si>
  <si>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</si>
  <si>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</si>
  <si>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</si>
  <si>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17210ZT - Zdravotní technika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</si>
  <si>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</si>
  <si>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</si>
  <si>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</si>
  <si>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</si>
  <si>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</si>
  <si>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</si>
  <si>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</si>
  <si>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</si>
  <si>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</si>
  <si>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</si>
  <si>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</si>
  <si>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</si>
  <si>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732 - Ústřední vytápění - strojovny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</si>
  <si>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</si>
  <si>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</si>
  <si>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</si>
  <si>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</si>
  <si>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</si>
  <si>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</si>
  <si>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</si>
  <si>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</si>
  <si>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</si>
  <si>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</si>
  <si>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</si>
  <si>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</si>
  <si>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</si>
  <si>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</si>
  <si>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</si>
  <si>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</si>
  <si>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</si>
  <si>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</si>
  <si>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713</t>
  </si>
  <si>
    <t>Izolace tepelné</t>
  </si>
  <si>
    <t>K</t>
  </si>
  <si>
    <t>713410831</t>
  </si>
  <si>
    <t>Odstranění tepelné izolace potrubí a ohybů pásy nebo rohožemi s povrchovou úpravou hliníkovou fólií připevněnými ocelovým drátem potrubí, tloušťka izolace do 50 mm</t>
  </si>
  <si>
    <t>m</t>
  </si>
  <si>
    <t>CS ÚRS 2017 02</t>
  </si>
  <si>
    <t>16</t>
  </si>
  <si>
    <t>1055727198</t>
  </si>
  <si>
    <t>713463211</t>
  </si>
  <si>
    <t>Montáž izolace tepelné potrubí a ohybů tvarovkami nebo deskami potrubními pouzdry s povrchovou úpravou hliníkovou fólií (izolační materiál ve specifikaci) přelepenými samolepící hliníkovou páskou potrubí D do 50 mm jednovrstvá</t>
  </si>
  <si>
    <t>1690341007</t>
  </si>
  <si>
    <t>3</t>
  </si>
  <si>
    <t>M</t>
  </si>
  <si>
    <t>631545340</t>
  </si>
  <si>
    <t>pouzdro izolační potrubní s jednostrannou Al fólií max. 250/100 °C 49/30 mm</t>
  </si>
  <si>
    <t>32</t>
  </si>
  <si>
    <t>-555390668</t>
  </si>
  <si>
    <t>4</t>
  </si>
  <si>
    <t>713463212</t>
  </si>
  <si>
    <t>Montáž izolace tepelné potrubí a ohybů tvarovkami nebo deskami potrubními pouzdry s povrchovou úpravou hliníkovou fólií (izolační materiál ve specifikaci) přelepenými samolepící hliníkovou páskou potrubí D přes 50 do 100 mm jednovrstvá</t>
  </si>
  <si>
    <t>-1366324425</t>
  </si>
  <si>
    <t>5</t>
  </si>
  <si>
    <t>631545370</t>
  </si>
  <si>
    <t>pouzdro izolační potrubní s jednostrannou Al fólií max. 250/100 °C 76/30 mm</t>
  </si>
  <si>
    <t>83337221</t>
  </si>
  <si>
    <t>6</t>
  </si>
  <si>
    <t>998713201</t>
  </si>
  <si>
    <t>Přesun hmot pro izolace tepelné stanovený procentní sazbou (%) z ceny vodorovná dopravní vzdálenost do 50 m v objektech výšky do 6 m</t>
  </si>
  <si>
    <t>%</t>
  </si>
  <si>
    <t>-626659958</t>
  </si>
  <si>
    <t>721</t>
  </si>
  <si>
    <t>Zdravotechnika - vnitřní kanalizace</t>
  </si>
  <si>
    <t>7</t>
  </si>
  <si>
    <t>721100911</t>
  </si>
  <si>
    <t>Opravy potrubí hrdlového zazátkování hrdla kanalizačního potrubí</t>
  </si>
  <si>
    <t>kus</t>
  </si>
  <si>
    <t>1704168758</t>
  </si>
  <si>
    <t>8</t>
  </si>
  <si>
    <t>721140802</t>
  </si>
  <si>
    <t>Demontáž potrubí z litinových trub odpadních nebo dešťových do DN 100</t>
  </si>
  <si>
    <t>-1839459428</t>
  </si>
  <si>
    <t>9</t>
  </si>
  <si>
    <t>721140915</t>
  </si>
  <si>
    <t>Opravy odpadního potrubí litinového propojení dosavadního potrubí DN 100</t>
  </si>
  <si>
    <t>-517345387</t>
  </si>
  <si>
    <t>10</t>
  </si>
  <si>
    <t>721171803</t>
  </si>
  <si>
    <t>Demontáž potrubí z novodurových trub odpadních nebo připojovacích do D 75</t>
  </si>
  <si>
    <t>370816464</t>
  </si>
  <si>
    <t>11</t>
  </si>
  <si>
    <t>721174005</t>
  </si>
  <si>
    <t>Potrubí z plastových trub polypropylenové svodné (ležaté) DN 100</t>
  </si>
  <si>
    <t>-1937615384</t>
  </si>
  <si>
    <t>12</t>
  </si>
  <si>
    <t>721174042</t>
  </si>
  <si>
    <t>Potrubí z plastových trub polypropylenové připojovací DN 40</t>
  </si>
  <si>
    <t>1150733707</t>
  </si>
  <si>
    <t>13</t>
  </si>
  <si>
    <t>721174043</t>
  </si>
  <si>
    <t>Potrubí z plastových trub polypropylenové připojovací DN 50</t>
  </si>
  <si>
    <t>-1205001134</t>
  </si>
  <si>
    <t>14</t>
  </si>
  <si>
    <t>721194104</t>
  </si>
  <si>
    <t>Vyměření přípojek na potrubí vyvedení a upevnění odpadních výpustek DN 40</t>
  </si>
  <si>
    <t>-2040100697</t>
  </si>
  <si>
    <t>721194105</t>
  </si>
  <si>
    <t>Vyměření přípojek na potrubí vyvedení a upevnění odpadních výpustek DN 50</t>
  </si>
  <si>
    <t>-1044390409</t>
  </si>
  <si>
    <t>721194109</t>
  </si>
  <si>
    <t>Vyměření přípojek na potrubí vyvedení a upevnění odpadních výpustek DN 100</t>
  </si>
  <si>
    <t>1781455385</t>
  </si>
  <si>
    <t>17</t>
  </si>
  <si>
    <t>721210813</t>
  </si>
  <si>
    <t>Demontáž kanalizačního příslušenství vpustí podlahových z kyselinovzdorné kameniny DN 100</t>
  </si>
  <si>
    <t>394302137</t>
  </si>
  <si>
    <t>18</t>
  </si>
  <si>
    <t>721211422</t>
  </si>
  <si>
    <t>Podlahové vpusti se svislým odtokem DN 50/75/110 mřížka nerez 138x138</t>
  </si>
  <si>
    <t>-138419166</t>
  </si>
  <si>
    <t>19</t>
  </si>
  <si>
    <t>721263124</t>
  </si>
  <si>
    <t>Neutralizátor kondenzátu (3.023662) do výkonu 1500 kW vč. náplně (pro kotel ´ARES 900´)</t>
  </si>
  <si>
    <t>soubor</t>
  </si>
  <si>
    <t>-1279577337</t>
  </si>
  <si>
    <t>20</t>
  </si>
  <si>
    <t>721290111</t>
  </si>
  <si>
    <t>Zkouška těsnosti kanalizace v objektech vodou do DN 125</t>
  </si>
  <si>
    <t>-888949535</t>
  </si>
  <si>
    <t>721290821</t>
  </si>
  <si>
    <t>Vnitrostaveništní přemístění vybouraných (demontovaných) hmot vnitřní kanalizace vodorovně do 100 m v objektech výšky do 6 m</t>
  </si>
  <si>
    <t>t</t>
  </si>
  <si>
    <t>-1473288961</t>
  </si>
  <si>
    <t>22</t>
  </si>
  <si>
    <t>721300922</t>
  </si>
  <si>
    <t>Pročištění ležatých svodů do DN 300</t>
  </si>
  <si>
    <t>-1984047595</t>
  </si>
  <si>
    <t>23</t>
  </si>
  <si>
    <t>998721201</t>
  </si>
  <si>
    <t>Přesun hmot pro vnitřní kanalizace stanovený procentní sazbou (%) z ceny vodorovná dopravní vzdálenost do 50 m v objektech výšky do 6 m</t>
  </si>
  <si>
    <t>2126656607</t>
  </si>
  <si>
    <t>722</t>
  </si>
  <si>
    <t>Zdravotechnika - vnitřní vodovod</t>
  </si>
  <si>
    <t>24</t>
  </si>
  <si>
    <t>722110811</t>
  </si>
  <si>
    <t>Demontáž potrubí z litinových trub přírubových do DN 80</t>
  </si>
  <si>
    <t>1591860110</t>
  </si>
  <si>
    <t>25</t>
  </si>
  <si>
    <t>722130233</t>
  </si>
  <si>
    <t>Potrubí z ocelových trubek pozinkovaných závitových svařovaných běžných DN 25</t>
  </si>
  <si>
    <t>908371713</t>
  </si>
  <si>
    <t>26</t>
  </si>
  <si>
    <t>722130235</t>
  </si>
  <si>
    <t>Potrubí z ocelových trubek pozinkovaných závitových svařovaných běžných DN 40</t>
  </si>
  <si>
    <t>-63085512</t>
  </si>
  <si>
    <t>27</t>
  </si>
  <si>
    <t>722130801</t>
  </si>
  <si>
    <t>Demontáž potrubí z ocelových trubek pozinkovaných závitových do DN 25</t>
  </si>
  <si>
    <t>433810396</t>
  </si>
  <si>
    <t>28</t>
  </si>
  <si>
    <t>722130802</t>
  </si>
  <si>
    <t>Demontáž potrubí z ocelových trubek pozinkovaných závitových přes 25 do DN 40</t>
  </si>
  <si>
    <t>1697622361</t>
  </si>
  <si>
    <t>29</t>
  </si>
  <si>
    <t>722130803</t>
  </si>
  <si>
    <t>Demontáž potrubí z ocelových trubek pozinkovaných závitových přes 40 do DN 50</t>
  </si>
  <si>
    <t>-884474698</t>
  </si>
  <si>
    <t>30</t>
  </si>
  <si>
    <t>722130805</t>
  </si>
  <si>
    <t>Demontáž potrubí z ocelových trubek pozinkovaných závitových DN 80</t>
  </si>
  <si>
    <t>1805932227</t>
  </si>
  <si>
    <t>31</t>
  </si>
  <si>
    <t>722130913</t>
  </si>
  <si>
    <t>Opravy vodovodního potrubí z ocelových trubek pozinkovaných závitových přeřezání ocelové trubky do DN 25</t>
  </si>
  <si>
    <t>775336581</t>
  </si>
  <si>
    <t>722130916</t>
  </si>
  <si>
    <t>Opravy vodovodního potrubí z ocelových trubek pozinkovaných závitových přeřezání ocelové trubky přes 25 do DN 50</t>
  </si>
  <si>
    <t>-1686748874</t>
  </si>
  <si>
    <t>33</t>
  </si>
  <si>
    <t>722130919</t>
  </si>
  <si>
    <t>Opravy vodovodního potrubí z ocelových trubek pozinkovaných závitových přeřezání ocelové trubky přes 50 do DN 100</t>
  </si>
  <si>
    <t>1159871738</t>
  </si>
  <si>
    <t>34</t>
  </si>
  <si>
    <t>722131933</t>
  </si>
  <si>
    <t>Opravy vodovodního potrubí z ocelových trubek pozinkovaných závitových propojení dosavadního potrubí DN 25</t>
  </si>
  <si>
    <t>-2096897556</t>
  </si>
  <si>
    <t>35</t>
  </si>
  <si>
    <t>722131935</t>
  </si>
  <si>
    <t>Opravy vodovodního potrubí z ocelových trubek pozinkovaných závitových propojení dosavadního potrubí DN 40</t>
  </si>
  <si>
    <t>1780617019</t>
  </si>
  <si>
    <t>36</t>
  </si>
  <si>
    <t>722131938</t>
  </si>
  <si>
    <t>Opravy vodovodního potrubí z ocelových trubek pozinkovaných závitových propojení dosavadního potrubí DN 80</t>
  </si>
  <si>
    <t>-2139922991</t>
  </si>
  <si>
    <t>37</t>
  </si>
  <si>
    <t>722174003</t>
  </si>
  <si>
    <t>Potrubí z plastových trubek z polypropylenu (PPR) svařovaných polyfuzně PN 16 (SDR 7,4) D 25 x 3,5</t>
  </si>
  <si>
    <t>-2095718010</t>
  </si>
  <si>
    <t>38</t>
  </si>
  <si>
    <t>722174004</t>
  </si>
  <si>
    <t>Potrubí z plastových trubek z polypropylenu (PPR) svařovaných polyfuzně PN 16 (SDR 7,4) D 32 x 4,4</t>
  </si>
  <si>
    <t>1651721095</t>
  </si>
  <si>
    <t>39</t>
  </si>
  <si>
    <t>722174006</t>
  </si>
  <si>
    <t>Potrubí z plastových trubek z polypropylenu (PPR) svařovaných polyfuzně PN 16 (SDR 7,4) D 50 x 6,9</t>
  </si>
  <si>
    <t>-484548391</t>
  </si>
  <si>
    <t>40</t>
  </si>
  <si>
    <t>722174007</t>
  </si>
  <si>
    <t>Potrubí z plastových trubek z polypropylenu (PPR) svařovaných polyfuzně PN 16 (SDR 7,4) D 63 x 8,6</t>
  </si>
  <si>
    <t>-1697577710</t>
  </si>
  <si>
    <t>41</t>
  </si>
  <si>
    <t>722181212</t>
  </si>
  <si>
    <t>Ochrana potrubí termoizolačními trubicemi z pěnového polyetylenu PE přilepenými v příčných a podélných spojích, tloušťky izolace do 6 mm, vnitřního průměru izolace DN přes 22 do 32 mm</t>
  </si>
  <si>
    <t>-1621140090</t>
  </si>
  <si>
    <t>42</t>
  </si>
  <si>
    <t>722181233</t>
  </si>
  <si>
    <t>Ochrana potrubí termoizolačními trubicemi z pěnového polyetylenu PE přilepenými v příčných a podélných spojích, tloušťky izolace přes 9 do 13 mm, vnitřního průměru izolace DN přes 45 do 63 mm</t>
  </si>
  <si>
    <t>-1296390705</t>
  </si>
  <si>
    <t>43</t>
  </si>
  <si>
    <t>722182015</t>
  </si>
  <si>
    <t>Podpůrný žlab pro potrubí průměru D 50</t>
  </si>
  <si>
    <t>1319374252</t>
  </si>
  <si>
    <t>44</t>
  </si>
  <si>
    <t>722182016</t>
  </si>
  <si>
    <t>Podpůrný žlab pro potrubí průměru D 63</t>
  </si>
  <si>
    <t>-1407387320</t>
  </si>
  <si>
    <t>45</t>
  </si>
  <si>
    <t>722190401</t>
  </si>
  <si>
    <t>Zřízení přípojek na potrubí vyvedení a upevnění výpustek do DN 25</t>
  </si>
  <si>
    <t>-995295817</t>
  </si>
  <si>
    <t>46</t>
  </si>
  <si>
    <t>722190402</t>
  </si>
  <si>
    <t>Zřízení přípojek na potrubí vyvedení a upevnění výpustek přes 25 do DN 50</t>
  </si>
  <si>
    <t>-1613306873</t>
  </si>
  <si>
    <t>47</t>
  </si>
  <si>
    <t>722190901</t>
  </si>
  <si>
    <t>Opravy ostatní uzavření nebo otevření vodovodního potrubí při opravách včetně vypuštění a napuštění</t>
  </si>
  <si>
    <t>-796394887</t>
  </si>
  <si>
    <t>48</t>
  </si>
  <si>
    <t>722211813</t>
  </si>
  <si>
    <t>Demontáž armatur přírubových se dvěma přírubami (vč. šoupátek se zemní soupravou) do DN 80</t>
  </si>
  <si>
    <t>-1283751880</t>
  </si>
  <si>
    <t>49</t>
  </si>
  <si>
    <t>722220111</t>
  </si>
  <si>
    <t>Armatury s jedním závitem nástěnky pro výtokový ventil G 1/2</t>
  </si>
  <si>
    <t>199353382</t>
  </si>
  <si>
    <t>50</t>
  </si>
  <si>
    <t>722220852</t>
  </si>
  <si>
    <t>Demontáž armatur závitových s jedním závitem přes 3/4 do G 5/4</t>
  </si>
  <si>
    <t>-419466687</t>
  </si>
  <si>
    <t>51</t>
  </si>
  <si>
    <t>722220861</t>
  </si>
  <si>
    <t>Demontáž armatur závitových se dvěma závity do G 3/4</t>
  </si>
  <si>
    <t>552764660</t>
  </si>
  <si>
    <t>52</t>
  </si>
  <si>
    <t>722220862</t>
  </si>
  <si>
    <t>Demontáž armatur závitových se dvěma závity přes 3/4 do G 5/4</t>
  </si>
  <si>
    <t>1414966744</t>
  </si>
  <si>
    <t>53</t>
  </si>
  <si>
    <t>722220863</t>
  </si>
  <si>
    <t>Demontáž armatur závitových se dvěma závity G 6/4</t>
  </si>
  <si>
    <t>-510786615</t>
  </si>
  <si>
    <t>54</t>
  </si>
  <si>
    <t>722224115</t>
  </si>
  <si>
    <t>Armatury s jedním závitem kohouty plnicí a vypouštěcí PN 10 G 1/2</t>
  </si>
  <si>
    <t>69819026</t>
  </si>
  <si>
    <t>55</t>
  </si>
  <si>
    <t>722224152</t>
  </si>
  <si>
    <t>Armatury s jedním závitem ventily kulové zahradní uzávěry PN 15 do 120 st. C G 1/2 - 3/4</t>
  </si>
  <si>
    <t>-1187783929</t>
  </si>
  <si>
    <t>56</t>
  </si>
  <si>
    <t>722231075</t>
  </si>
  <si>
    <t>Armatury se dvěma závity ventily zpětné mosazné PN 10 do 110 st.C G 5/4</t>
  </si>
  <si>
    <t>988404194</t>
  </si>
  <si>
    <t>57</t>
  </si>
  <si>
    <t>722231077</t>
  </si>
  <si>
    <t>Armatury se dvěma závity ventily zpětné mosazné PN 10 do 110 st.C G 2</t>
  </si>
  <si>
    <t>1260393256</t>
  </si>
  <si>
    <t>58</t>
  </si>
  <si>
    <t>722231143</t>
  </si>
  <si>
    <t>Armatury se dvěma závity ventily pojistné rohové G 1</t>
  </si>
  <si>
    <t>1595997225</t>
  </si>
  <si>
    <t>59</t>
  </si>
  <si>
    <t>722231282</t>
  </si>
  <si>
    <t>Regulační ventil pro cirkulaci teplé vody (´Honeywell´ Alwa kombi 4 Plus) G 3/4 (DN 20)</t>
  </si>
  <si>
    <t>-1743864126</t>
  </si>
  <si>
    <t>60</t>
  </si>
  <si>
    <t>722232043</t>
  </si>
  <si>
    <t>Armatury se dvěma závity kulové kohouty PN 42 do 185 st.C přímé vnitřní závit G 1/2</t>
  </si>
  <si>
    <t>75393296</t>
  </si>
  <si>
    <t>61</t>
  </si>
  <si>
    <t>722232044</t>
  </si>
  <si>
    <t>Armatury se dvěma závity kulové kohouty PN 42 do 185 st.C přímé vnitřní závit G 3/4</t>
  </si>
  <si>
    <t>-1585294571</t>
  </si>
  <si>
    <t>62</t>
  </si>
  <si>
    <t>722232045</t>
  </si>
  <si>
    <t>Armatury se dvěma závity kulové kohouty PN 42 do 185 st.C přímé vnitřní závit G 1</t>
  </si>
  <si>
    <t>1605135867</t>
  </si>
  <si>
    <t>63</t>
  </si>
  <si>
    <t>722232046</t>
  </si>
  <si>
    <t>Armatury se dvěma závity kulové kohouty PN 42 do 185 st.C přímé vnitřní závit G 5/4</t>
  </si>
  <si>
    <t>688690599</t>
  </si>
  <si>
    <t>64</t>
  </si>
  <si>
    <t>722232047</t>
  </si>
  <si>
    <t>Armatury se dvěma závity kulové kohouty PN 42 do 185 st.C přímé vnitřní závit G 6/4</t>
  </si>
  <si>
    <t>-899773756</t>
  </si>
  <si>
    <t>65</t>
  </si>
  <si>
    <t>722232048</t>
  </si>
  <si>
    <t>Armatury se dvěma závity kulové kohouty PN 42 do 185 st.C přímé vnitřní závit G 2</t>
  </si>
  <si>
    <t>1473751318</t>
  </si>
  <si>
    <t>66</t>
  </si>
  <si>
    <t>722260812</t>
  </si>
  <si>
    <t>Demontáž vodoměrů závitových G 3/4</t>
  </si>
  <si>
    <t>1422441735</t>
  </si>
  <si>
    <t>67</t>
  </si>
  <si>
    <t>722290226</t>
  </si>
  <si>
    <t>Zkoušky, proplach a desinfekce vodovodního potrubí zkoušky těsnosti vodovodního potrubí závitového do DN 50</t>
  </si>
  <si>
    <t>1002575575</t>
  </si>
  <si>
    <t>68</t>
  </si>
  <si>
    <t>722290234</t>
  </si>
  <si>
    <t>Zkoušky, proplach a desinfekce vodovodního potrubí proplach a desinfekce vodovodního potrubí do DN 80</t>
  </si>
  <si>
    <t>846934491</t>
  </si>
  <si>
    <t>69</t>
  </si>
  <si>
    <t>722290821</t>
  </si>
  <si>
    <t>Vnitrostaveništní přemístění vybouraných (demontovaných) hmot vnitřní vodovod vodorovně do 100 m v objektech výšky do 6 m</t>
  </si>
  <si>
    <t>1365441814</t>
  </si>
  <si>
    <t>70</t>
  </si>
  <si>
    <t>998722201</t>
  </si>
  <si>
    <t>Přesun hmot pro vnitřní vodovod stanovený procentní sazbou (%) z ceny vodorovná dopravní vzdálenost do 50 m v objektech výšky do 6 m</t>
  </si>
  <si>
    <t>-1163434932</t>
  </si>
  <si>
    <t>724</t>
  </si>
  <si>
    <t>Zdravotechnika - strojní vybavení</t>
  </si>
  <si>
    <t>71</t>
  </si>
  <si>
    <t>724211814</t>
  </si>
  <si>
    <t>Demontáž čerpadel VL-1/IV-D s elektromotory 2AP 80-2 (doplňování vody)</t>
  </si>
  <si>
    <t>-414260308</t>
  </si>
  <si>
    <t>72</t>
  </si>
  <si>
    <t>724246025</t>
  </si>
  <si>
    <t>Zařízení pro úpravu vody - bloková úpravna vody AUDKC150 0,6 m3/h + APT3032 inhibitor koroze 20 kg (AQUA product)</t>
  </si>
  <si>
    <t>1079853330</t>
  </si>
  <si>
    <t>73</t>
  </si>
  <si>
    <t>724399101</t>
  </si>
  <si>
    <t>Montáž úpravny TUV typ 01</t>
  </si>
  <si>
    <t>-1854888328</t>
  </si>
  <si>
    <t>74</t>
  </si>
  <si>
    <t>724411801</t>
  </si>
  <si>
    <t>Demontáž kompresorů 1-JSK-50-PS</t>
  </si>
  <si>
    <t>1045991604</t>
  </si>
  <si>
    <t>75</t>
  </si>
  <si>
    <t>724590811</t>
  </si>
  <si>
    <t>Vnitrostaveništní přemístění vybouraných (demontovaných) hmot strojní vybavení vodorovně do 100 m v objektech výšky do 6m</t>
  </si>
  <si>
    <t>-1465511644</t>
  </si>
  <si>
    <t>76</t>
  </si>
  <si>
    <t>998724201</t>
  </si>
  <si>
    <t>Přesun hmot pro strojní vybavení stanovený procentní sazbou (%) z ceny vodorovná dopravní vzdálenost do 50 m v objektech výšky do 6 m</t>
  </si>
  <si>
    <t>509743875</t>
  </si>
  <si>
    <t>725</t>
  </si>
  <si>
    <t>Zdravotechnika - zařizovací předměty</t>
  </si>
  <si>
    <t>77</t>
  </si>
  <si>
    <t>725210821</t>
  </si>
  <si>
    <t>Demontáž umyvadel bez výtokových armatur umyvadel</t>
  </si>
  <si>
    <t>530378936</t>
  </si>
  <si>
    <t>78</t>
  </si>
  <si>
    <t>725590811</t>
  </si>
  <si>
    <t>Vnitrostaveništní přemístění vybouraných (demontovaných) hmot zařizovacích předmětů vodorovně do 100 m v objektech výšky do 6 m</t>
  </si>
  <si>
    <t>-799544063</t>
  </si>
  <si>
    <t>79</t>
  </si>
  <si>
    <t>725810811</t>
  </si>
  <si>
    <t>Demontáž výtokových ventilů nástěnných</t>
  </si>
  <si>
    <t>385931718</t>
  </si>
  <si>
    <t>80</t>
  </si>
  <si>
    <t>725860811</t>
  </si>
  <si>
    <t>Demontáž zápachových uzávěrek pro zařizovací předměty jednoduchých</t>
  </si>
  <si>
    <t>808495594</t>
  </si>
  <si>
    <t>81</t>
  </si>
  <si>
    <t>725869218</t>
  </si>
  <si>
    <t>Zápachové uzávěrky zařizovacích předmětů montáž zápachových uzávěrek dřezových dvoudílných U-sifonů</t>
  </si>
  <si>
    <t>-458861609</t>
  </si>
  <si>
    <t>82</t>
  </si>
  <si>
    <t>551618410</t>
  </si>
  <si>
    <t>vtok se zápachovou uzávěrkou DN 32</t>
  </si>
  <si>
    <t>-829788547</t>
  </si>
  <si>
    <t>732</t>
  </si>
  <si>
    <t>Ústřední vytápění - strojovny</t>
  </si>
  <si>
    <t>83</t>
  </si>
  <si>
    <t>732331715</t>
  </si>
  <si>
    <t>Nádoby expanzní tlakové s membránou bez pojistného ventilu se závitovým připojením PN 1,0 o objemu 35 l (´Aquamat Mini´) pro teplou vodu</t>
  </si>
  <si>
    <t>-1374683494</t>
  </si>
  <si>
    <t>84</t>
  </si>
  <si>
    <t>732420814</t>
  </si>
  <si>
    <t>Demontáž čerpadel oběhových spirálních (do potrubí) DN 65</t>
  </si>
  <si>
    <t>-1726619619</t>
  </si>
  <si>
    <t>85</t>
  </si>
  <si>
    <t>732421224</t>
  </si>
  <si>
    <t xml:space="preserve">Čerpadla teplovodní závitová mokroběžná cirkulační pro TUV (elektronicky řízená) PN 10, do 80 st.C DN přípojky/dopravní výška H (m) - čerpací výkon Q (m3/h) DN 32 / do 7,0 m / 8,0 m3/h </t>
  </si>
  <si>
    <t>-347385814</t>
  </si>
  <si>
    <t>86</t>
  </si>
  <si>
    <t>732890801</t>
  </si>
  <si>
    <t>Vnitrostaveništní přemístění vybouraných (demontovaných) hmot strojoven vodorovně do 100 m v objektech výšky do 6 m</t>
  </si>
  <si>
    <t>1801444634</t>
  </si>
  <si>
    <t>87</t>
  </si>
  <si>
    <t>998732201</t>
  </si>
  <si>
    <t>Přesun hmot pro strojovny stanovený procentní sazbou (%) z ceny vodorovná dopravní vzdálenost do 50 m v objektech výšky do 6 m</t>
  </si>
  <si>
    <t>680162206</t>
  </si>
  <si>
    <t>HZS</t>
  </si>
  <si>
    <t>Hodinové zúčtovací sazby</t>
  </si>
  <si>
    <t>88</t>
  </si>
  <si>
    <t>HZS2491</t>
  </si>
  <si>
    <t>Hodinové zúčtovací sazby profesí PSV zednické výpomoci a pomocné práce PSV dělník zednických výpomocí - výkop v podlaze hl. cca 0,5 m dl. cca 12 m, vyspravení, začištění</t>
  </si>
  <si>
    <t>hod</t>
  </si>
  <si>
    <t>512</t>
  </si>
  <si>
    <t>1096847658</t>
  </si>
  <si>
    <t>17210PL - Vnitřní plynovod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</si>
  <si>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</si>
  <si>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</si>
  <si>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</si>
  <si>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</si>
  <si>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</si>
  <si>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723 - Zdravotechnika - vnitřní plynovod</t>
  </si>
  <si>
    <t xml:space="preserve">    783 - Dokončovací práce - nátěry</t>
  </si>
  <si>
    <t>M - Práce a dodávky M</t>
  </si>
  <si>
    <t xml:space="preserve">    23-M - Montáže potrubí</t>
  </si>
  <si>
    <t>HSV</t>
  </si>
  <si>
    <t>Práce a dodávky HSV</t>
  </si>
  <si>
    <t>Zemní práce</t>
  </si>
  <si>
    <t>113106123</t>
  </si>
  <si>
    <t>Rozebrání dlažeb a dílců komunikací pro pěší, vozovek a ploch s přemístěním hmot na skládku na vzdálenost do 3 m nebo s naložením na dopravní prostředek komunikací pro pěší s ložem z kameniva nebo živice a s výplní spár ze zámkové dlažby</t>
  </si>
  <si>
    <t>m2</t>
  </si>
  <si>
    <t>-1650314064</t>
  </si>
  <si>
    <t>VV</t>
  </si>
  <si>
    <t>9*1</t>
  </si>
  <si>
    <t>132201201</t>
  </si>
  <si>
    <t>Hloubení zapažených i nezapažených rýh šířky přes 600 do 2 000 mm s urovnáním dna do předepsaného profilu a spádu v hornině tř. 3 do 100 m3</t>
  </si>
  <si>
    <t>m3</t>
  </si>
  <si>
    <t>1855538859</t>
  </si>
  <si>
    <t>9*1*1,1</t>
  </si>
  <si>
    <t>132201209</t>
  </si>
  <si>
    <t>Hloubení zapažených i nezapažených rýh šířky přes 600 do 2 000 mm s urovnáním dna do předepsaného profilu a spádu v hornině tř. 3 Příplatek k cenám za lepivost horniny tř. 3</t>
  </si>
  <si>
    <t>-1696011509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</si>
  <si>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</si>
  <si>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</si>
  <si>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-349634520</t>
  </si>
  <si>
    <t>9*1*0,1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</si>
  <si>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</si>
  <si>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</si>
  <si>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-637002384</t>
  </si>
  <si>
    <t>9*1*0,408-3,1415*(0,108)^2/4*9</t>
  </si>
  <si>
    <t>171201201</t>
  </si>
  <si>
    <t>Uložení sypaniny na skládky</t>
  </si>
  <si>
    <t>1440594978</t>
  </si>
  <si>
    <t>171201211</t>
  </si>
  <si>
    <t>Uložení sypaniny poplatek za uložení sypaniny na skládce (skládkovné)</t>
  </si>
  <si>
    <t>835549528</t>
  </si>
  <si>
    <t>3,59*1,7</t>
  </si>
  <si>
    <t>174101101</t>
  </si>
  <si>
    <t>Zásyp sypaninou z jakékoliv horniny s uložením výkopku ve vrstvách se zhutněním jam, šachet, rýh nebo kolem objektů v těchto vykopávkách</t>
  </si>
  <si>
    <t>1291391095</t>
  </si>
  <si>
    <t>9,9-3,59-2,7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</si>
  <si>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</si>
  <si>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</si>
  <si>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-76142009</t>
  </si>
  <si>
    <t>9*1*0,3</t>
  </si>
  <si>
    <t>175111109</t>
  </si>
  <si>
    <t>Obsypání potrubí ručně sypaninou z vhodných hornin tř. 1 až 4 nebo materiálem připraveným podél výkopu ve vzdálenosti do 3 m od jeho kraje, pro jakoukoliv hloubku výkopu a míru zhutnění Příplatek k ceně za prohození sypaniny</t>
  </si>
  <si>
    <t>1705863252</t>
  </si>
  <si>
    <t>181951102</t>
  </si>
  <si>
    <t>Úprava pláně vyrovnáním výškových rozdílů v hornině tř. 1 až 4 se zhutněním</t>
  </si>
  <si>
    <t>-325580266</t>
  </si>
  <si>
    <t>Vodorovné konstrukce</t>
  </si>
  <si>
    <t>451573111</t>
  </si>
  <si>
    <t>Lože pod potrubí, stoky a drobné objekty v otevřeném výkopu z písku a štěrkopísku do 63 mm</t>
  </si>
  <si>
    <t>417032308</t>
  </si>
  <si>
    <t>9*1*0,408-9*3,1415*(0,108)^2/4</t>
  </si>
  <si>
    <t>Komunikace pozemní</t>
  </si>
  <si>
    <t>564851111</t>
  </si>
  <si>
    <t>Podklad ze štěrkodrti ŠD s rozprostřením a zhutněním, po zhutnění tl. 150 mm</t>
  </si>
  <si>
    <t>-721912017</t>
  </si>
  <si>
    <t>596211210</t>
  </si>
  <si>
    <t>Kladení dlažby z betonových zámkových dlaždic komunikací pro pěší s ložem z kameniva těženého nebo drceného tl. do 40 mm, s vyplněním spár s dvojitým hutněním, vibrováním a se smetením přebytečného materiálu na krajnici tl. 80 mm skupiny A, pro plochy do 50 m2</t>
  </si>
  <si>
    <t>125488992</t>
  </si>
  <si>
    <t>Ostatní konstrukce a práce, bourání</t>
  </si>
  <si>
    <t>979054451</t>
  </si>
  <si>
    <t>Očištění vybouraných prvků komunikací od spojovacího materiálu s odklizením a uložením očištěných hmot a spojovacího materiálu na skládku na vzdálenost do 10 m zámkových dlaždic s vyplněním spár kamenivem</t>
  </si>
  <si>
    <t>-833614488</t>
  </si>
  <si>
    <t>723</t>
  </si>
  <si>
    <t>Zdravotechnika - vnitřní plynovod</t>
  </si>
  <si>
    <t>774483306</t>
  </si>
  <si>
    <t>1273619427</t>
  </si>
  <si>
    <t>722210925</t>
  </si>
  <si>
    <t>Opravy vodovodního potrubí z ocelových trubek pozinkovaných závitových přeřezání ocelové trubky do DN 200</t>
  </si>
  <si>
    <t>-2122366127</t>
  </si>
  <si>
    <t>846730854</t>
  </si>
  <si>
    <t>722211818</t>
  </si>
  <si>
    <t>Demontáž armatur přírubových se dvěma přírubami (vč. šoupátek se zemní soupravou) DN 200</t>
  </si>
  <si>
    <t>1327875678</t>
  </si>
  <si>
    <t>722220851</t>
  </si>
  <si>
    <t>Demontáž armatur závitových s jedním závitem do G 3/4</t>
  </si>
  <si>
    <t>-535635676</t>
  </si>
  <si>
    <t>1790647790</t>
  </si>
  <si>
    <t>723120804</t>
  </si>
  <si>
    <t>Demontáž potrubí svařovaného z ocelových trubek závitových do DN 25</t>
  </si>
  <si>
    <t>-1425447432</t>
  </si>
  <si>
    <t>723150314</t>
  </si>
  <si>
    <t>Potrubí z ocelových trubek hladkých černých spojovaných svařováním tvářených za tepla D 89/3,6</t>
  </si>
  <si>
    <t>-189300632</t>
  </si>
  <si>
    <t>723150315</t>
  </si>
  <si>
    <t>Potrubí z ocelových trubek hladkých černých spojovaných svařováním tvářených za tepla D 108/4</t>
  </si>
  <si>
    <t>66137533</t>
  </si>
  <si>
    <t>723150318</t>
  </si>
  <si>
    <t>Potrubí z ocelových trubek hladkých černých spojovaných svařováním tvářených za tepla D 219/6,3</t>
  </si>
  <si>
    <t>1768981208</t>
  </si>
  <si>
    <t>723150372</t>
  </si>
  <si>
    <t>Potrubí z ocelových trubek hladkých chráničky D 133/4,5</t>
  </si>
  <si>
    <t>-2001863420</t>
  </si>
  <si>
    <t>723150804</t>
  </si>
  <si>
    <t>Demontáž potrubí svařovaného z ocelových trubek hladkých přes 76 do D 108</t>
  </si>
  <si>
    <t>1796240924</t>
  </si>
  <si>
    <t>723150806</t>
  </si>
  <si>
    <t>Demontáž potrubí svařovaného z ocelových trubek hladkých D 219</t>
  </si>
  <si>
    <t>1402192523</t>
  </si>
  <si>
    <t>723190257</t>
  </si>
  <si>
    <t>Přípojky plynovodní ke strojům a zařízením z trubek vyvedení a upevnění plynovodních výpustek na potrubí přes 50 do DN 100</t>
  </si>
  <si>
    <t>-1644135004</t>
  </si>
  <si>
    <t>723190901</t>
  </si>
  <si>
    <t>Opravy plynovodního potrubí uzavření nebo otevření potrubí</t>
  </si>
  <si>
    <t>1967744898</t>
  </si>
  <si>
    <t>723190907</t>
  </si>
  <si>
    <t>Opravy plynovodního potrubí odvzdušnění a napuštění potrubí</t>
  </si>
  <si>
    <t>-773268044</t>
  </si>
  <si>
    <t>723190909</t>
  </si>
  <si>
    <t>Opravy plynovodního potrubí neúřední zkouška těsnosti dosavadního potrubí</t>
  </si>
  <si>
    <t>-592873770</t>
  </si>
  <si>
    <t>723190912</t>
  </si>
  <si>
    <t>Opravy plynovodního potrubí navaření odbočky na potrubí DN 15</t>
  </si>
  <si>
    <t>-1118609242</t>
  </si>
  <si>
    <t>723190919</t>
  </si>
  <si>
    <t>Opravy plynovodního potrubí navaření odbočky na potrubí DN 80</t>
  </si>
  <si>
    <t>1447508799</t>
  </si>
  <si>
    <t>723219105</t>
  </si>
  <si>
    <t>Armatury přírubové montáž armatur přírubových ostatních typů DN 100</t>
  </si>
  <si>
    <t>-313192480</t>
  </si>
  <si>
    <t>422212360</t>
  </si>
  <si>
    <t>ventil havarijní plynový přírubový DN 100 PN 16 - NC s ručním otevíráním (0 - 50 kPa) ´PEVEKO´ EVHNC 1100.02/PL - 230 V</t>
  </si>
  <si>
    <t>-922535145</t>
  </si>
  <si>
    <t>422212200</t>
  </si>
  <si>
    <t>Detektor DPH4 - 230 V na zemní plyn + snímač (´PEVEKO´)</t>
  </si>
  <si>
    <t>-1391722938</t>
  </si>
  <si>
    <t>723221304</t>
  </si>
  <si>
    <t>Armatury s jedním závitem ventily vzorkovací rohové PN 5 vnitřní závit G 1/2</t>
  </si>
  <si>
    <t>340468024</t>
  </si>
  <si>
    <t>723239108</t>
  </si>
  <si>
    <t>Armatury se dvěma závity montáž armatur se dvěma závity ostatních typů G 3</t>
  </si>
  <si>
    <t>-1687355721</t>
  </si>
  <si>
    <t>551141580</t>
  </si>
  <si>
    <t>kulový kohout PN28, T 185°C, plnoprůtokový, nikl, páčka, 3" FF plyn (IVAR.G 51) - uzávěr před spotřebičem</t>
  </si>
  <si>
    <t>751558742</t>
  </si>
  <si>
    <t>551141600</t>
  </si>
  <si>
    <t>kulový kohout PN28, T 185°C, plnoprůtokový, nikl, páčka, 4" FF plyn (IVAR.G 51) - hlavní uzávěr kotelny</t>
  </si>
  <si>
    <t>-257247255</t>
  </si>
  <si>
    <t>723290821</t>
  </si>
  <si>
    <t>Vnitrostaveništní přemítění vybouraných (demontovaných) hmot vnitřní plynovod vodorovně do 100 m v objektech výšky do 6 m</t>
  </si>
  <si>
    <t>-42504309</t>
  </si>
  <si>
    <t>733193939</t>
  </si>
  <si>
    <t>Opravy rozvodů potrubí z trubek ocelových hladkých zaslepení potrubí dýnkem D 219</t>
  </si>
  <si>
    <t>-70247427</t>
  </si>
  <si>
    <t>733194928</t>
  </si>
  <si>
    <t>Opravy rozvodů potrubí z trubek ocelových hladkých navaření odbočky na stávající potrubí odbočka D 108/4,0</t>
  </si>
  <si>
    <t>1372636288</t>
  </si>
  <si>
    <t>733194939</t>
  </si>
  <si>
    <t>Opravy rozvodů potrubí z trubek ocelových hladkých navaření odbočky na stávající potrubí odbočka D 219/6,3</t>
  </si>
  <si>
    <t>-543490761</t>
  </si>
  <si>
    <t>734173217</t>
  </si>
  <si>
    <t>Mezikusy, přírubové spoje přírubové spoje PN 6/I, 200 st.C DN 80</t>
  </si>
  <si>
    <t>1520283127</t>
  </si>
  <si>
    <t>734173218</t>
  </si>
  <si>
    <t>Mezikusy, přírubové spoje přírubové spoje PN 6/I, 200 st.C DN 100</t>
  </si>
  <si>
    <t>-1870332725</t>
  </si>
  <si>
    <t>734421102</t>
  </si>
  <si>
    <t>Tlakoměr s pevným stonkem a kontrolním uzávěrem spodní připojení tlaku 0–4 kPa průměru 100 mm</t>
  </si>
  <si>
    <t>1610310137</t>
  </si>
  <si>
    <t>734494213</t>
  </si>
  <si>
    <t>Měřicí armatury návarky s trubkovým závitem G 1/2</t>
  </si>
  <si>
    <t>-1827250244</t>
  </si>
  <si>
    <t>783</t>
  </si>
  <si>
    <t>Dokončovací práce - nátěry</t>
  </si>
  <si>
    <t>783624561</t>
  </si>
  <si>
    <t>Základní nátěr armatur a kovových potrubí jednonásobný potrubí přes DN 50 do DN 100 mm akrylátový</t>
  </si>
  <si>
    <t>-809341451</t>
  </si>
  <si>
    <t>783624581</t>
  </si>
  <si>
    <t>Základní nátěr armatur a kovových potrubí jednonásobný potrubí přes DN 150 do DN 200 mm akrylátový</t>
  </si>
  <si>
    <t>-2036111737</t>
  </si>
  <si>
    <t>783627651</t>
  </si>
  <si>
    <t>Krycí nátěr (email) armatur a kovových potrubí potrubí přes DN 100 do DN 150 mm dvojnásobný syntetický akrylátový</t>
  </si>
  <si>
    <t>-845536041</t>
  </si>
  <si>
    <t>783627671</t>
  </si>
  <si>
    <t>Krycí nátěr (email) armatur a kovových potrubí potrubí přes DN 150 do DN 200 mm dvojnásobný syntetický akrylátový</t>
  </si>
  <si>
    <t>-1016382313</t>
  </si>
  <si>
    <t>Práce a dodávky M</t>
  </si>
  <si>
    <t>23-M</t>
  </si>
  <si>
    <t>Montáže potrubí</t>
  </si>
  <si>
    <t>230020872</t>
  </si>
  <si>
    <t>Příplatky k cenám za zhotovení svařovaných přechodů na montáži tř. 11 až 13 DN / DN1 200/100</t>
  </si>
  <si>
    <t>-1411289027</t>
  </si>
  <si>
    <t>230201017</t>
  </si>
  <si>
    <t>Montáž potrubí z oceli D přes 89 do 114,3, tl. stěny 4,0 mm</t>
  </si>
  <si>
    <t>-75333491</t>
  </si>
  <si>
    <t>140110760</t>
  </si>
  <si>
    <t>trubka ocelová bezešvá hladká jakost 11 353, 108 x 4,0 mm</t>
  </si>
  <si>
    <t>128</t>
  </si>
  <si>
    <t>1501423770</t>
  </si>
  <si>
    <t>283231310</t>
  </si>
  <si>
    <t>Fólie výstražná žlutá plynová</t>
  </si>
  <si>
    <t>-1646356334</t>
  </si>
  <si>
    <t>230210013</t>
  </si>
  <si>
    <t>Montáž opláštění ruční ovinem páskou za studena 2 vrstvy</t>
  </si>
  <si>
    <t>-1011035906</t>
  </si>
  <si>
    <t>230230018</t>
  </si>
  <si>
    <t>Tlakové zkoušky hlavní vzduchem 0,6 MPa DN 100</t>
  </si>
  <si>
    <t>-1035270880</t>
  </si>
  <si>
    <t>230250011</t>
  </si>
  <si>
    <t>Montáž uzemnění anodového vodorovného do 100 m</t>
  </si>
  <si>
    <t>-417683633</t>
  </si>
  <si>
    <t>HZS2212</t>
  </si>
  <si>
    <t>Hodinové zúčtovací sazby profesí PSV provádění stavebních instalací instalatér odborný - revize plynového zařízení</t>
  </si>
  <si>
    <t>1083403243</t>
  </si>
  <si>
    <t>Hodinové zúčtovací sazby profesí PSV zednické výpomoci a pomocné práce PSV dělník zednických výpomocí - 1x prostup stěnou 30 cm, vyspravení, začištění</t>
  </si>
  <si>
    <t>2095862971</t>
  </si>
  <si>
    <t>17210UT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</si>
  <si>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</si>
  <si>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</si>
  <si>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</si>
  <si>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</si>
  <si>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713300832</t>
  </si>
  <si>
    <t xml:space="preserve">Odstranění tepelné izolace těles povrchové úpravy pevné izolace jakékoliv tloušťky (bez řezání ocelové konstrukce plamenem) rohoží nebo matrací v pletivu s povrchovou úpravou </t>
  </si>
  <si>
    <t>233645702</t>
  </si>
  <si>
    <t>859952741</t>
  </si>
  <si>
    <t>713410833</t>
  </si>
  <si>
    <t>Odstranění tepelné izolace potrubí a ohybů pásy nebo rohožemi s povrchovou úpravou hliníkovou fólií připevněnými ocelovým drátem potrubí, tloušťka izolace přes 50 mm</t>
  </si>
  <si>
    <t>-893651416</t>
  </si>
  <si>
    <t>713411121</t>
  </si>
  <si>
    <t>Montáž izolace tepelné potrubí a ohybů pásy nebo rohožemi s povrchovou úpravou hliníkovou fólií připevněnými ocelovým drátem potrubí jednovrstvá</t>
  </si>
  <si>
    <t>-518377269</t>
  </si>
  <si>
    <t>631516720</t>
  </si>
  <si>
    <t>rohož izolační lamelová s jednostrannou Al fólií 55 kg/m3 tl.60 mm</t>
  </si>
  <si>
    <t>211947943</t>
  </si>
  <si>
    <t>15,1111111111111*0,9 'Přepočtené koeficientem množství</t>
  </si>
  <si>
    <t>967938911</t>
  </si>
  <si>
    <t>631545310</t>
  </si>
  <si>
    <t>pouzdro izolační potrubní s jednostrannou Al fólií max. 250/100 °C 28/30 mm</t>
  </si>
  <si>
    <t>36046103</t>
  </si>
  <si>
    <t>631545320</t>
  </si>
  <si>
    <t>pouzdro izolační potrubní s jednostrannou Al fólií max. 250/100 °C 35/30 mm</t>
  </si>
  <si>
    <t>1916515206</t>
  </si>
  <si>
    <t>-1267623510</t>
  </si>
  <si>
    <t>677442245</t>
  </si>
  <si>
    <t>631545350</t>
  </si>
  <si>
    <t>pouzdro izolační potrubní s jednostrannou Al fólií max. 250/100 °C 60/30 mm</t>
  </si>
  <si>
    <t>-1784837679</t>
  </si>
  <si>
    <t>631545770</t>
  </si>
  <si>
    <t>pouzdro izolační potrubní s jednostrannou Al fólií max. 250/100 °C 76/40 mm</t>
  </si>
  <si>
    <t>1276426529</t>
  </si>
  <si>
    <t>631546100</t>
  </si>
  <si>
    <t>pouzdro izolační potrubní s jednostrannou Al fólií max. 250/100 °C 108/50 mm</t>
  </si>
  <si>
    <t>739497937</t>
  </si>
  <si>
    <t>713463213</t>
  </si>
  <si>
    <t>Montáž izolace tepelné potrubí a ohybů tvarovkami nebo deskami potrubními pouzdry s povrchovou úpravou hliníkovou fólií (izolační materiál ve specifikaci) přelepenými samolepící hliníkovou páskou potrubí D přes 100 do 150 mm jednovrstvá</t>
  </si>
  <si>
    <t>-375893036</t>
  </si>
  <si>
    <t>631544320</t>
  </si>
  <si>
    <t>pouzdro izolační potrubní max. 400 °C 133/30 mm</t>
  </si>
  <si>
    <t>1800849345</t>
  </si>
  <si>
    <t>631545470</t>
  </si>
  <si>
    <t>pouzdro izolační potrubní s jednostrannou Al fólií max. 250/100 °C 219/30 mm</t>
  </si>
  <si>
    <t>-807108961</t>
  </si>
  <si>
    <t>631546120</t>
  </si>
  <si>
    <t>pouzdro izolační potrubní s jednostrannou Al fólií max. 250/100 °C 133/50 mm</t>
  </si>
  <si>
    <t>-1701895775</t>
  </si>
  <si>
    <t>631546200</t>
  </si>
  <si>
    <t>páska samolepící hliníková šířka 50 mm, délka 50 m</t>
  </si>
  <si>
    <t>700857652</t>
  </si>
  <si>
    <t>631548950</t>
  </si>
  <si>
    <t>pouzdro izolační pro čerpadlo Alpha2 25-60</t>
  </si>
  <si>
    <t>-1536186940</t>
  </si>
  <si>
    <t>631549320</t>
  </si>
  <si>
    <t>pouzdro izolační pro čerpadlo ´Magna´</t>
  </si>
  <si>
    <t>-1778559833</t>
  </si>
  <si>
    <t>631549470</t>
  </si>
  <si>
    <t>izolace pro filtry DN100</t>
  </si>
  <si>
    <t>850723747</t>
  </si>
  <si>
    <t>1,11111111111111*0,9 'Přepočtené koeficientem množství</t>
  </si>
  <si>
    <t>631549480</t>
  </si>
  <si>
    <t>izolace pro filtry DN125</t>
  </si>
  <si>
    <t>798711740</t>
  </si>
  <si>
    <t>631550020</t>
  </si>
  <si>
    <t>izolace pro uzavírací klapku bezpřírubovou DN125</t>
  </si>
  <si>
    <t>-287589173</t>
  </si>
  <si>
    <t>6,66666666666667*0,9 'Přepočtené koeficientem množství</t>
  </si>
  <si>
    <t>631549830</t>
  </si>
  <si>
    <t>izolace pro přírubový spoj DN100</t>
  </si>
  <si>
    <t>-694520286</t>
  </si>
  <si>
    <t>10*0,9 'Přepočtené koeficientem množství</t>
  </si>
  <si>
    <t>631549840</t>
  </si>
  <si>
    <t>izolace pro přírubový spoj DN125</t>
  </si>
  <si>
    <t>794049141</t>
  </si>
  <si>
    <t>11,1111111111111*0,9 'Přepočtené koeficientem množství</t>
  </si>
  <si>
    <t>-1283122940</t>
  </si>
  <si>
    <t>731</t>
  </si>
  <si>
    <t>Ústřední vytápění - kotelny</t>
  </si>
  <si>
    <t>731159620</t>
  </si>
  <si>
    <t>Kotle litinové teplovodní plynové stacionární odtah spalin do komína montáž kotlů litinových plynových ostatních typů o výkonu přes 90 do 130 kW</t>
  </si>
  <si>
    <t>66574328</t>
  </si>
  <si>
    <t>484265540</t>
  </si>
  <si>
    <t>Kotel kondenzační plynový se slitinovým výměníkem ´ARES 900 Tec ErP´ (3.025691) s plynulou modulací výkonu, autodiagnostikou, ekvitermní regulací, třída NOx 5, z 8 modulů 22 - 108 kW - cena dodavatele</t>
  </si>
  <si>
    <t>-1943955487</t>
  </si>
  <si>
    <t>731201823</t>
  </si>
  <si>
    <t>Demontáž kotlů ocelových automatických, o výkonu přes 465 do 730 kW</t>
  </si>
  <si>
    <t>-1624292616</t>
  </si>
  <si>
    <t>731202830</t>
  </si>
  <si>
    <t>Demontáž kotlů ocelových rozřezání demontovaných kotlů ocelových, o hmotnosti přes 1 000 do 2 500 kg</t>
  </si>
  <si>
    <t>-293116093</t>
  </si>
  <si>
    <t>731244494</t>
  </si>
  <si>
    <t>Montáž bezpečnostní sady pro kotel ´ARES´ 900 kW</t>
  </si>
  <si>
    <t>-1303282599</t>
  </si>
  <si>
    <t>484265180</t>
  </si>
  <si>
    <t>Bezpečnostní sada ´Komplet´ pro kondenzační kotel ´ARES´ 900 (3.023649) s ´Y´ litinovým filtrem, anuloidem s odvzdušněním, modulačním čerpadlem kotlového okruhu třídy ´A´ - cena dodavatele</t>
  </si>
  <si>
    <t>603826333</t>
  </si>
  <si>
    <t>731292812</t>
  </si>
  <si>
    <t>Demontáž hořáků na kapalná a plynná paliva, o výkonu přes 145 do 300 kW</t>
  </si>
  <si>
    <t>1094217076</t>
  </si>
  <si>
    <t>731391813</t>
  </si>
  <si>
    <t>Vypuštění vody z kotlů do kanalizace samospádem o výhřevné ploše kotlů přes 10 do 20 m2</t>
  </si>
  <si>
    <t>1339834883</t>
  </si>
  <si>
    <t>731810422</t>
  </si>
  <si>
    <t>Odtah spalin od kondenzačního kotle komínem nerez DN 300 dl. cca 6 m, vedeným svisle plochou střechou - cena dodavatele</t>
  </si>
  <si>
    <t>909989512</t>
  </si>
  <si>
    <t>731890801</t>
  </si>
  <si>
    <t>Vnitrostaveništní přemístění vybouraných (demontovaných) hmot kotelen vodorovně do 100 m umístěných ve výšce (hloubce) do 6 m</t>
  </si>
  <si>
    <t>-138311213</t>
  </si>
  <si>
    <t>998731201</t>
  </si>
  <si>
    <t>Přesun hmot pro kotelny stanovený procentní sazbou (%) z ceny vodorovná dopravní vzdálenost do 50 m v objektech výšky do 6 m</t>
  </si>
  <si>
    <t>1993709616</t>
  </si>
  <si>
    <t>732110812</t>
  </si>
  <si>
    <t>Demontáž těles rozdělovačů a sběračů přes 100 do DN 200</t>
  </si>
  <si>
    <t>723497802</t>
  </si>
  <si>
    <t>732110813</t>
  </si>
  <si>
    <t>Demontáž těles rozdělovačů a sběračů přes 200 do DN 300</t>
  </si>
  <si>
    <t>1431303782</t>
  </si>
  <si>
    <t>732111239</t>
  </si>
  <si>
    <t>Rozdělovače a sběrače tělesa rozdělovačů a sběračů z ocelových trub bezešvých Příplatek k cenám za každých dalších i započatých 0,5 m délky tělesa DN 200</t>
  </si>
  <si>
    <t>-929468250</t>
  </si>
  <si>
    <t>732111314</t>
  </si>
  <si>
    <t>Rozdělovače a sběrače trubková hrdla rozdělovačů a sběračů bez přírub DN 25</t>
  </si>
  <si>
    <t>660452525</t>
  </si>
  <si>
    <t>732111316</t>
  </si>
  <si>
    <t>Rozdělovače a sběrače trubková hrdla rozdělovačů a sběračů bez přírub DN 40</t>
  </si>
  <si>
    <t>403159836</t>
  </si>
  <si>
    <t>732111318</t>
  </si>
  <si>
    <t>Rozdělovače a sběrače trubková hrdla rozdělovačů a sběračů bez přírub DN 50</t>
  </si>
  <si>
    <t>1515990637</t>
  </si>
  <si>
    <t>732111332</t>
  </si>
  <si>
    <t>Rozdělovače a sběrače trubková hrdla rozdělovačů a sběračů bez přírub DN 125</t>
  </si>
  <si>
    <t>562081383</t>
  </si>
  <si>
    <t>732112142</t>
  </si>
  <si>
    <t>Rozdělovače a sběrače sdružené hydraulické přírubové (průtok Q m3/h - výkon kW) DN 200 (65 m3/h - 1500 kW)</t>
  </si>
  <si>
    <t>1608977264</t>
  </si>
  <si>
    <t>732199100</t>
  </si>
  <si>
    <t>Montáž štítků orientačních</t>
  </si>
  <si>
    <t>175386169</t>
  </si>
  <si>
    <t>732212815</t>
  </si>
  <si>
    <t>Demontáž změkčovacího filtru ZFRC 380</t>
  </si>
  <si>
    <t>2038835742</t>
  </si>
  <si>
    <t>732212823</t>
  </si>
  <si>
    <t>Demontáž ohříváků zásobníkových stojatých o obsahu přes 2 500 do 6 300 l</t>
  </si>
  <si>
    <t>-1791831862</t>
  </si>
  <si>
    <t>732213823</t>
  </si>
  <si>
    <t>Demontáž ohříváků zásobníkových rozřezání demontovaných ohříváků o obsahu přes 2 500 do 6 300 l</t>
  </si>
  <si>
    <t>713384510</t>
  </si>
  <si>
    <t>732214823</t>
  </si>
  <si>
    <t>Demontáž ohříváků zásobníkových vypuštění vody z ohříváků o obsahu přes 2 500 do 6 300 l</t>
  </si>
  <si>
    <t>-870964058</t>
  </si>
  <si>
    <t>732219345</t>
  </si>
  <si>
    <t>Montáž ohříváků vody zásobníkových stojatých PN 1,6/1,0 o obsahu 1 000 l</t>
  </si>
  <si>
    <t>-1925008040</t>
  </si>
  <si>
    <t>484371420</t>
  </si>
  <si>
    <t>ohřívač vody stacionární nepřímo ohřívaný ´Tank in tank´ A.C.V. ´Jumbo 1000´ o objemu 1000 l, 112 kW, trvalý průtok 2.751 l/h, 4.234 l/60´, 1.941 l 10´; + opláštění izolací; výstup cirkulace TV; výstupy 2"; cena od dodavatele</t>
  </si>
  <si>
    <t>-720270247</t>
  </si>
  <si>
    <t>732225824</t>
  </si>
  <si>
    <t>Demontáž výměníků tepla dvouchodových vlásenkových , jednoho článku, o v. pl. 26 m2</t>
  </si>
  <si>
    <t>1335716901</t>
  </si>
  <si>
    <t>732226813</t>
  </si>
  <si>
    <t>Demontáž výměníků tepla rozřezání demontovaných výměníků přes 300 do DN 450</t>
  </si>
  <si>
    <t>245235896</t>
  </si>
  <si>
    <t>732227813</t>
  </si>
  <si>
    <t>Demontáž výměníků tepla vypuštění vody z výměníků z jednoho článku přes 300 do DN 450</t>
  </si>
  <si>
    <t>1737863357</t>
  </si>
  <si>
    <t>732292810</t>
  </si>
  <si>
    <t>Demontáž ostatní rozřezání podpěrných konstrukcí ohříváků TUV</t>
  </si>
  <si>
    <t>2042309245</t>
  </si>
  <si>
    <t>732292820</t>
  </si>
  <si>
    <t>Demontáž ostatní rozřezání podpěrných konstrukcí výměníků tepla</t>
  </si>
  <si>
    <t>-1400357464</t>
  </si>
  <si>
    <t>732320815</t>
  </si>
  <si>
    <t>Demontáž nádrží beztlakých nebo tlakových odpojení od rozvodů potrubí nádrže o obsahu přes 500 do 1 000 l</t>
  </si>
  <si>
    <t>1786067154</t>
  </si>
  <si>
    <t>732320817</t>
  </si>
  <si>
    <t>Demontáž nádrží beztlakých nebo tlakových odpojení od rozvodů potrubí nádrže o obsahu přes 2 000 do 3 000 l</t>
  </si>
  <si>
    <t>-491082917</t>
  </si>
  <si>
    <t>732324815</t>
  </si>
  <si>
    <t>Demontáž nádrží beztlakých nebo tlakových vypuštění vody z nádrží o obsahu přes 500 do 1 000 l</t>
  </si>
  <si>
    <t>850155159</t>
  </si>
  <si>
    <t>732324817</t>
  </si>
  <si>
    <t>Demontáž nádrží beztlakých nebo tlakových vypuštění vody z nádrží o obsahu přes 2 000 do 3 000 l</t>
  </si>
  <si>
    <t>-526447728</t>
  </si>
  <si>
    <t>732332139</t>
  </si>
  <si>
    <t>Automatická expanzní nádoba ´Olymp´ HC70-S6 (odvzdušnění, odplynění, dopouštění, udržování tlaku, zabezpečení soustavy) - cena dodavatele - s montáží a dopravou</t>
  </si>
  <si>
    <t>913733592</t>
  </si>
  <si>
    <t>732332231</t>
  </si>
  <si>
    <t>Přídavná nádoba pro automatickou expanzní nádobu ´Olymp´ EB-300S o objemu 300 l - cena dodavatele - s montáží a dopravou</t>
  </si>
  <si>
    <t>1322475751</t>
  </si>
  <si>
    <t>732393815</t>
  </si>
  <si>
    <t>Sejmutí nádrží z konzol, rozřezání nádrží rozřezání demontovaných nádrží o obsahu do 1 000 l</t>
  </si>
  <si>
    <t>-68770186</t>
  </si>
  <si>
    <t>732393818</t>
  </si>
  <si>
    <t>Sejmutí nádrží z konzol, rozřezání nádrží rozřezání demontovaných nádrží o obsahu přes 2 000 do 5 000 l</t>
  </si>
  <si>
    <t>-877445389</t>
  </si>
  <si>
    <t>732420813</t>
  </si>
  <si>
    <t>Demontáž čerpadel oběhových spirálních (do potrubí) DN 50</t>
  </si>
  <si>
    <t>239725887</t>
  </si>
  <si>
    <t>732421412</t>
  </si>
  <si>
    <t xml:space="preserve">Čerpadla teplovodní závitová mokroběžná oběhová pro teplovodní vytápění (elektronicky řízená) PN 10, do 110 st.C DN přípojky/dopravní výška H (m) - čerpací výkon Q (m3/h) DN 25 / do 6,0 m / 2,8 m3/h </t>
  </si>
  <si>
    <t>-365274831</t>
  </si>
  <si>
    <t>732421419</t>
  </si>
  <si>
    <t xml:space="preserve">Čerpadla teplovodní závitová mokroběžná oběhová pro teplovodní vytápění (elektronicky řízená) PN 10, do 110 st.C DN přípojky/dopravní výška H (m) - čerpací výkon Q (m3/h) DN 25 / do 8,0 m / 4,0 m3/h </t>
  </si>
  <si>
    <t>-196772171</t>
  </si>
  <si>
    <t>732421453</t>
  </si>
  <si>
    <t xml:space="preserve">Čerpadla teplovodní závitová mokroběžná oběhová pro teplovodní vytápění (elektronicky řízená) PN 10, do 110 st.C DN přípojky/dopravní výška H (m) - čerpací výkon Q (m3/h) DN 32 / do 6,0 m / 4,5 m3/h </t>
  </si>
  <si>
    <t>-1257565242</t>
  </si>
  <si>
    <t>732421472</t>
  </si>
  <si>
    <t xml:space="preserve">Čerpadla teplovodní závitová mokroběžná oběhová pro teplovodní vytápění (elektronicky řízená) PN 10, do 110 st.C DN přípojky/dopravní výška H (m) - čerpací výkon Q (m3/h) DN 32 / do 8,0 m / 5,0 m3/h </t>
  </si>
  <si>
    <t>1306084459</t>
  </si>
  <si>
    <t>732429239</t>
  </si>
  <si>
    <t>Čerpadla teplovodní montáž čerpadel (do potrubí) ostatních typů mokroběžných přírubových zdvojených DN 100</t>
  </si>
  <si>
    <t>695379039</t>
  </si>
  <si>
    <t>426113370</t>
  </si>
  <si>
    <t>čerpadlo oběhové teplovodní zdvojené přírubové DN 100 pro vytápění výtlak 4 m Qmax 68 m3/h PN6</t>
  </si>
  <si>
    <t>-351031606</t>
  </si>
  <si>
    <t>732493810</t>
  </si>
  <si>
    <t>Demontáž ostatního zařízení strojoven plovákového spínacího zařízení</t>
  </si>
  <si>
    <t>-647067772</t>
  </si>
  <si>
    <t>2127648756</t>
  </si>
  <si>
    <t>294953251</t>
  </si>
  <si>
    <t>733</t>
  </si>
  <si>
    <t>Ústřední vytápění - rozvodné potrubí</t>
  </si>
  <si>
    <t>733110803</t>
  </si>
  <si>
    <t>Demontáž potrubí z trubek ocelových závitových DN do 15</t>
  </si>
  <si>
    <t>1704499563</t>
  </si>
  <si>
    <t>733110806</t>
  </si>
  <si>
    <t>Demontáž potrubí z trubek ocelových závitových DN přes 15 do 32</t>
  </si>
  <si>
    <t>338581628</t>
  </si>
  <si>
    <t>733110808</t>
  </si>
  <si>
    <t>Demontáž potrubí z trubek ocelových závitových DN přes 32 do 50</t>
  </si>
  <si>
    <t>1385963118</t>
  </si>
  <si>
    <t>733111115</t>
  </si>
  <si>
    <t>Potrubí z trubek ocelových závitových bezešvých běžných nízkotlakých v kotelnách a strojovnách DN 25</t>
  </si>
  <si>
    <t>-743054155</t>
  </si>
  <si>
    <t>733111117</t>
  </si>
  <si>
    <t>Potrubí z trubek ocelových závitových bezešvých běžných nízkotlakých v kotelnách a strojovnách DN 40</t>
  </si>
  <si>
    <t>-1979138152</t>
  </si>
  <si>
    <t>733111118</t>
  </si>
  <si>
    <t>Potrubí z trubek ocelových závitových bezešvých běžných nízkotlakých v kotelnách a strojovnách DN 50</t>
  </si>
  <si>
    <t>-1002470937</t>
  </si>
  <si>
    <t>733113115</t>
  </si>
  <si>
    <t>Potrubí z trubek ocelových závitových Příplatek k ceně za zhotovení přípojky z ocelových trubek závitových DN 25</t>
  </si>
  <si>
    <t>590412702</t>
  </si>
  <si>
    <t>733113117</t>
  </si>
  <si>
    <t>Potrubí z trubek ocelových závitových Příplatek k ceně za zhotovení přípojky z ocelových trubek závitových DN 40</t>
  </si>
  <si>
    <t>-167808279</t>
  </si>
  <si>
    <t>733113118</t>
  </si>
  <si>
    <t>Potrubí z trubek ocelových závitových Příplatek k ceně za zhotovení přípojky z ocelových trubek závitových DN 50</t>
  </si>
  <si>
    <t>100326755</t>
  </si>
  <si>
    <t>733120826</t>
  </si>
  <si>
    <t>Demontáž potrubí z trubek ocelových hladkých D přes 60,3 do 89</t>
  </si>
  <si>
    <t>1539052926</t>
  </si>
  <si>
    <t>733120832</t>
  </si>
  <si>
    <t>Demontáž potrubí z trubek ocelových hladkých D přes 89 do 133</t>
  </si>
  <si>
    <t>-506641249</t>
  </si>
  <si>
    <t>733120836</t>
  </si>
  <si>
    <t>Demontáž potrubí z trubek ocelových hladkých D přes 133 do 159</t>
  </si>
  <si>
    <t>-1871453327</t>
  </si>
  <si>
    <t>733120839</t>
  </si>
  <si>
    <t>Demontáž potrubí z trubek ocelových hladkých D 219</t>
  </si>
  <si>
    <t>-50960849</t>
  </si>
  <si>
    <t>89</t>
  </si>
  <si>
    <t>733121172</t>
  </si>
  <si>
    <t>Potrubí z trubek ocelových hladkých bezešvých tvářených za tepla nízkotlakých a středotlakých D 133/4,5</t>
  </si>
  <si>
    <t>419903679</t>
  </si>
  <si>
    <t>90</t>
  </si>
  <si>
    <t>733121222</t>
  </si>
  <si>
    <t>Potrubí z trubek ocelových hladkých bezešvých tvářených za tepla v kotelnách a strojovnách D 76/3,2</t>
  </si>
  <si>
    <t>-164810222</t>
  </si>
  <si>
    <t>91</t>
  </si>
  <si>
    <t>733121232</t>
  </si>
  <si>
    <t>Potrubí z trubek ocelových hladkých bezešvých tvářených za tepla v kotelnách a strojovnách D 133/4,5</t>
  </si>
  <si>
    <t>-1809554375</t>
  </si>
  <si>
    <t>92</t>
  </si>
  <si>
    <t>733123128</t>
  </si>
  <si>
    <t>Potrubí z trubek ocelových hladkých Příplatek k cenám za zhotovení přípojky z trubek ocelových hladkých D 108/4,0</t>
  </si>
  <si>
    <t>-1242832434</t>
  </si>
  <si>
    <t>93</t>
  </si>
  <si>
    <t>733123132</t>
  </si>
  <si>
    <t>Potrubí z trubek ocelových hladkých Příplatek k cenám za zhotovení přípojky z trubek ocelových hladkých D 133/4,5</t>
  </si>
  <si>
    <t>-1780784413</t>
  </si>
  <si>
    <t>94</t>
  </si>
  <si>
    <t>733131137</t>
  </si>
  <si>
    <t>Kompenzátory pro ocelové potrubí pryžové PN 16 do 90 st.C přírubové DN 125</t>
  </si>
  <si>
    <t>-242877419</t>
  </si>
  <si>
    <t>95</t>
  </si>
  <si>
    <t>733140811</t>
  </si>
  <si>
    <t>Demontáž odvzdušňovacích nádob a stříšek odřezání nádoby</t>
  </si>
  <si>
    <t>-243450858</t>
  </si>
  <si>
    <t>96</t>
  </si>
  <si>
    <t>733141103</t>
  </si>
  <si>
    <t>Odvzdušňovací nádobky, odlučovače a odkalovače nádobky z trubek ocelových DN 65</t>
  </si>
  <si>
    <t>-1783540540</t>
  </si>
  <si>
    <t>97</t>
  </si>
  <si>
    <t>733190107</t>
  </si>
  <si>
    <t>Zkoušky těsnosti potrubí, manžety prostupové z trubek ocelových zkoušky těsnosti potrubí (za provozu) z trubek ocelových závitových DN do 40</t>
  </si>
  <si>
    <t>-77820597</t>
  </si>
  <si>
    <t>98</t>
  </si>
  <si>
    <t>733190108</t>
  </si>
  <si>
    <t>Zkoušky těsnosti potrubí, manžety prostupové z trubek ocelových zkoušky těsnosti potrubí (za provozu) z trubek ocelových závitových DN 40 do 50</t>
  </si>
  <si>
    <t>-390276122</t>
  </si>
  <si>
    <t>99</t>
  </si>
  <si>
    <t>733190225</t>
  </si>
  <si>
    <t>Zkoušky těsnosti potrubí, manžety prostupové z trubek ocelových zkoušky těsnosti potrubí (za provozu) z trubek ocelových hladkých D přes 60,3/2,9 do 89/5,0</t>
  </si>
  <si>
    <t>-243645937</t>
  </si>
  <si>
    <t>100</t>
  </si>
  <si>
    <t>733190232</t>
  </si>
  <si>
    <t>Zkoušky těsnosti potrubí, manžety prostupové z trubek ocelových zkoušky těsnosti potrubí (za provozu) z trubek ocelových hladkých D přes 89/5,0 do 133/5,0</t>
  </si>
  <si>
    <t>-963797366</t>
  </si>
  <si>
    <t>101</t>
  </si>
  <si>
    <t>733191816</t>
  </si>
  <si>
    <t>Demontáž příslušenství potrubí odřezání třmenových držáků bez demontáže podpěr, konzol nebo výložníků D do 44,5</t>
  </si>
  <si>
    <t>-838897902</t>
  </si>
  <si>
    <t>102</t>
  </si>
  <si>
    <t>733191823</t>
  </si>
  <si>
    <t>Demontáž příslušenství potrubí odřezání třmenových držáků bez demontáže podpěr, konzol nebo výložníků D přes 44,5 do 76</t>
  </si>
  <si>
    <t>-1257349044</t>
  </si>
  <si>
    <t>103</t>
  </si>
  <si>
    <t>733191828</t>
  </si>
  <si>
    <t>Demontáž příslušenství potrubí odřezání třmenových držáků bez demontáže podpěr, konzol nebo výložníků D přes 76 do 108</t>
  </si>
  <si>
    <t>2036664513</t>
  </si>
  <si>
    <t>104</t>
  </si>
  <si>
    <t>733191836</t>
  </si>
  <si>
    <t>Demontáž příslušenství potrubí odřezání třmenových držáků bez demontáže podpěr, konzol nebo výložníků D přes 108 do 159</t>
  </si>
  <si>
    <t>583758045</t>
  </si>
  <si>
    <t>105</t>
  </si>
  <si>
    <t>733191844</t>
  </si>
  <si>
    <t>Demontáž příslušenství potrubí odřezání třmenových držáků bez demontáže podpěr, konzol nebo výložníků D přes 159 do 377</t>
  </si>
  <si>
    <t>2078869582</t>
  </si>
  <si>
    <t>106</t>
  </si>
  <si>
    <t>733191925</t>
  </si>
  <si>
    <t>Opravy rozvodů potrubí z trubek ocelových závitových normálních i zesílených navaření odbočky na stávající potrubí, odbočka DN 25</t>
  </si>
  <si>
    <t>-1470356887</t>
  </si>
  <si>
    <t>107</t>
  </si>
  <si>
    <t>733191927</t>
  </si>
  <si>
    <t>Opravy rozvodů potrubí z trubek ocelových závitových normálních i zesílených navaření odbočky na stávající potrubí, odbočka DN 40</t>
  </si>
  <si>
    <t>-1013755460</t>
  </si>
  <si>
    <t>108</t>
  </si>
  <si>
    <t>733191928</t>
  </si>
  <si>
    <t>Opravy rozvodů potrubí z trubek ocelových závitových normálních i zesílených navaření odbočky na stávající potrubí, odbočka DN 50</t>
  </si>
  <si>
    <t>1285975787</t>
  </si>
  <si>
    <t>109</t>
  </si>
  <si>
    <t>733193810</t>
  </si>
  <si>
    <t>Demontáž příslušenství potrubí rozřezání konzol, podpěr a výložníků pro potrubí z úhelníků L do 50x50x5 mm</t>
  </si>
  <si>
    <t>1764363353</t>
  </si>
  <si>
    <t>110</t>
  </si>
  <si>
    <t>733193820</t>
  </si>
  <si>
    <t>Demontáž příslušenství potrubí rozřezání konzol, podpěr a výložníků pro potrubí z úhelníků L přes 50x50x5 do 80x80x8 mm</t>
  </si>
  <si>
    <t>1052494801</t>
  </si>
  <si>
    <t>111</t>
  </si>
  <si>
    <t>733194820</t>
  </si>
  <si>
    <t>Demontáž příslušenství potrubí rozřezání konzol, podpěr a výložníků pro potrubí z U - profilu přes 6,5 do U 10</t>
  </si>
  <si>
    <t>-1776251805</t>
  </si>
  <si>
    <t>112</t>
  </si>
  <si>
    <t>733194830</t>
  </si>
  <si>
    <t>Demontáž příslušenství potrubí rozřezání konzol, podpěr a výložníků pro potrubí z U - profilu přes 10 do U 14</t>
  </si>
  <si>
    <t>-152393012</t>
  </si>
  <si>
    <t>113</t>
  </si>
  <si>
    <t>733194922</t>
  </si>
  <si>
    <t>Opravy rozvodů potrubí z trubek ocelových hladkých navaření odbočky na stávající potrubí odbočka D 76/3,2</t>
  </si>
  <si>
    <t>-1517991096</t>
  </si>
  <si>
    <t>114</t>
  </si>
  <si>
    <t>733222105</t>
  </si>
  <si>
    <t>Potrubí z trubek měděných polotvrdých spojovaných měkkým pájením D 28/1,5</t>
  </si>
  <si>
    <t>253397774</t>
  </si>
  <si>
    <t>115</t>
  </si>
  <si>
    <t>733224205</t>
  </si>
  <si>
    <t>Potrubí z trubek měděných Příplatek k cenám za potrubí vedené v kotelnách a strojovnách D 28/1,5</t>
  </si>
  <si>
    <t>535768492</t>
  </si>
  <si>
    <t>116</t>
  </si>
  <si>
    <t>733224225</t>
  </si>
  <si>
    <t>Potrubí z trubek měděných Příplatek k cenám za zhotovení přípojky z trubek měděných D 28/1,5</t>
  </si>
  <si>
    <t>-513534490</t>
  </si>
  <si>
    <t>117</t>
  </si>
  <si>
    <t>733291101</t>
  </si>
  <si>
    <t>Zkoušky těsnosti potrubí z trubek měděných D do 35/1,5</t>
  </si>
  <si>
    <t>1556900931</t>
  </si>
  <si>
    <t>118</t>
  </si>
  <si>
    <t>733291905</t>
  </si>
  <si>
    <t>Opravy rozvodů potrubí z trubek měděných propojení potrubí D 28/1,5</t>
  </si>
  <si>
    <t>938069509</t>
  </si>
  <si>
    <t>119</t>
  </si>
  <si>
    <t>733890801</t>
  </si>
  <si>
    <t>Vnitrostaveništní přemístění vybouraných (demontovaných) hmot rozvodů potrubí vodorovně do 100 m v objektech výšky do 6 m</t>
  </si>
  <si>
    <t>-1932458691</t>
  </si>
  <si>
    <t>120</t>
  </si>
  <si>
    <t>998733201</t>
  </si>
  <si>
    <t>Přesun hmot pro rozvody potrubí stanovený procentní sazbou z ceny vodorovná dopravní vzdálenost do 50 m v objektech výšky do 6 m</t>
  </si>
  <si>
    <t>-1526632575</t>
  </si>
  <si>
    <t>734</t>
  </si>
  <si>
    <t>Ústřední vytápění - armatury</t>
  </si>
  <si>
    <t>121</t>
  </si>
  <si>
    <t>734100811</t>
  </si>
  <si>
    <t>Demontáž armatur přírubových se dvěma přírubami do DN 50</t>
  </si>
  <si>
    <t>-1160957787</t>
  </si>
  <si>
    <t>122</t>
  </si>
  <si>
    <t>734100812</t>
  </si>
  <si>
    <t>Demontáž armatur přírubových se dvěma přírubami přes 50 do DN 100</t>
  </si>
  <si>
    <t>1789746286</t>
  </si>
  <si>
    <t>123</t>
  </si>
  <si>
    <t>734100813</t>
  </si>
  <si>
    <t>Demontáž armatur přírubových se dvěma přírubami přes 100 do DN 150</t>
  </si>
  <si>
    <t>987893643</t>
  </si>
  <si>
    <t>124</t>
  </si>
  <si>
    <t>734100814</t>
  </si>
  <si>
    <t>Demontáž armatur přírubových se dvěma přírubami přes 150 do DN 200</t>
  </si>
  <si>
    <t>-832835816</t>
  </si>
  <si>
    <t>125</t>
  </si>
  <si>
    <t>734163430</t>
  </si>
  <si>
    <t>Filtry z uhlíkové oceli s vypouštěcí přírubou PN 16 do 300 st.C DN 125</t>
  </si>
  <si>
    <t>-1712475322</t>
  </si>
  <si>
    <t>126</t>
  </si>
  <si>
    <t>734172232</t>
  </si>
  <si>
    <t>Mezikusy, přírubové spoje mezikusy přírubové bez protipřírub z ocelových trubek hladkých redukované DN 125/100</t>
  </si>
  <si>
    <t>428652106</t>
  </si>
  <si>
    <t>127</t>
  </si>
  <si>
    <t>734173418</t>
  </si>
  <si>
    <t>Mezikusy, přírubové spoje přírubové spoje PN 16/I, 200 st.C DN 100</t>
  </si>
  <si>
    <t>-668673009</t>
  </si>
  <si>
    <t>734173421</t>
  </si>
  <si>
    <t>Mezikusy, přírubové spoje přírubové spoje PN 16/I, 200 st.C DN 125</t>
  </si>
  <si>
    <t>-1770186656</t>
  </si>
  <si>
    <t>129</t>
  </si>
  <si>
    <t>734190814</t>
  </si>
  <si>
    <t>Demontáž přírub rozpojení přírubového spoje do DN 50</t>
  </si>
  <si>
    <t>-652100421</t>
  </si>
  <si>
    <t>130</t>
  </si>
  <si>
    <t>734190818</t>
  </si>
  <si>
    <t>Demontáž přírub rozpojení přírubového spoje přes 50 do DN 100</t>
  </si>
  <si>
    <t>1627803168</t>
  </si>
  <si>
    <t>131</t>
  </si>
  <si>
    <t>734190822</t>
  </si>
  <si>
    <t>Demontáž přírub rozpojení přírubového spoje přes 100 do DN 150</t>
  </si>
  <si>
    <t>-622616506</t>
  </si>
  <si>
    <t>132</t>
  </si>
  <si>
    <t>734190823</t>
  </si>
  <si>
    <t>Demontáž přírub rozpojení přírubového spoje přes 150 do DN 200</t>
  </si>
  <si>
    <t>1596268177</t>
  </si>
  <si>
    <t>133</t>
  </si>
  <si>
    <t>734191821</t>
  </si>
  <si>
    <t>Demontáž přírub odříznutí příruby bez rozpojení, přírubového spoje do DN 50</t>
  </si>
  <si>
    <t>1339393782</t>
  </si>
  <si>
    <t>134</t>
  </si>
  <si>
    <t>734191822</t>
  </si>
  <si>
    <t>Demontáž přírub odříznutí příruby bez rozpojení, přírubového spoje přes 50 do DN 100</t>
  </si>
  <si>
    <t>-744577016</t>
  </si>
  <si>
    <t>135</t>
  </si>
  <si>
    <t>734191823</t>
  </si>
  <si>
    <t>Demontáž přírub odříznutí příruby bez rozpojení, přírubového spoje přes 100 do DN 150</t>
  </si>
  <si>
    <t>-1428730856</t>
  </si>
  <si>
    <t>136</t>
  </si>
  <si>
    <t>734191824</t>
  </si>
  <si>
    <t>Demontáž přírub odříznutí příruby bez rozpojení, přírubového spoje přes 150 do DN 200</t>
  </si>
  <si>
    <t>-1075394087</t>
  </si>
  <si>
    <t>137</t>
  </si>
  <si>
    <t>734192321</t>
  </si>
  <si>
    <t>Ostatní přírubové armatury klapky zpětné samočinné PN 16 do 100 st.C DN 125</t>
  </si>
  <si>
    <t>-968313930</t>
  </si>
  <si>
    <t>138</t>
  </si>
  <si>
    <t>734193118</t>
  </si>
  <si>
    <t>Ostatní přírubové armatury klapky mezipřírubové uzavírací PN 16 do 120 st.C disk tvárná litina DN 125</t>
  </si>
  <si>
    <t>738050118</t>
  </si>
  <si>
    <t>139</t>
  </si>
  <si>
    <t>734200812</t>
  </si>
  <si>
    <t>Demontáž armatur závitových s jedním závitem přes 1/2 do G 1</t>
  </si>
  <si>
    <t>1720441900</t>
  </si>
  <si>
    <t>140</t>
  </si>
  <si>
    <t>734200821</t>
  </si>
  <si>
    <t>Demontáž armatur závitových se dvěma závity do G 1/2</t>
  </si>
  <si>
    <t>-1755004861</t>
  </si>
  <si>
    <t>141</t>
  </si>
  <si>
    <t>734200822</t>
  </si>
  <si>
    <t>Demontáž armatur závitových se dvěma závity přes 1/2 do G 1</t>
  </si>
  <si>
    <t>1044728589</t>
  </si>
  <si>
    <t>142</t>
  </si>
  <si>
    <t>734200823</t>
  </si>
  <si>
    <t>Demontáž armatur závitových se dvěma závity přes 1 do G 6/4</t>
  </si>
  <si>
    <t>-1669353433</t>
  </si>
  <si>
    <t>143</t>
  </si>
  <si>
    <t>734211127</t>
  </si>
  <si>
    <t>Ventily odvzdušňovací závitové automatické se zpětnou klapkou PN 14 do 120 st.C G 1/2</t>
  </si>
  <si>
    <t>-1592357507</t>
  </si>
  <si>
    <t>144</t>
  </si>
  <si>
    <t>734242414</t>
  </si>
  <si>
    <t>Ventily zpětné závitové PN 16 do 110 st.C přímé G 1</t>
  </si>
  <si>
    <t>745110204</t>
  </si>
  <si>
    <t>145</t>
  </si>
  <si>
    <t>734242416</t>
  </si>
  <si>
    <t>Ventily zpětné závitové PN 16 do 110 st.C přímé G 6/4</t>
  </si>
  <si>
    <t>1685366215</t>
  </si>
  <si>
    <t>146</t>
  </si>
  <si>
    <t>734242417</t>
  </si>
  <si>
    <t>Ventily zpětné závitové PN 16 do 110 st.C přímé G 2</t>
  </si>
  <si>
    <t>59402309</t>
  </si>
  <si>
    <t>147</t>
  </si>
  <si>
    <t>734251214</t>
  </si>
  <si>
    <t>Ventily pojistné závitové a čepové rohové provozní tlak 2,5 bar 5/4" x 6/4"</t>
  </si>
  <si>
    <t>-847274953</t>
  </si>
  <si>
    <t>148</t>
  </si>
  <si>
    <t>734290823</t>
  </si>
  <si>
    <t>Demontáž armatur směšovacích přivařovacích čtyřcestných DN 32</t>
  </si>
  <si>
    <t>1133260555</t>
  </si>
  <si>
    <t>149</t>
  </si>
  <si>
    <t>734290824</t>
  </si>
  <si>
    <t>Demontáž armatur směšovacích přivařovacích čtyřcestných DN 40</t>
  </si>
  <si>
    <t>-370989627</t>
  </si>
  <si>
    <t>150</t>
  </si>
  <si>
    <t>734290825</t>
  </si>
  <si>
    <t>Demontáž armatur směšovacích přivařovacích čtyřcestných DN 50</t>
  </si>
  <si>
    <t>-1445045451</t>
  </si>
  <si>
    <t>151</t>
  </si>
  <si>
    <t>734291123</t>
  </si>
  <si>
    <t>Ostatní armatury kohouty plnicí a vypouštěcí PN 10 do 110 st.C G 1/2</t>
  </si>
  <si>
    <t>-434076342</t>
  </si>
  <si>
    <t>152</t>
  </si>
  <si>
    <t>734291244</t>
  </si>
  <si>
    <t>Ostatní armatury filtry závitové PN 16 do 130 st.C přímé s vnitřními závity G 1</t>
  </si>
  <si>
    <t>1916315810</t>
  </si>
  <si>
    <t>153</t>
  </si>
  <si>
    <t>734291246</t>
  </si>
  <si>
    <t>Ostatní armatury filtry závitové PN 16 do 130 st.C přímé s vnitřními závity G 1 1/2</t>
  </si>
  <si>
    <t>-1430054321</t>
  </si>
  <si>
    <t>154</t>
  </si>
  <si>
    <t>734291247</t>
  </si>
  <si>
    <t>Ostatní armatury filtry závitové PN 16 do 130 st.C přímé s vnitřními závity G 2</t>
  </si>
  <si>
    <t>122774505</t>
  </si>
  <si>
    <t>155</t>
  </si>
  <si>
    <t>734292715</t>
  </si>
  <si>
    <t>Ostatní armatury kulové kohouty PN 42 do 185 st.C přímé vnitřní závit G 1</t>
  </si>
  <si>
    <t>1268861319</t>
  </si>
  <si>
    <t>156</t>
  </si>
  <si>
    <t>734292717</t>
  </si>
  <si>
    <t>Ostatní armatury kulové kohouty PN 42 do 185 st.C přímé vnitřní závit G 1 1/2</t>
  </si>
  <si>
    <t>55679823</t>
  </si>
  <si>
    <t>157</t>
  </si>
  <si>
    <t>734292718</t>
  </si>
  <si>
    <t>Ostatní armatury kulové kohouty PN 42 do 185 st.C přímé vnitřní závit G 2</t>
  </si>
  <si>
    <t>-407020399</t>
  </si>
  <si>
    <t>158</t>
  </si>
  <si>
    <t>734292765</t>
  </si>
  <si>
    <t>Ostatní armatury kulové kohouty k čerpadlu Giacomini] 6/4" x 1"</t>
  </si>
  <si>
    <t>64870778</t>
  </si>
  <si>
    <t>159</t>
  </si>
  <si>
    <t>734292766</t>
  </si>
  <si>
    <t>Ostatní armatury kulové kohouty k čerpadlu 2" x 1 1/4"</t>
  </si>
  <si>
    <t>-293048113</t>
  </si>
  <si>
    <t>160</t>
  </si>
  <si>
    <t>734295021</t>
  </si>
  <si>
    <t>Směšovací armatury závitové trojcestné se servomotorem DN 20</t>
  </si>
  <si>
    <t>-1320379125</t>
  </si>
  <si>
    <t>161</t>
  </si>
  <si>
    <t>734295023</t>
  </si>
  <si>
    <t>Směšovací armatury závitové trojcestné se servomotorem DN 32</t>
  </si>
  <si>
    <t>637606430</t>
  </si>
  <si>
    <t>162</t>
  </si>
  <si>
    <t>734410811</t>
  </si>
  <si>
    <t>Demontáž teploměrů s ochranným pouzdrem přímých a rohových</t>
  </si>
  <si>
    <t>-943867083</t>
  </si>
  <si>
    <t>163</t>
  </si>
  <si>
    <t>734411127</t>
  </si>
  <si>
    <t>Teploměry technické s pevným stonkem a jímkou zadní připojení (axiální) průměr 100 mm délka stonku 100 mm</t>
  </si>
  <si>
    <t>-1220152338</t>
  </si>
  <si>
    <t>164</t>
  </si>
  <si>
    <t>734419111</t>
  </si>
  <si>
    <t>Teploměry technické montáž teploměrů s ochranným pouzdrem nebo s pevným stonkem a jímkou</t>
  </si>
  <si>
    <t>1857108520</t>
  </si>
  <si>
    <t>165</t>
  </si>
  <si>
    <t>388327250</t>
  </si>
  <si>
    <t>termomanometr pr. 80 o měřícím rozsahu 0 -120 °C, 0 - 4 bar (Giacomini)</t>
  </si>
  <si>
    <t>-550840320</t>
  </si>
  <si>
    <t>166</t>
  </si>
  <si>
    <t>734420811</t>
  </si>
  <si>
    <t>Demontáž tlakoměrů se spodním připojením</t>
  </si>
  <si>
    <t>-122746379</t>
  </si>
  <si>
    <t>167</t>
  </si>
  <si>
    <t>734420821</t>
  </si>
  <si>
    <t>Demontáž tlakoměrů diferenciálních</t>
  </si>
  <si>
    <t>78909128</t>
  </si>
  <si>
    <t>168</t>
  </si>
  <si>
    <t>Tlakoměry s pevným stonkem a zpětnou klapkou spodní připojení (radiální) tlaku 0–4 bar průměru 100 mm</t>
  </si>
  <si>
    <t>783347298</t>
  </si>
  <si>
    <t>169</t>
  </si>
  <si>
    <t>734441112</t>
  </si>
  <si>
    <t>Tlakoměr deformační pr. 160 mm o měřícím rozsahu 0 - 600 kPa se zkušebními kohouty</t>
  </si>
  <si>
    <t>2101457100</t>
  </si>
  <si>
    <t>170</t>
  </si>
  <si>
    <t>734441811</t>
  </si>
  <si>
    <t>Demontáž regulátorů teploty s kapilárou do DN 50</t>
  </si>
  <si>
    <t>-768810310</t>
  </si>
  <si>
    <t>171</t>
  </si>
  <si>
    <t>734442811</t>
  </si>
  <si>
    <t>Demontáž regulátorů hladiny snímač</t>
  </si>
  <si>
    <t>-1376260092</t>
  </si>
  <si>
    <t>172</t>
  </si>
  <si>
    <t>734443811</t>
  </si>
  <si>
    <t>Demontáž regulátorů tahu přímočinných</t>
  </si>
  <si>
    <t>-251125265</t>
  </si>
  <si>
    <t>173</t>
  </si>
  <si>
    <t>1958000697</t>
  </si>
  <si>
    <t>174</t>
  </si>
  <si>
    <t>734890801</t>
  </si>
  <si>
    <t>Vnitrostaveništní přemístění vybouraných (demontovaných) hmot armatur vodorovně do 100 m v objektech výšky do 6 m</t>
  </si>
  <si>
    <t>2051502536</t>
  </si>
  <si>
    <t>175</t>
  </si>
  <si>
    <t>751621811</t>
  </si>
  <si>
    <t>Demontáž vytápěcí a větrací přívodní jednotky s ohřevem plynovým, elektrickým nebo vodním nástěnné s výměnou vzduchu do 7 000 m3/h</t>
  </si>
  <si>
    <t>1047067361</t>
  </si>
  <si>
    <t>176</t>
  </si>
  <si>
    <t>998734201</t>
  </si>
  <si>
    <t>Přesun hmot pro armatury stanovený procentní sazbou (%) z ceny vodorovná dopravní vzdálenost do 50 m v objektech výšky do 6 m</t>
  </si>
  <si>
    <t>977320953</t>
  </si>
  <si>
    <t>735</t>
  </si>
  <si>
    <t>Ústřední vytápění - otopná tělesa</t>
  </si>
  <si>
    <t>177</t>
  </si>
  <si>
    <t>735191910</t>
  </si>
  <si>
    <t>Ostatní opravy otopných těles napuštění vody do otopného systému včetně potrubí (bez kotle a ohříváků) otopných těles</t>
  </si>
  <si>
    <t>2105274868</t>
  </si>
  <si>
    <t>178</t>
  </si>
  <si>
    <t>735494811</t>
  </si>
  <si>
    <t>Vypuštění vody z otopných soustav bez kotlů, ohříváků, zásobníků a nádrží</t>
  </si>
  <si>
    <t>-1006213238</t>
  </si>
  <si>
    <t>179</t>
  </si>
  <si>
    <t>HZS2211</t>
  </si>
  <si>
    <t>Hodinové zúčtovací sazby profesí PSV provádění stavebních instalací instalatér - topná zkouška, zkouška tlaková</t>
  </si>
  <si>
    <t>178676532</t>
  </si>
  <si>
    <t>180</t>
  </si>
  <si>
    <t>Hodinové zúčtovací sazby profesí PSV provádění stavebních instalací instalatér odborný - automatická expanzní nádoba - uvedení do provozu, doprava</t>
  </si>
  <si>
    <t>-591896766</t>
  </si>
  <si>
    <t>181</t>
  </si>
  <si>
    <t>HZS2222</t>
  </si>
  <si>
    <t>Hodinové zúčtovací sazby profesí PSV provádění stavebních instalací elektrikář odborný - uvedení kotle do provozu, doprava</t>
  </si>
  <si>
    <t>-1338541404</t>
  </si>
  <si>
    <t>182</t>
  </si>
  <si>
    <t>Hodinové zúčtovací sazby profesí PSV zednické výpomoci a pomocné práce PSV dělník zednických výpomocí - prostupy stěnami a podlahami, vyspravení, začištění, demontáž stávajících kouřovodů (odříznutí pod stropem stávající kotelny - 4x)</t>
  </si>
  <si>
    <t>828225338</t>
  </si>
  <si>
    <t>183</t>
  </si>
  <si>
    <t>HZS4211</t>
  </si>
  <si>
    <t>Hodinové zúčtovací sazby ostatních profesí revizní a kontrolní činnost revizní technik - provozní řád kotelny, zaškolení obsluhy</t>
  </si>
  <si>
    <t>1185216947</t>
  </si>
  <si>
    <t>17210St - Stavební část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</si>
  <si>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</si>
  <si>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</si>
  <si>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</si>
  <si>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</si>
  <si>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</si>
  <si>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</si>
  <si>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</si>
  <si>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</si>
  <si>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</si>
  <si>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</si>
  <si>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</si>
  <si>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</si>
  <si>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</si>
  <si>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</si>
  <si>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</si>
  <si>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</si>
  <si>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</si>
  <si>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1022027071</t>
  </si>
  <si>
    <t>7*2</t>
  </si>
  <si>
    <t>113107183</t>
  </si>
  <si>
    <t>Odstranění podkladů nebo krytů s přemístěním hmot na skládku na vzdálenost do 20 m nebo s naložením na dopravní prostředek v ploše jednotlivě přes 50 m2 do 200 m2 živičných, o tl. vrstvy přes 100 do 150 mm</t>
  </si>
  <si>
    <t>818614023</t>
  </si>
  <si>
    <t>44*2</t>
  </si>
  <si>
    <t>-662362698</t>
  </si>
  <si>
    <t>72*2*1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</si>
  <si>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</si>
  <si>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</si>
  <si>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1875075190</t>
  </si>
  <si>
    <t>144*0,8</t>
  </si>
  <si>
    <t>1810353811</t>
  </si>
  <si>
    <t>144*0,2</t>
  </si>
  <si>
    <t>361297846</t>
  </si>
  <si>
    <t>328878168</t>
  </si>
  <si>
    <t>144*0,2*1,6</t>
  </si>
  <si>
    <t>-1869904960</t>
  </si>
  <si>
    <t>181301101</t>
  </si>
  <si>
    <t>Rozprostření a urovnání ornice v rovině nebo ve svahu sklonu do 1:5 při souvislé ploše do 500 m2, tl. vrstvy do 100 mm</t>
  </si>
  <si>
    <t>-1239590402</t>
  </si>
  <si>
    <t>21*2</t>
  </si>
  <si>
    <t>181411131</t>
  </si>
  <si>
    <t>Založení trávníku na půdě předem připravené plochy do 1000 m2 výsevem včetně utažení parkového v rovině nebo na svahu do 1:5</t>
  </si>
  <si>
    <t>834045474</t>
  </si>
  <si>
    <t>005724100</t>
  </si>
  <si>
    <t>osivo směs travní parková</t>
  </si>
  <si>
    <t>kg</t>
  </si>
  <si>
    <t>661228552</t>
  </si>
  <si>
    <t>42*0,5</t>
  </si>
  <si>
    <t>1388180588</t>
  </si>
  <si>
    <t>72*2</t>
  </si>
  <si>
    <t>Zakládání</t>
  </si>
  <si>
    <t>273351121</t>
  </si>
  <si>
    <t>Bednění základů desek zřízení</t>
  </si>
  <si>
    <t>972744553</t>
  </si>
  <si>
    <t>(1,4*4+6+4,65*2)*0,15</t>
  </si>
  <si>
    <t>273351122</t>
  </si>
  <si>
    <t>Bednění základů desek odstranění</t>
  </si>
  <si>
    <t>-146147643</t>
  </si>
  <si>
    <t>273362021</t>
  </si>
  <si>
    <t>Výztuž základů desek ze svařovaných sítí z drátů typu KARI</t>
  </si>
  <si>
    <t>-927928444</t>
  </si>
  <si>
    <t>8*2*0,003</t>
  </si>
  <si>
    <t>Svislé a kompletní konstrukce</t>
  </si>
  <si>
    <t>311231117</t>
  </si>
  <si>
    <t>Zdivo z cihel pálených nosné z cihel plných dl. 290 mm P 7 až 15, na maltu ze suché směsi 10 MPa</t>
  </si>
  <si>
    <t>-918307226</t>
  </si>
  <si>
    <t>(4,8*3,0-4,8*0,9)*0,32</t>
  </si>
  <si>
    <t>Součet</t>
  </si>
  <si>
    <t>317944323</t>
  </si>
  <si>
    <t>Válcované nosníky dodatečně osazované do připravených otvorů bez zazdění hlav č. 14 až 22</t>
  </si>
  <si>
    <t>-271794582</t>
  </si>
  <si>
    <t>IPE 160</t>
  </si>
  <si>
    <t>(5,15*2+2,15*2)*15,8/1000</t>
  </si>
  <si>
    <t>342273523</t>
  </si>
  <si>
    <t>Příčky z pórobetonových přesných příčkovek na pero a drážku, objemové hmotnosti 500 kg/m3 na tenké maltové lože, tloušťky příčky 150 mm</t>
  </si>
  <si>
    <t>-1001221349</t>
  </si>
  <si>
    <t>"1.04" 5,42*3,9</t>
  </si>
  <si>
    <t>388129720</t>
  </si>
  <si>
    <t>Montáž dílců prefabrikovaných kanálů ze železobetonu pro rozvody se zalitím spár šířky do 30 mm krycích desek, hmotnosti do 1 t</t>
  </si>
  <si>
    <t>389101077</t>
  </si>
  <si>
    <t>430321313</t>
  </si>
  <si>
    <t>Schodišťové konstrukce a rampy z betonu železového (bez výztuže) stupně, schodnice, ramena, podesty s nosníky tř. C 16/20</t>
  </si>
  <si>
    <t>CS ÚRS 2016 01</t>
  </si>
  <si>
    <t>2042507612</t>
  </si>
  <si>
    <t>2,35*1*0,2</t>
  </si>
  <si>
    <t>430362021</t>
  </si>
  <si>
    <t>Výztuž schodišťových konstrukcí a ramp stupňů, schodnic, ramen, podest s nosníky ze svařovaných sítí z drátů typu KARI</t>
  </si>
  <si>
    <t>-1467038832</t>
  </si>
  <si>
    <t>0,47*0,01*7.85</t>
  </si>
  <si>
    <t>434351141</t>
  </si>
  <si>
    <t>Bednění stupňů betonovaných na podstupňové desce nebo na terénu půdorysně přímočarých zřízení</t>
  </si>
  <si>
    <t>108413002</t>
  </si>
  <si>
    <t>0,25*4,35</t>
  </si>
  <si>
    <t>434351142</t>
  </si>
  <si>
    <t>Bednění stupňů betonovaných na podstupňové desce nebo na terénu půdorysně přímočarých odstranění</t>
  </si>
  <si>
    <t>-2085250159</t>
  </si>
  <si>
    <t>1096208379</t>
  </si>
  <si>
    <t>574391113</t>
  </si>
  <si>
    <t>Penetrační makadam PM s rozprostřením kameniva na sucho, s prolitím živicí, s posypem drtí a se zhutněním hrubý (PMH) z kameniva hrubého drceného, po zhutnění tl. 130 mm</t>
  </si>
  <si>
    <t>-2061852713</t>
  </si>
  <si>
    <t>577155111</t>
  </si>
  <si>
    <t>Asfaltový beton vrstva obrusná ACO 16 (ABH) s rozprostřením a zhutněním z nemodifikovaného asfaltu, po zhutnění v pruhu šířky do 3 m tl. 60 mm</t>
  </si>
  <si>
    <t>-1449360822</t>
  </si>
  <si>
    <t>577186111</t>
  </si>
  <si>
    <t>Asfaltový beton vrstva ložní ACL 22 (ABVH) s rozprostřením a zhutněním z nemodifikovaného asfaltu v pruhu šířky do 3 m, po zhutnění tl. 90 mm</t>
  </si>
  <si>
    <t>-1638735510</t>
  </si>
  <si>
    <t>-165105418</t>
  </si>
  <si>
    <t>592452170</t>
  </si>
  <si>
    <t>dlažba skladebná betonová základní 19,6x9,6x8 cm přírodní</t>
  </si>
  <si>
    <t>629708061</t>
  </si>
  <si>
    <t>14*0,25</t>
  </si>
  <si>
    <t>Úpravy povrchů, podlahy a osazování výplní</t>
  </si>
  <si>
    <t>611325422</t>
  </si>
  <si>
    <t>Oprava vápenocementové nebo vápenné omítky vnitřních ploch štukové dvouvrstvé, tloušťky do 20 mm stropů, v rozsahu opravované plochy přes 10 do 30%</t>
  </si>
  <si>
    <t>827116006</t>
  </si>
  <si>
    <t>38,4</t>
  </si>
  <si>
    <t>612325422</t>
  </si>
  <si>
    <t>Oprava vápenocementové nebo vápenné omítky vnitřních ploch štukové dvouvrstvé, tloušťky do 20 mm stěn, v rozsahu opravované plochy přes 10 do 30%</t>
  </si>
  <si>
    <t>-1590830126</t>
  </si>
  <si>
    <t>(6,77*2+5,72*2)*3,9</t>
  </si>
  <si>
    <t>631311134</t>
  </si>
  <si>
    <t>Mazanina z betonu prostého bez zvýšených nároků na prostředí tl. přes 120 do 240 mm tř. C 16/20</t>
  </si>
  <si>
    <t>612927531</t>
  </si>
  <si>
    <t>(1,4*1,4+1*2+1,15*3,5)*0,15</t>
  </si>
  <si>
    <t>631319171</t>
  </si>
  <si>
    <t>Příplatek k cenám mazanin za stržení povrchu spodní vrstvy mazaniny latí před vložením výztuže nebo pletiva pro tl. obou vrstev mazaniny přes 50 do 80 mm</t>
  </si>
  <si>
    <t>-116866842</t>
  </si>
  <si>
    <t>632450121</t>
  </si>
  <si>
    <t>Potěr cementový vyrovnávací ze suchých směsí v pásu o průměrné (střední) tl. od 10 do 20 mm</t>
  </si>
  <si>
    <t>-54180342</t>
  </si>
  <si>
    <t>632451625</t>
  </si>
  <si>
    <t>Potěr pískocementový stupňů a schodnic tl. 20 mm tř. C 20</t>
  </si>
  <si>
    <t>2085970618</t>
  </si>
  <si>
    <t>1*2,35+0,35*4,35</t>
  </si>
  <si>
    <t>949101112</t>
  </si>
  <si>
    <t>Lešení pomocné pracovní pro objekty pozemních staveb pro zatížení do 150 kg/m2, o výšce lešeňové podlahy přes 1,9 do 3,5 m</t>
  </si>
  <si>
    <t>361914675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</si>
  <si>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</si>
  <si>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</si>
  <si>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-1217641306</t>
  </si>
  <si>
    <t>961044111</t>
  </si>
  <si>
    <t>Bourání základů z betonu prostého</t>
  </si>
  <si>
    <t>-145384135</t>
  </si>
  <si>
    <t>pod technologii</t>
  </si>
  <si>
    <t>1,2*0,9*0,15</t>
  </si>
  <si>
    <t>963015141</t>
  </si>
  <si>
    <t>Demontáž prefabrikovaných krycích desek kanálů, šachet nebo žump do hmotnosti 0,4 t pro další použití</t>
  </si>
  <si>
    <t>-706807711</t>
  </si>
  <si>
    <t>965042141</t>
  </si>
  <si>
    <t>Bourání mazanin betonových nebo z litého asfaltu tl. do 100 mm, plochy přes 4 m2</t>
  </si>
  <si>
    <t>-1473246709</t>
  </si>
  <si>
    <t>72*2*0,1</t>
  </si>
  <si>
    <t>968072455</t>
  </si>
  <si>
    <t>Vybourání kovových rámů oken s křídly, dveřních zárubní, vrat, stěn, ostění nebo obkladů dveřních zárubní, plochy do 2 m2</t>
  </si>
  <si>
    <t>-1366730637</t>
  </si>
  <si>
    <t>0,9*1,97</t>
  </si>
  <si>
    <t>971033341</t>
  </si>
  <si>
    <t>Vybourání otvorů ve zdivu základovém nebo nadzákladovém z cihel, tvárnic, příčkovek z cihel pálených na maltu vápennou nebo vápenocementovou plochy do 0,09 m2, tl. do 300 mm</t>
  </si>
  <si>
    <t>243302907</t>
  </si>
  <si>
    <t>971033541</t>
  </si>
  <si>
    <t>Vybourání otvorů ve zdivu základovém nebo nadzákladovém z cihel, tvárnic, příčkovek z cihel pálených na maltu vápennou nebo vápenocementovou plochy do 1 m2, tl. do 300 mm</t>
  </si>
  <si>
    <t>-97314028</t>
  </si>
  <si>
    <t>1*0,5*0,3</t>
  </si>
  <si>
    <t>972054491</t>
  </si>
  <si>
    <t>Vybourání otvorů ve stropech nebo klenbách železobetonových bez odstranění podlahy a násypu, plochy do 1 m2, tl. přes 80 mm</t>
  </si>
  <si>
    <t>1896881454</t>
  </si>
  <si>
    <t>0,5*0,5*0,6</t>
  </si>
  <si>
    <t>974031666</t>
  </si>
  <si>
    <t>Vysekání rýh ve zdivu cihelném na maltu vápennou nebo vápenocementovou pro vtahování nosníků do zdí, před vybouráním otvoru do hl. 150 mm, při v. nosníku do 250 mm</t>
  </si>
  <si>
    <t>-332830494</t>
  </si>
  <si>
    <t>5,4*2+2,2*2</t>
  </si>
  <si>
    <t>975021211</t>
  </si>
  <si>
    <t>Podchycení nadzákladového zdiva pod stropem dřevěnou výztuhou nad vybouraným otvorem, pro jakoukoliv délku podchycení, při tl. zdiva do 450 mm</t>
  </si>
  <si>
    <t>1185526879</t>
  </si>
  <si>
    <t>979054442</t>
  </si>
  <si>
    <t>Očištění vybouraných prvků komunikací od spojovacího materiálu s odklizením a uložením očištěných hmot a spojovacího materiálu na skládku na vzdálenost do 10 m dlaždic, desek nebo tvarovek s původním vyplněním spár cementovou maltou</t>
  </si>
  <si>
    <t>-634737253</t>
  </si>
  <si>
    <t>997</t>
  </si>
  <si>
    <t>Přesun sutě</t>
  </si>
  <si>
    <t>997013111</t>
  </si>
  <si>
    <t>Vnitrostaveništní doprava suti a vybouraných hmot vodorovně do 50 m svisle s použitím mechanizace pro budovy a haly výšky do 6 m</t>
  </si>
  <si>
    <t>-372100536</t>
  </si>
  <si>
    <t>997013501</t>
  </si>
  <si>
    <t>Odvoz suti a vybouraných hmot na skládku nebo meziskládku se složením, na vzdálenost do 1 km</t>
  </si>
  <si>
    <t>-822443215</t>
  </si>
  <si>
    <t>997013509</t>
  </si>
  <si>
    <t>Odvoz suti a vybouraných hmot na skládku nebo meziskládku se složením, na vzdálenost Příplatek k ceně za každý další i započatý 1 km přes 1 km</t>
  </si>
  <si>
    <t>214866607</t>
  </si>
  <si>
    <t>68,981*10 'Přepočtené koeficientem množství</t>
  </si>
  <si>
    <t>997013814</t>
  </si>
  <si>
    <t>Poplatek za uložení stavebního odpadu na skládce (skládkovné) z izolačních materiálů</t>
  </si>
  <si>
    <t>1438648560</t>
  </si>
  <si>
    <t>68,981-36</t>
  </si>
  <si>
    <t>997013831</t>
  </si>
  <si>
    <t>Poplatek za uložení stavebního odpadu na skládce (skládkovné) směsného</t>
  </si>
  <si>
    <t>100700568</t>
  </si>
  <si>
    <t>998</t>
  </si>
  <si>
    <t>Přesun hmot</t>
  </si>
  <si>
    <t>998017001</t>
  </si>
  <si>
    <t>Přesun hmot pro budovy občanské výstavby, bydlení, výrobu a služby s omezením mechanizace vodorovná dopravní vzdálenost do 100 m pro budovy s jakoukoliv nosnou konstrukcí výšky do 6 m</t>
  </si>
  <si>
    <t>1997149608</t>
  </si>
  <si>
    <t>998225111</t>
  </si>
  <si>
    <t>Přesun hmot pro komunikace s krytem z kameniva, monolitickým betonovým nebo živičným dopravní vzdálenost do 200 m jakékoliv délky objektu</t>
  </si>
  <si>
    <t>-106457691</t>
  </si>
  <si>
    <t>222,759-15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</si>
  <si>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</si>
  <si>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</si>
  <si>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</si>
  <si>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</si>
  <si>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557240259</t>
  </si>
  <si>
    <t>111631500</t>
  </si>
  <si>
    <t>lak asfaltový penetrační (MJ t) bal 9 kg</t>
  </si>
  <si>
    <t>1249334307</t>
  </si>
  <si>
    <t>144*0,0005</t>
  </si>
  <si>
    <t>711131811</t>
  </si>
  <si>
    <t>Odstranění izolace proti zemní vlhkosti na ploše vodorovné V</t>
  </si>
  <si>
    <t>29937665</t>
  </si>
  <si>
    <t>711441559</t>
  </si>
  <si>
    <t>Provedení izolace proti povrchové a podpovrchové tlakové vodě pásy přitavením NAIP na ploše vodorovné V</t>
  </si>
  <si>
    <t>1918725822</t>
  </si>
  <si>
    <t>628321340</t>
  </si>
  <si>
    <t>pás těžký asfaltovaný V60 S40</t>
  </si>
  <si>
    <t>-843514652</t>
  </si>
  <si>
    <t>144*1,15 'Přepočtené koeficientem množství</t>
  </si>
  <si>
    <t>998711201</t>
  </si>
  <si>
    <t>Přesun hmot pro izolace proti vodě, vlhkosti a plynům stanovený procentní sazbou z ceny vodorovná dopravní vzdálenost do 50 m v objektech výšky do 6 m</t>
  </si>
  <si>
    <t>-1468683053</t>
  </si>
  <si>
    <t>712</t>
  </si>
  <si>
    <t>Povlakové krytiny</t>
  </si>
  <si>
    <t>712941963</t>
  </si>
  <si>
    <t>Provedení údržby průniků povlakové krytiny střech pásy přitavením NAIP vpustí, ventilací nebo komínů</t>
  </si>
  <si>
    <t>-1063464445</t>
  </si>
  <si>
    <t>628521240</t>
  </si>
  <si>
    <t>pás asfaltovaný modifikovaný směsnými polymery 5 mm</t>
  </si>
  <si>
    <t>-1031882840</t>
  </si>
  <si>
    <t>764</t>
  </si>
  <si>
    <t>Konstrukce klempířské</t>
  </si>
  <si>
    <t>764002851</t>
  </si>
  <si>
    <t>Demontáž klempířských konstrukcí oplechování parapetů do suti</t>
  </si>
  <si>
    <t>371355132</t>
  </si>
  <si>
    <t>4,8</t>
  </si>
  <si>
    <t>766</t>
  </si>
  <si>
    <t>Konstrukce truhlářské</t>
  </si>
  <si>
    <t>611400005</t>
  </si>
  <si>
    <t>okno plastové čtyřikřídlé, izolační dvojsklo neprůhledné, barva bílá, 480 x 90 cm, Uw=1,2W/m2K,pákové ovladače 4x</t>
  </si>
  <si>
    <t>-609899234</t>
  </si>
  <si>
    <t>766622136</t>
  </si>
  <si>
    <t>Montáž oken plastových včetně montáže rámu na polyuretanovou pěnu plochy přes 1 m2 otevíravých nebo sklápěcích do celostěnových panelů nebo ocelových rámů, výšky přes 1,5 do 2,5 m včetně zednických přípomocí</t>
  </si>
  <si>
    <t>-1815727753</t>
  </si>
  <si>
    <t>4,8*0,9</t>
  </si>
  <si>
    <t>766694115</t>
  </si>
  <si>
    <t xml:space="preserve">Montáž parapetních desek plastových šířky do 30 cm </t>
  </si>
  <si>
    <t>667008793</t>
  </si>
  <si>
    <t>611444031</t>
  </si>
  <si>
    <t xml:space="preserve">parapet plastový vnitřní </t>
  </si>
  <si>
    <t>-714110983</t>
  </si>
  <si>
    <t>998766201</t>
  </si>
  <si>
    <t>Přesun hmot pro konstrukce truhlářské stanovený procentní sazbou z ceny vodorovná dopravní vzdálenost do 50 m v objektech výšky do 6 m</t>
  </si>
  <si>
    <t>113665660</t>
  </si>
  <si>
    <t>767</t>
  </si>
  <si>
    <t>Konstrukce zámečnické</t>
  </si>
  <si>
    <t>767631800</t>
  </si>
  <si>
    <t>Demontáž oken pro beztmelé zasklení se zasklením</t>
  </si>
  <si>
    <t>-52155571</t>
  </si>
  <si>
    <t>4,8*3,0</t>
  </si>
  <si>
    <t>767651210</t>
  </si>
  <si>
    <t>Montáž vrat garážových nebo průmyslových otvíravých do ocelové zárubně z dílů, plochy do 6 m2</t>
  </si>
  <si>
    <t>-1898202605</t>
  </si>
  <si>
    <t>553446272</t>
  </si>
  <si>
    <t>vrata ocelová  1800x2480 dvoukřídlá oboustranně opláštěná, izol.mineral.výplň. tl.40mm, systém rám, Uw=1,4W/m2K</t>
  </si>
  <si>
    <t>-377067216</t>
  </si>
  <si>
    <t>"Z/02- popis tabulky výrobků" 1</t>
  </si>
  <si>
    <t>767810113</t>
  </si>
  <si>
    <t>Montáž větracích mřížek ocelových čtyřhranných, průřezu přes 0,04 do 0,09 m2</t>
  </si>
  <si>
    <t>737800217</t>
  </si>
  <si>
    <t>553414130</t>
  </si>
  <si>
    <t>průvětrník mřížový s klapkami 30x30 cm</t>
  </si>
  <si>
    <t>-334770094</t>
  </si>
  <si>
    <t>767995113</t>
  </si>
  <si>
    <t>Montáž ostatních atypických zámečnických konstrukcí hmotnosti přes 10 do 20 kg</t>
  </si>
  <si>
    <t>265646734</t>
  </si>
  <si>
    <t>553414259</t>
  </si>
  <si>
    <t>žaluzie větrací  500x1000  pozinkovaná včetně rámu</t>
  </si>
  <si>
    <t>-1688008595</t>
  </si>
  <si>
    <t>998767201</t>
  </si>
  <si>
    <t>Přesun hmot pro zámečnické konstrukce stanovený procentní sazbou z ceny vodorovná dopravní vzdálenost do 50 m v objektech výšky do 6 m</t>
  </si>
  <si>
    <t>-160667013</t>
  </si>
  <si>
    <t>771</t>
  </si>
  <si>
    <t>Podlahy z dlaždic</t>
  </si>
  <si>
    <t>771474112</t>
  </si>
  <si>
    <t>Montáž soklíků z dlaždic keramických lepených flexibilním lepidlem rovných výšky přes 65 do 90 mm</t>
  </si>
  <si>
    <t>524480801</t>
  </si>
  <si>
    <t>(6,77+5,72)*2</t>
  </si>
  <si>
    <t>771574113</t>
  </si>
  <si>
    <t>Montáž podlah z dlaždic keramických lepených flexibilním lepidlem režných nebo glazovaných hladkých přes 9 do 12 ks/ m2</t>
  </si>
  <si>
    <t>1209888779</t>
  </si>
  <si>
    <t>597614390</t>
  </si>
  <si>
    <t>dlaždice keramické slinuté neglazované mrazuvzdorné  59,8 x 59,8 x 1,1 cm</t>
  </si>
  <si>
    <t>1937884096</t>
  </si>
  <si>
    <t>38,4+25*0,1</t>
  </si>
  <si>
    <t>40,9*1,05 'Přepočtené koeficientem množství</t>
  </si>
  <si>
    <t>771990113</t>
  </si>
  <si>
    <t>Vyrovnání podkladní vrstvy samonivelační stěrkou tl. 4 mm, min. pevnosti 40 MPa</t>
  </si>
  <si>
    <t>-715937294</t>
  </si>
  <si>
    <t>777111161</t>
  </si>
  <si>
    <t>Otryskání nátěru podlah</t>
  </si>
  <si>
    <t>239872497</t>
  </si>
  <si>
    <t>998771201</t>
  </si>
  <si>
    <t>Přesun hmot pro podlahy z dlaždic stanovený procentní sazbou (%) z ceny vodorovná dopravní vzdálenost do 50 m v objektech výšky do 6 m</t>
  </si>
  <si>
    <t>-1159311390</t>
  </si>
  <si>
    <t>784</t>
  </si>
  <si>
    <t>Dokončovací práce - malby a tapety</t>
  </si>
  <si>
    <t>784121001</t>
  </si>
  <si>
    <t>Oškrabání malby v místnostech výšky do 3,80 m</t>
  </si>
  <si>
    <t>-145020780</t>
  </si>
  <si>
    <t>784221101</t>
  </si>
  <si>
    <t>Malby z malířských směsí otěruvzdorných za sucha dvojnásobné, bílé za sucha otěruvzdorné dobře v místnostech výšky do 3,80 m</t>
  </si>
  <si>
    <t>671393920</t>
  </si>
  <si>
    <t>97,42+38,4</t>
  </si>
  <si>
    <t>786</t>
  </si>
  <si>
    <t>Dokončovací práce - čalounické úpravy</t>
  </si>
  <si>
    <t>VRN</t>
  </si>
  <si>
    <t>Vedlejší rozpočtové náklady</t>
  </si>
  <si>
    <t>VRN1</t>
  </si>
  <si>
    <t>Průzkumné, geodetické a projektové práce</t>
  </si>
  <si>
    <t>012303000</t>
  </si>
  <si>
    <t>Průzkumné, geodetické a projektové práce geodetické práce po výstavbě</t>
  </si>
  <si>
    <t>…</t>
  </si>
  <si>
    <t>1024</t>
  </si>
  <si>
    <t>-504532470</t>
  </si>
  <si>
    <t>013254000</t>
  </si>
  <si>
    <t>Průzkumné, geodetické a projektové práce projektové práce dokumentace stavby (výkresová a textová) skutečného provedení stavby</t>
  </si>
  <si>
    <t>1331485903</t>
  </si>
  <si>
    <t>VRN3</t>
  </si>
  <si>
    <t>Zařízení staveniště</t>
  </si>
  <si>
    <t>032103000</t>
  </si>
  <si>
    <t xml:space="preserve">Zařízení staveniště vybavení staveniště </t>
  </si>
  <si>
    <t>-1058785061</t>
  </si>
  <si>
    <t>032903000</t>
  </si>
  <si>
    <t>Zařízení staveniště vybavení staveniště náklady na provoz a údržbu vybavení staveniště</t>
  </si>
  <si>
    <t>536600899</t>
  </si>
  <si>
    <t>034103000</t>
  </si>
  <si>
    <t>Zařízení staveniště zabezpečení staveniště energie pro zařízení staveniště</t>
  </si>
  <si>
    <t>-1316623140</t>
  </si>
  <si>
    <t>034203000</t>
  </si>
  <si>
    <t>Zařízení staveniště zabezpečení staveniště oplocení staveniště</t>
  </si>
  <si>
    <t>474613977</t>
  </si>
  <si>
    <t>034503000</t>
  </si>
  <si>
    <t>Zařízení staveniště zabezpečení staveniště informační tabule</t>
  </si>
  <si>
    <t>-1853670193</t>
  </si>
  <si>
    <t>034703000</t>
  </si>
  <si>
    <t>Zařízení staveniště zabezpečení staveniště osvětlení staveniště</t>
  </si>
  <si>
    <t>-400588077</t>
  </si>
  <si>
    <t>039103000</t>
  </si>
  <si>
    <t>Zařízení staveniště zrušení zařízení staveniště rozebrání, bourání a odvoz</t>
  </si>
  <si>
    <t>-1270462351</t>
  </si>
  <si>
    <t>VRN5</t>
  </si>
  <si>
    <t>Finanční náklady</t>
  </si>
  <si>
    <t>051002000</t>
  </si>
  <si>
    <t>Hlavní tituly průvodních činností a nákladů finanční náklady pojistné</t>
  </si>
  <si>
    <t>597777883</t>
  </si>
  <si>
    <t>056002000</t>
  </si>
  <si>
    <t>Hlavní tituly průvodních činností a nákladů finanční náklady bankovní záruka</t>
  </si>
  <si>
    <t>-1045866334</t>
  </si>
  <si>
    <t>17210El - Elektroinstalace</t>
  </si>
  <si>
    <t>Soupis:</t>
  </si>
  <si>
    <t>17210EL1 - elektroinstalace kotelna</t>
  </si>
  <si>
    <t>747 - Rozváděč RK1</t>
  </si>
  <si>
    <t xml:space="preserve">    746 - Dovyzbrojení rozváděče RS1</t>
  </si>
  <si>
    <t xml:space="preserve">      734 - Řídící systém</t>
  </si>
  <si>
    <t xml:space="preserve">        735 - Software</t>
  </si>
  <si>
    <t xml:space="preserve">    36-M - Periférie</t>
  </si>
  <si>
    <t>744 - Montážní materiál</t>
  </si>
  <si>
    <t>VRN9 - Ostatní náklady</t>
  </si>
  <si>
    <t>747</t>
  </si>
  <si>
    <t>Rozváděč RK1</t>
  </si>
  <si>
    <t>358253990</t>
  </si>
  <si>
    <t>pojistka přístrojová do 6,3A</t>
  </si>
  <si>
    <t>256</t>
  </si>
  <si>
    <t>229042484</t>
  </si>
  <si>
    <t>358253990r</t>
  </si>
  <si>
    <t>pojistkový odpojovač do 6,3A na DIN lištu</t>
  </si>
  <si>
    <t>-2061663676</t>
  </si>
  <si>
    <t>345511400</t>
  </si>
  <si>
    <t>zásuvka vestavná 16A, 230V</t>
  </si>
  <si>
    <t>-566715946</t>
  </si>
  <si>
    <t>358225690</t>
  </si>
  <si>
    <t>napěťová spoušť c. 230V</t>
  </si>
  <si>
    <t>-1800956023</t>
  </si>
  <si>
    <t>358221070</t>
  </si>
  <si>
    <t>jistič 1pólový- 6B/1</t>
  </si>
  <si>
    <t>1371290093</t>
  </si>
  <si>
    <t>358221550</t>
  </si>
  <si>
    <t>jistič 1pólový- 6C/1</t>
  </si>
  <si>
    <t>-969178527</t>
  </si>
  <si>
    <t>358221090</t>
  </si>
  <si>
    <t>jistič 1pólový- 10B/1</t>
  </si>
  <si>
    <t>-1249673984</t>
  </si>
  <si>
    <t>358221570</t>
  </si>
  <si>
    <t>jistič 1pólový- 10C/1</t>
  </si>
  <si>
    <t>1680987767</t>
  </si>
  <si>
    <t>358224040</t>
  </si>
  <si>
    <t>vypínač na DIN lištu 32A/3</t>
  </si>
  <si>
    <t>1890135893</t>
  </si>
  <si>
    <t>358895170</t>
  </si>
  <si>
    <t>svodič přepětí - třída III</t>
  </si>
  <si>
    <t>2128408202</t>
  </si>
  <si>
    <t>358211010</t>
  </si>
  <si>
    <t>stykač 3pólový 9A, c.230V</t>
  </si>
  <si>
    <t>-2041050999</t>
  </si>
  <si>
    <t>345354350</t>
  </si>
  <si>
    <t>tlačítkový ovládač hřibový vestavný 1/0</t>
  </si>
  <si>
    <t>1184738</t>
  </si>
  <si>
    <t>345354350r</t>
  </si>
  <si>
    <t>tlačítkový ovládač otočný 1-0-2 vestavný 2/0</t>
  </si>
  <si>
    <t>-711186034</t>
  </si>
  <si>
    <t>345358020</t>
  </si>
  <si>
    <t>signálka zelená vestavná 24VDC</t>
  </si>
  <si>
    <t>1520944451</t>
  </si>
  <si>
    <t>345358020r</t>
  </si>
  <si>
    <t>signálka zelená vestavná 230VAC</t>
  </si>
  <si>
    <t>72140686</t>
  </si>
  <si>
    <t>358351020</t>
  </si>
  <si>
    <t>relé průmyslová c. 24DC 4p vč. patice</t>
  </si>
  <si>
    <t>-1029006309</t>
  </si>
  <si>
    <t>357175040</t>
  </si>
  <si>
    <t>nástěnná skříň v. 1200 x š. 600 xh. 300 mm</t>
  </si>
  <si>
    <t>-907562112</t>
  </si>
  <si>
    <t>345621480</t>
  </si>
  <si>
    <t>svornice řadová 4 mm2 bílá na DIN lištu</t>
  </si>
  <si>
    <t>1015351062</t>
  </si>
  <si>
    <t>345616600</t>
  </si>
  <si>
    <t>svornice řadová 4 mm2 PE</t>
  </si>
  <si>
    <t>-1805135983</t>
  </si>
  <si>
    <t>345621480r</t>
  </si>
  <si>
    <t>svornice řadová 4 mm2 světle modrá na DIN lištu</t>
  </si>
  <si>
    <t>-1190452784</t>
  </si>
  <si>
    <t>345717260</t>
  </si>
  <si>
    <t>vývodka kabelová Pg 13,5</t>
  </si>
  <si>
    <t>-1695580968</t>
  </si>
  <si>
    <t>345727300</t>
  </si>
  <si>
    <t>vývodka kabelová Pg 21</t>
  </si>
  <si>
    <t>638547783</t>
  </si>
  <si>
    <t>358351020r</t>
  </si>
  <si>
    <t>snímač zaplavení</t>
  </si>
  <si>
    <t>1281458808</t>
  </si>
  <si>
    <t>358351020r1</t>
  </si>
  <si>
    <t>podružný materiál</t>
  </si>
  <si>
    <t>1467148495</t>
  </si>
  <si>
    <t>747523212r</t>
  </si>
  <si>
    <t>Montáž rozváděče RK1 vč. atestu</t>
  </si>
  <si>
    <t>-863420490</t>
  </si>
  <si>
    <t>746</t>
  </si>
  <si>
    <t>Dovyzbrojení rozváděče RS1</t>
  </si>
  <si>
    <t>358892060</t>
  </si>
  <si>
    <t>chránič proudový 4pólový 25A, 30 mA</t>
  </si>
  <si>
    <t>81655231</t>
  </si>
  <si>
    <t>358221090r</t>
  </si>
  <si>
    <t>jistič 1pólový- 16B/1</t>
  </si>
  <si>
    <t>1025947387</t>
  </si>
  <si>
    <t>358221570r2</t>
  </si>
  <si>
    <t>jistič 1pólový- 16C/3</t>
  </si>
  <si>
    <t>95007671</t>
  </si>
  <si>
    <t>-1370377538</t>
  </si>
  <si>
    <t>-149753559</t>
  </si>
  <si>
    <t>-1497494631</t>
  </si>
  <si>
    <t>-1071657635</t>
  </si>
  <si>
    <t>345727300r</t>
  </si>
  <si>
    <t>vývodka kabelová Pg 16</t>
  </si>
  <si>
    <t>-526479182</t>
  </si>
  <si>
    <t>345727300r1</t>
  </si>
  <si>
    <t>817971554</t>
  </si>
  <si>
    <t>Řídící systém</t>
  </si>
  <si>
    <t>405611870</t>
  </si>
  <si>
    <t>cenrální komunikační jednotka</t>
  </si>
  <si>
    <t>759243933</t>
  </si>
  <si>
    <t>405611870r</t>
  </si>
  <si>
    <t>průmyslový terminál s klávesnicí</t>
  </si>
  <si>
    <t>696151427</t>
  </si>
  <si>
    <t>405611870r1</t>
  </si>
  <si>
    <t>periferní jednotka  12-ti analogových vstupů a výstupů</t>
  </si>
  <si>
    <t>-1023280904</t>
  </si>
  <si>
    <t>405611870r2</t>
  </si>
  <si>
    <t>periferní jednotka  8-mi bin. vstupů a 8-mi releových výstupů</t>
  </si>
  <si>
    <t>344089040</t>
  </si>
  <si>
    <t>405611870r3</t>
  </si>
  <si>
    <t>modul anal. vstupů měření teploty Ni1000</t>
  </si>
  <si>
    <t>847567741</t>
  </si>
  <si>
    <t>405611870r4</t>
  </si>
  <si>
    <t>modul anal. vstupů měření napětí 0-10V</t>
  </si>
  <si>
    <t>772390551</t>
  </si>
  <si>
    <t>405611870r5</t>
  </si>
  <si>
    <t>modul anal. výstupů napětí 0-10V</t>
  </si>
  <si>
    <t>37890603</t>
  </si>
  <si>
    <t>405611870r6</t>
  </si>
  <si>
    <t>napájecí zdroj 30VA/24VDC</t>
  </si>
  <si>
    <t>-1002562342</t>
  </si>
  <si>
    <t>405611870r7</t>
  </si>
  <si>
    <t>přepěťová ochana linky RS 485</t>
  </si>
  <si>
    <t>1748712162</t>
  </si>
  <si>
    <t>405611870r8</t>
  </si>
  <si>
    <t>610101731</t>
  </si>
  <si>
    <t>Software</t>
  </si>
  <si>
    <t>735611870r9</t>
  </si>
  <si>
    <t>software</t>
  </si>
  <si>
    <t>-1539039577</t>
  </si>
  <si>
    <t>36-M</t>
  </si>
  <si>
    <t>Periférie</t>
  </si>
  <si>
    <t>405623060</t>
  </si>
  <si>
    <t>snímač tlaku 0 až 600 kPa, 0-10V, vč. konektoru</t>
  </si>
  <si>
    <t>2101992127</t>
  </si>
  <si>
    <t>422335800</t>
  </si>
  <si>
    <t>kohout tlakoměrový s čepem a nátrubkový pro PN16/25 s připojením M20x1,5 mm</t>
  </si>
  <si>
    <t>-1859740300</t>
  </si>
  <si>
    <t>405611840</t>
  </si>
  <si>
    <t>regulátor teploty kapilárový 30 až 90°C L1,6m</t>
  </si>
  <si>
    <t>753905572</t>
  </si>
  <si>
    <t>484103310</t>
  </si>
  <si>
    <t>regulátor teploty kapilárový 70 až 140°C</t>
  </si>
  <si>
    <t>-781459216</t>
  </si>
  <si>
    <t>484103310r</t>
  </si>
  <si>
    <t>čidlo teploty příložné Ni 1000, -30/130°C</t>
  </si>
  <si>
    <t>1654031799</t>
  </si>
  <si>
    <t>484103310r3</t>
  </si>
  <si>
    <t>čidlo teploty venkovní Ni 1000, -50/70°C</t>
  </si>
  <si>
    <t>44325762</t>
  </si>
  <si>
    <t>484103310r1</t>
  </si>
  <si>
    <t>čidlo teploty do jímky Ni 1000, 0/95°C</t>
  </si>
  <si>
    <t>2056318701</t>
  </si>
  <si>
    <t>345354350r1</t>
  </si>
  <si>
    <t>havarijní tlačítko hřibové s aretací</t>
  </si>
  <si>
    <t>497277591</t>
  </si>
  <si>
    <t>345354350r2</t>
  </si>
  <si>
    <t>houkačka 230V</t>
  </si>
  <si>
    <t>-430770132</t>
  </si>
  <si>
    <t>405611870r12</t>
  </si>
  <si>
    <t>947244434</t>
  </si>
  <si>
    <t>744</t>
  </si>
  <si>
    <t>Montážní materiál</t>
  </si>
  <si>
    <t>345711070r</t>
  </si>
  <si>
    <t>trubka elektroinstalační pevná DN20, 750N, vč. uchycení</t>
  </si>
  <si>
    <t>-901556812</t>
  </si>
  <si>
    <t>345710510</t>
  </si>
  <si>
    <t>trubka elektroinstalační ohebná DN20, 750N</t>
  </si>
  <si>
    <t>1437282965</t>
  </si>
  <si>
    <t>345754910r</t>
  </si>
  <si>
    <t>žlab kabelový pozinkovaný 2m/ks 100X250 vč. spoj. mat.</t>
  </si>
  <si>
    <t>2036229096</t>
  </si>
  <si>
    <t>345754920</t>
  </si>
  <si>
    <t>žlab kabelový pozinkovaný 2m/ks 50X125 vč. spoj. mat. závěsů a přepážky</t>
  </si>
  <si>
    <t>-1785037118</t>
  </si>
  <si>
    <t>345754930</t>
  </si>
  <si>
    <t>žlab kabelový pozinkovaný 2m/ks 100X125 vč. spoj. mat. závěsů a přepážky</t>
  </si>
  <si>
    <t>186499610</t>
  </si>
  <si>
    <t>341408250</t>
  </si>
  <si>
    <t>vodič silový s Cu jádrem CY H07 V-U 4 mm2</t>
  </si>
  <si>
    <t>899393421</t>
  </si>
  <si>
    <t>341408260</t>
  </si>
  <si>
    <t>vodič silový s Cu jádrem CY H07 V-U 6 mm2</t>
  </si>
  <si>
    <t>-1190707051</t>
  </si>
  <si>
    <t>341110050</t>
  </si>
  <si>
    <t>kabel silový s Cu jádrem CYKY 2x1,5 mm2</t>
  </si>
  <si>
    <t>-835944771</t>
  </si>
  <si>
    <t>341110300</t>
  </si>
  <si>
    <t>kabel silový s Cu jádrem CYKY 3x1,5 mm2</t>
  </si>
  <si>
    <t>-753969943</t>
  </si>
  <si>
    <t>341110300r</t>
  </si>
  <si>
    <t>kabel silový s Cu jádrem CYKY 3x2,5 mm2</t>
  </si>
  <si>
    <t>-1442536690</t>
  </si>
  <si>
    <t>341110300r1</t>
  </si>
  <si>
    <t>kabel silový s Cu jádrem CYKY 5x2,5 mm2</t>
  </si>
  <si>
    <t>-579412672</t>
  </si>
  <si>
    <t>341110300r2</t>
  </si>
  <si>
    <t>kabel silový s Cu jádrem CYKY 5x4 mm2</t>
  </si>
  <si>
    <t>-1341497469</t>
  </si>
  <si>
    <t>341215500</t>
  </si>
  <si>
    <t>kabel sdělovací JYTY Al laminovanou fólií 2x1 mm</t>
  </si>
  <si>
    <t>-1791824277</t>
  </si>
  <si>
    <t>341215560r</t>
  </si>
  <si>
    <t>kabel sdělovací JYTY Al laminovanou fólií 3x1 mm</t>
  </si>
  <si>
    <t>301730845</t>
  </si>
  <si>
    <t>341215560</t>
  </si>
  <si>
    <t>kabel sdělovací JYTY Al laminovanou fólií 4x1 mm</t>
  </si>
  <si>
    <t>-105661756</t>
  </si>
  <si>
    <t>341215560r2</t>
  </si>
  <si>
    <t>komunikační kabel 4x2x0,52 UTP cat.5 (RS485)</t>
  </si>
  <si>
    <t>1106146235</t>
  </si>
  <si>
    <t>341215560r3</t>
  </si>
  <si>
    <t>svítidlo LED 61W, 7700lm, IP65, 4000K, Ra80, opálový polykarbonátový kryt</t>
  </si>
  <si>
    <t>-742270439</t>
  </si>
  <si>
    <t>345511400r</t>
  </si>
  <si>
    <t>zásuvka nástěnná 2P+PE, 16A 230V, IP44</t>
  </si>
  <si>
    <t>-304366020</t>
  </si>
  <si>
    <t>358115620</t>
  </si>
  <si>
    <t>zásuvka nástěnná 16A 400 V 5-ti pólová</t>
  </si>
  <si>
    <t>1573546358</t>
  </si>
  <si>
    <t>358115620r</t>
  </si>
  <si>
    <t>vypínač nástěnný 1 16A/230V</t>
  </si>
  <si>
    <t>-444341346</t>
  </si>
  <si>
    <t>341215560r1</t>
  </si>
  <si>
    <t>-260435343</t>
  </si>
  <si>
    <t>VRN9</t>
  </si>
  <si>
    <t>Ostatní náklady</t>
  </si>
  <si>
    <t>220260106r</t>
  </si>
  <si>
    <t>Vyhledání okruhů v rozváděčích</t>
  </si>
  <si>
    <t>-227513500</t>
  </si>
  <si>
    <t>220260106r1</t>
  </si>
  <si>
    <t>Vyhledání okruhů v provozu</t>
  </si>
  <si>
    <t>-568275565</t>
  </si>
  <si>
    <t>220260106r2</t>
  </si>
  <si>
    <t>Demontáž</t>
  </si>
  <si>
    <t>1851634008</t>
  </si>
  <si>
    <t>220260106r3</t>
  </si>
  <si>
    <t>Montáž</t>
  </si>
  <si>
    <t>1184886099</t>
  </si>
  <si>
    <t>220260106r4</t>
  </si>
  <si>
    <t>Revize</t>
  </si>
  <si>
    <t>563196931</t>
  </si>
  <si>
    <t>220260106r5</t>
  </si>
  <si>
    <t>Doprava</t>
  </si>
  <si>
    <t>-58256245</t>
  </si>
  <si>
    <t>220260106r6</t>
  </si>
  <si>
    <t>Koordinace na stavbě</t>
  </si>
  <si>
    <t>-910069470</t>
  </si>
  <si>
    <t>17210EL2 - Elektroinstalace strojovna</t>
  </si>
  <si>
    <t xml:space="preserve">    747 - Rozváděč RM1</t>
  </si>
  <si>
    <t xml:space="preserve">      735 - Software,periferie</t>
  </si>
  <si>
    <t xml:space="preserve">    21-M - Elektromontážní materiál</t>
  </si>
  <si>
    <t xml:space="preserve">    22-M - Ostatní</t>
  </si>
  <si>
    <t>Rozváděč RM1</t>
  </si>
  <si>
    <t>747141110</t>
  </si>
  <si>
    <t>775266492</t>
  </si>
  <si>
    <t>-724721727</t>
  </si>
  <si>
    <t>202515441</t>
  </si>
  <si>
    <t>7762535</t>
  </si>
  <si>
    <t>1434641343</t>
  </si>
  <si>
    <t>-736014001</t>
  </si>
  <si>
    <t>873087191</t>
  </si>
  <si>
    <t>signalizační kontakt</t>
  </si>
  <si>
    <t>1657366057</t>
  </si>
  <si>
    <t>632773061</t>
  </si>
  <si>
    <t>-677422720</t>
  </si>
  <si>
    <t>1344968376</t>
  </si>
  <si>
    <t>559412980</t>
  </si>
  <si>
    <t>210185638</t>
  </si>
  <si>
    <t>1510286122</t>
  </si>
  <si>
    <t>612502739</t>
  </si>
  <si>
    <t>-674740846</t>
  </si>
  <si>
    <t>-343926370</t>
  </si>
  <si>
    <t>svornice řadová RSA PE 4 objednací číslo A531231</t>
  </si>
  <si>
    <t>-857473309</t>
  </si>
  <si>
    <t>-279692995</t>
  </si>
  <si>
    <t>-948995194</t>
  </si>
  <si>
    <t>1679837875</t>
  </si>
  <si>
    <t>1064131789</t>
  </si>
  <si>
    <t>473497163</t>
  </si>
  <si>
    <t>průmyslový terminál s klávesnicí vzdálený</t>
  </si>
  <si>
    <t>2134679607</t>
  </si>
  <si>
    <t>periferní jednotka  12-ti analogových vstupů a výstupů vzdálená</t>
  </si>
  <si>
    <t>-825302113</t>
  </si>
  <si>
    <t>periferní jednotka  8-mi bin. vstupů a 8-mi releových výstupů vzdálená</t>
  </si>
  <si>
    <t>1362999993</t>
  </si>
  <si>
    <t>-1413559953</t>
  </si>
  <si>
    <t>-674264248</t>
  </si>
  <si>
    <t>-305328068</t>
  </si>
  <si>
    <t>galvanický oddělovač a přepěťová ochana linky RS 485</t>
  </si>
  <si>
    <t>-862249893</t>
  </si>
  <si>
    <t>-156349579</t>
  </si>
  <si>
    <t>Software,periferie</t>
  </si>
  <si>
    <t>1178502188</t>
  </si>
  <si>
    <t>1585407673</t>
  </si>
  <si>
    <t>-1379651790</t>
  </si>
  <si>
    <t>382268050</t>
  </si>
  <si>
    <t>916973589</t>
  </si>
  <si>
    <t>-1609411696</t>
  </si>
  <si>
    <t>21-M</t>
  </si>
  <si>
    <t>Elektromontážní materiál</t>
  </si>
  <si>
    <t>1366549162</t>
  </si>
  <si>
    <t>-1520343778</t>
  </si>
  <si>
    <t>345718250</t>
  </si>
  <si>
    <t>lišta elektroinstalační hranatá bílá 20 x 20</t>
  </si>
  <si>
    <t>-39302114</t>
  </si>
  <si>
    <t>345754910</t>
  </si>
  <si>
    <t>žlab kabelový pozinkovaný 2m/ks 50X62 vč. spoj. mat.</t>
  </si>
  <si>
    <t>717241870</t>
  </si>
  <si>
    <t>1369536875</t>
  </si>
  <si>
    <t>-1836617790</t>
  </si>
  <si>
    <t>1087308287</t>
  </si>
  <si>
    <t>-1047871929</t>
  </si>
  <si>
    <t>762476420</t>
  </si>
  <si>
    <t>291509715</t>
  </si>
  <si>
    <t>-1467920978</t>
  </si>
  <si>
    <t>jistič 3pólový- 20B/3</t>
  </si>
  <si>
    <t>-1209339391</t>
  </si>
  <si>
    <t>380203199</t>
  </si>
  <si>
    <t>983919671</t>
  </si>
  <si>
    <t>855204083</t>
  </si>
  <si>
    <t>906232014</t>
  </si>
  <si>
    <t>22-M</t>
  </si>
  <si>
    <t>Ostatní</t>
  </si>
  <si>
    <t>-660701318</t>
  </si>
  <si>
    <t>1003703215</t>
  </si>
  <si>
    <t>253161124</t>
  </si>
  <si>
    <t>-2097114400</t>
  </si>
  <si>
    <t>2059527511</t>
  </si>
  <si>
    <t>2144911831</t>
  </si>
  <si>
    <t>1475949848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</si>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</sst>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17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0" borderId="23" xfId="0" applyNumberFormat="1" applyFont="1" applyBorder="1" applyAlignment="1" applyProtection="1">
      <alignment vertical="center"/>
      <protection/>
    </xf>
    <xf numFmtId="166" fontId="33" fillId="0" borderId="23" xfId="0" applyNumberFormat="1" applyFont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5" xfId="0" applyNumberFormat="1" applyFont="1" applyBorder="1" applyAlignment="1" applyProtection="1">
      <alignment/>
      <protection/>
    </xf>
    <xf numFmtId="166" fontId="36" fillId="0" borderId="16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Protection="1">
      <protection/>
    </xf>
    <xf numFmtId="0" fontId="0" fillId="0" borderId="4" xfId="0" applyBorder="1"/>
    <xf numFmtId="0" fontId="13" fillId="0" borderId="4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4" xfId="0" applyFont="1" applyBorder="1" applyAlignment="1">
      <alignment/>
    </xf>
    <xf numFmtId="0" fontId="13" fillId="0" borderId="17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8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17</v>
      </c>
      <c r="BS5" s="25" t="s">
        <v>8</v>
      </c>
    </row>
    <row r="6" spans="2:71" ht="36.95" customHeight="1">
      <c r="B6" s="29"/>
      <c r="C6" s="30"/>
      <c r="D6" s="38" t="s">
        <v>18</v>
      </c>
      <c r="E6" s="30"/>
      <c r="F6" s="30"/>
      <c r="G6" s="30"/>
      <c r="H6" s="30"/>
      <c r="I6" s="30"/>
      <c r="J6" s="30"/>
      <c r="K6" s="39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8</v>
      </c>
    </row>
    <row r="7" spans="2:71" ht="14.4" customHeight="1">
      <c r="B7" s="29"/>
      <c r="C7" s="30"/>
      <c r="D7" s="41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21</v>
      </c>
      <c r="AO7" s="30"/>
      <c r="AP7" s="30"/>
      <c r="AQ7" s="32"/>
      <c r="BE7" s="40"/>
      <c r="BS7" s="25" t="s">
        <v>8</v>
      </c>
    </row>
    <row r="8" spans="2:71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8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8</v>
      </c>
    </row>
    <row r="10" spans="2:71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21</v>
      </c>
      <c r="AO10" s="30"/>
      <c r="AP10" s="30"/>
      <c r="AQ10" s="32"/>
      <c r="BE10" s="40"/>
      <c r="BS10" s="25" t="s">
        <v>8</v>
      </c>
    </row>
    <row r="11" spans="2:71" ht="18.45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30</v>
      </c>
      <c r="AL11" s="30"/>
      <c r="AM11" s="30"/>
      <c r="AN11" s="36" t="s">
        <v>21</v>
      </c>
      <c r="AO11" s="30"/>
      <c r="AP11" s="30"/>
      <c r="AQ11" s="32"/>
      <c r="BE11" s="40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8</v>
      </c>
    </row>
    <row r="13" spans="2:71" ht="14.4" customHeight="1">
      <c r="B13" s="29"/>
      <c r="C13" s="30"/>
      <c r="D13" s="41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32</v>
      </c>
      <c r="AO13" s="30"/>
      <c r="AP13" s="30"/>
      <c r="AQ13" s="32"/>
      <c r="BE13" s="40"/>
      <c r="BS13" s="25" t="s">
        <v>8</v>
      </c>
    </row>
    <row r="14" spans="2:71" ht="13.5">
      <c r="B14" s="29"/>
      <c r="C14" s="30"/>
      <c r="D14" s="30"/>
      <c r="E14" s="43" t="s">
        <v>32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30</v>
      </c>
      <c r="AL14" s="30"/>
      <c r="AM14" s="30"/>
      <c r="AN14" s="43" t="s">
        <v>32</v>
      </c>
      <c r="AO14" s="30"/>
      <c r="AP14" s="30"/>
      <c r="AQ14" s="32"/>
      <c r="BE14" s="40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spans="2:71" ht="14.4" customHeight="1">
      <c r="B16" s="29"/>
      <c r="C16" s="30"/>
      <c r="D16" s="41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34</v>
      </c>
      <c r="AO16" s="30"/>
      <c r="AP16" s="30"/>
      <c r="AQ16" s="32"/>
      <c r="BE16" s="40"/>
      <c r="BS16" s="25" t="s">
        <v>6</v>
      </c>
    </row>
    <row r="17" spans="2:71" ht="18.45" customHeight="1">
      <c r="B17" s="29"/>
      <c r="C17" s="30"/>
      <c r="D17" s="30"/>
      <c r="E17" s="36" t="s">
        <v>35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30</v>
      </c>
      <c r="AL17" s="30"/>
      <c r="AM17" s="30"/>
      <c r="AN17" s="36" t="s">
        <v>36</v>
      </c>
      <c r="AO17" s="30"/>
      <c r="AP17" s="30"/>
      <c r="AQ17" s="32"/>
      <c r="BE17" s="40"/>
      <c r="BS17" s="25" t="s">
        <v>37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8</v>
      </c>
    </row>
    <row r="19" spans="2:71" ht="14.4" customHeight="1">
      <c r="B19" s="29"/>
      <c r="C19" s="30"/>
      <c r="D19" s="41" t="s">
        <v>38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8</v>
      </c>
    </row>
    <row r="20" spans="2:71" ht="99.75" customHeight="1">
      <c r="B20" s="29"/>
      <c r="C20" s="30"/>
      <c r="D20" s="30"/>
      <c r="E20" s="45" t="s">
        <v>39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spans="2:57" ht="6.95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pans="2:57" s="1" customFormat="1" ht="25.9" customHeight="1">
      <c r="B23" s="47"/>
      <c r="C23" s="48"/>
      <c r="D23" s="49" t="s">
        <v>40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pans="2:57" s="1" customFormat="1" ht="6.95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pans="2:57" s="1" customFormat="1" ht="13.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41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42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43</v>
      </c>
      <c r="AL25" s="53"/>
      <c r="AM25" s="53"/>
      <c r="AN25" s="53"/>
      <c r="AO25" s="53"/>
      <c r="AP25" s="48"/>
      <c r="AQ25" s="52"/>
      <c r="BE25" s="40"/>
    </row>
    <row r="26" spans="2:57" s="2" customFormat="1" ht="14.4" customHeight="1">
      <c r="B26" s="54"/>
      <c r="C26" s="55"/>
      <c r="D26" s="56" t="s">
        <v>44</v>
      </c>
      <c r="E26" s="55"/>
      <c r="F26" s="56" t="s">
        <v>45</v>
      </c>
      <c r="G26" s="55"/>
      <c r="H26" s="55"/>
      <c r="I26" s="55"/>
      <c r="J26" s="55"/>
      <c r="K26" s="55"/>
      <c r="L26" s="57">
        <v>0.21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pans="2:57" s="2" customFormat="1" ht="14.4" customHeight="1">
      <c r="B27" s="54"/>
      <c r="C27" s="55"/>
      <c r="D27" s="55"/>
      <c r="E27" s="55"/>
      <c r="F27" s="56" t="s">
        <v>46</v>
      </c>
      <c r="G27" s="55"/>
      <c r="H27" s="55"/>
      <c r="I27" s="55"/>
      <c r="J27" s="55"/>
      <c r="K27" s="55"/>
      <c r="L27" s="57">
        <v>0.15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spans="2:57" s="2" customFormat="1" ht="14.4" customHeight="1" hidden="1">
      <c r="B28" s="54"/>
      <c r="C28" s="55"/>
      <c r="D28" s="55"/>
      <c r="E28" s="55"/>
      <c r="F28" s="56" t="s">
        <v>47</v>
      </c>
      <c r="G28" s="55"/>
      <c r="H28" s="55"/>
      <c r="I28" s="55"/>
      <c r="J28" s="55"/>
      <c r="K28" s="55"/>
      <c r="L28" s="57">
        <v>0.21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spans="2:57" s="2" customFormat="1" ht="14.4" customHeight="1" hidden="1">
      <c r="B29" s="54"/>
      <c r="C29" s="55"/>
      <c r="D29" s="55"/>
      <c r="E29" s="55"/>
      <c r="F29" s="56" t="s">
        <v>48</v>
      </c>
      <c r="G29" s="55"/>
      <c r="H29" s="55"/>
      <c r="I29" s="55"/>
      <c r="J29" s="55"/>
      <c r="K29" s="55"/>
      <c r="L29" s="57">
        <v>0.15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spans="2:57" s="2" customFormat="1" ht="14.4" customHeight="1" hidden="1">
      <c r="B30" s="54"/>
      <c r="C30" s="55"/>
      <c r="D30" s="55"/>
      <c r="E30" s="55"/>
      <c r="F30" s="56" t="s">
        <v>49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pans="2:57" s="1" customFormat="1" ht="6.95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pans="2:57" s="1" customFormat="1" ht="25.9" customHeight="1">
      <c r="B32" s="47"/>
      <c r="C32" s="60"/>
      <c r="D32" s="61" t="s">
        <v>50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51</v>
      </c>
      <c r="U32" s="62"/>
      <c r="V32" s="62"/>
      <c r="W32" s="62"/>
      <c r="X32" s="64" t="s">
        <v>52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pans="2:43" s="1" customFormat="1" ht="6.95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pans="2:43" s="1" customFormat="1" ht="6.95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pans="2:44" s="1" customFormat="1" ht="6.9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pans="2:44" s="1" customFormat="1" ht="36.95" customHeight="1">
      <c r="B39" s="47"/>
      <c r="C39" s="74" t="s">
        <v>53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pans="2:44" s="1" customFormat="1" ht="6.95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pans="2:44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17210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pans="2:44" s="4" customFormat="1" ht="36.95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Rekonstrukce kotelny SOŠ a SOU řemesel Kutná Hora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pans="2:44" s="1" customFormat="1" ht="6.95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pans="2:44" s="1" customFormat="1" ht="13.5">
      <c r="B44" s="47"/>
      <c r="C44" s="77" t="s">
        <v>23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>Čáslavská 202, Kutná Hora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25</v>
      </c>
      <c r="AJ44" s="75"/>
      <c r="AK44" s="75"/>
      <c r="AL44" s="75"/>
      <c r="AM44" s="86" t="str">
        <f>IF(AN8="","",AN8)</f>
        <v>8. 2. 2018</v>
      </c>
      <c r="AN44" s="86"/>
      <c r="AO44" s="75"/>
      <c r="AP44" s="75"/>
      <c r="AQ44" s="75"/>
      <c r="AR44" s="73"/>
    </row>
    <row r="45" spans="2:44" s="1" customFormat="1" ht="6.95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pans="2:56" s="1" customFormat="1" ht="13.5">
      <c r="B46" s="47"/>
      <c r="C46" s="77" t="s">
        <v>27</v>
      </c>
      <c r="D46" s="75"/>
      <c r="E46" s="75"/>
      <c r="F46" s="75"/>
      <c r="G46" s="75"/>
      <c r="H46" s="75"/>
      <c r="I46" s="75"/>
      <c r="J46" s="75"/>
      <c r="K46" s="75"/>
      <c r="L46" s="78" t="str">
        <f>IF(E11="","",E11)</f>
        <v>SOŠ a SOU řemesel, Čáslavská 202, Kutná Hora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33</v>
      </c>
      <c r="AJ46" s="75"/>
      <c r="AK46" s="75"/>
      <c r="AL46" s="75"/>
      <c r="AM46" s="78" t="str">
        <f>IF(E17="","",E17)</f>
        <v>Kutnohorská stavební s.r.o</v>
      </c>
      <c r="AN46" s="78"/>
      <c r="AO46" s="78"/>
      <c r="AP46" s="78"/>
      <c r="AQ46" s="75"/>
      <c r="AR46" s="73"/>
      <c r="AS46" s="87" t="s">
        <v>54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pans="2:56" s="1" customFormat="1" ht="13.5">
      <c r="B47" s="47"/>
      <c r="C47" s="77" t="s">
        <v>31</v>
      </c>
      <c r="D47" s="75"/>
      <c r="E47" s="75"/>
      <c r="F47" s="75"/>
      <c r="G47" s="75"/>
      <c r="H47" s="75"/>
      <c r="I47" s="75"/>
      <c r="J47" s="75"/>
      <c r="K47" s="75"/>
      <c r="L47" s="78" t="str">
        <f>IF(E14="Vyplň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pans="2:56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pans="2:56" s="1" customFormat="1" ht="29.25" customHeight="1">
      <c r="B49" s="47"/>
      <c r="C49" s="97" t="s">
        <v>55</v>
      </c>
      <c r="D49" s="98"/>
      <c r="E49" s="98"/>
      <c r="F49" s="98"/>
      <c r="G49" s="98"/>
      <c r="H49" s="99"/>
      <c r="I49" s="100" t="s">
        <v>56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57</v>
      </c>
      <c r="AH49" s="98"/>
      <c r="AI49" s="98"/>
      <c r="AJ49" s="98"/>
      <c r="AK49" s="98"/>
      <c r="AL49" s="98"/>
      <c r="AM49" s="98"/>
      <c r="AN49" s="100" t="s">
        <v>58</v>
      </c>
      <c r="AO49" s="98"/>
      <c r="AP49" s="98"/>
      <c r="AQ49" s="102" t="s">
        <v>59</v>
      </c>
      <c r="AR49" s="73"/>
      <c r="AS49" s="103" t="s">
        <v>60</v>
      </c>
      <c r="AT49" s="104" t="s">
        <v>61</v>
      </c>
      <c r="AU49" s="104" t="s">
        <v>62</v>
      </c>
      <c r="AV49" s="104" t="s">
        <v>63</v>
      </c>
      <c r="AW49" s="104" t="s">
        <v>64</v>
      </c>
      <c r="AX49" s="104" t="s">
        <v>65</v>
      </c>
      <c r="AY49" s="104" t="s">
        <v>66</v>
      </c>
      <c r="AZ49" s="104" t="s">
        <v>67</v>
      </c>
      <c r="BA49" s="104" t="s">
        <v>68</v>
      </c>
      <c r="BB49" s="104" t="s">
        <v>69</v>
      </c>
      <c r="BC49" s="104" t="s">
        <v>70</v>
      </c>
      <c r="BD49" s="105" t="s">
        <v>71</v>
      </c>
    </row>
    <row r="50" spans="2:56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pans="2:90" s="4" customFormat="1" ht="32.4" customHeight="1">
      <c r="B51" s="80"/>
      <c r="C51" s="109" t="s">
        <v>72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ROUND(AG52+SUM(AG53:AG56),2)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21</v>
      </c>
      <c r="AR51" s="84"/>
      <c r="AS51" s="114">
        <f>ROUND(AS52+SUM(AS53:AS56),2)</f>
        <v>0</v>
      </c>
      <c r="AT51" s="115">
        <f>ROUND(SUM(AV51:AW51),2)</f>
        <v>0</v>
      </c>
      <c r="AU51" s="116">
        <f>ROUND(AU52+SUM(AU53:AU56),5)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ROUND(AZ52+SUM(AZ53:AZ56),2)</f>
        <v>0</v>
      </c>
      <c r="BA51" s="115">
        <f>ROUND(BA52+SUM(BA53:BA56),2)</f>
        <v>0</v>
      </c>
      <c r="BB51" s="115">
        <f>ROUND(BB52+SUM(BB53:BB56),2)</f>
        <v>0</v>
      </c>
      <c r="BC51" s="115">
        <f>ROUND(BC52+SUM(BC53:BC56),2)</f>
        <v>0</v>
      </c>
      <c r="BD51" s="117">
        <f>ROUND(BD52+SUM(BD53:BD56),2)</f>
        <v>0</v>
      </c>
      <c r="BS51" s="118" t="s">
        <v>73</v>
      </c>
      <c r="BT51" s="118" t="s">
        <v>74</v>
      </c>
      <c r="BU51" s="119" t="s">
        <v>75</v>
      </c>
      <c r="BV51" s="118" t="s">
        <v>76</v>
      </c>
      <c r="BW51" s="118" t="s">
        <v>7</v>
      </c>
      <c r="BX51" s="118" t="s">
        <v>77</v>
      </c>
      <c r="CL51" s="118" t="s">
        <v>21</v>
      </c>
    </row>
    <row r="52" spans="1:91" s="5" customFormat="1" ht="16.5" customHeight="1">
      <c r="A52" s="120" t="s">
        <v>78</v>
      </c>
      <c r="B52" s="121"/>
      <c r="C52" s="122"/>
      <c r="D52" s="123" t="s">
        <v>79</v>
      </c>
      <c r="E52" s="123"/>
      <c r="F52" s="123"/>
      <c r="G52" s="123"/>
      <c r="H52" s="123"/>
      <c r="I52" s="124"/>
      <c r="J52" s="123" t="s">
        <v>80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5">
        <f>'17210ZT - Zdravotní technika'!J27</f>
        <v>0</v>
      </c>
      <c r="AH52" s="124"/>
      <c r="AI52" s="124"/>
      <c r="AJ52" s="124"/>
      <c r="AK52" s="124"/>
      <c r="AL52" s="124"/>
      <c r="AM52" s="124"/>
      <c r="AN52" s="125">
        <f>SUM(AG52,AT52)</f>
        <v>0</v>
      </c>
      <c r="AO52" s="124"/>
      <c r="AP52" s="124"/>
      <c r="AQ52" s="126" t="s">
        <v>81</v>
      </c>
      <c r="AR52" s="127"/>
      <c r="AS52" s="128">
        <v>0</v>
      </c>
      <c r="AT52" s="129">
        <f>ROUND(SUM(AV52:AW52),2)</f>
        <v>0</v>
      </c>
      <c r="AU52" s="130">
        <f>'17210ZT - Zdravotní technika'!P84</f>
        <v>0</v>
      </c>
      <c r="AV52" s="129">
        <f>'17210ZT - Zdravotní technika'!J30</f>
        <v>0</v>
      </c>
      <c r="AW52" s="129">
        <f>'17210ZT - Zdravotní technika'!J31</f>
        <v>0</v>
      </c>
      <c r="AX52" s="129">
        <f>'17210ZT - Zdravotní technika'!J32</f>
        <v>0</v>
      </c>
      <c r="AY52" s="129">
        <f>'17210ZT - Zdravotní technika'!J33</f>
        <v>0</v>
      </c>
      <c r="AZ52" s="129">
        <f>'17210ZT - Zdravotní technika'!F30</f>
        <v>0</v>
      </c>
      <c r="BA52" s="129">
        <f>'17210ZT - Zdravotní technika'!F31</f>
        <v>0</v>
      </c>
      <c r="BB52" s="129">
        <f>'17210ZT - Zdravotní technika'!F32</f>
        <v>0</v>
      </c>
      <c r="BC52" s="129">
        <f>'17210ZT - Zdravotní technika'!F33</f>
        <v>0</v>
      </c>
      <c r="BD52" s="131">
        <f>'17210ZT - Zdravotní technika'!F34</f>
        <v>0</v>
      </c>
      <c r="BT52" s="132" t="s">
        <v>82</v>
      </c>
      <c r="BV52" s="132" t="s">
        <v>76</v>
      </c>
      <c r="BW52" s="132" t="s">
        <v>83</v>
      </c>
      <c r="BX52" s="132" t="s">
        <v>7</v>
      </c>
      <c r="CL52" s="132" t="s">
        <v>21</v>
      </c>
      <c r="CM52" s="132" t="s">
        <v>84</v>
      </c>
    </row>
    <row r="53" spans="1:91" s="5" customFormat="1" ht="16.5" customHeight="1">
      <c r="A53" s="120" t="s">
        <v>78</v>
      </c>
      <c r="B53" s="121"/>
      <c r="C53" s="122"/>
      <c r="D53" s="123" t="s">
        <v>85</v>
      </c>
      <c r="E53" s="123"/>
      <c r="F53" s="123"/>
      <c r="G53" s="123"/>
      <c r="H53" s="123"/>
      <c r="I53" s="124"/>
      <c r="J53" s="123" t="s">
        <v>86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5">
        <f>'17210PL - Vnitřní plynovod'!J27</f>
        <v>0</v>
      </c>
      <c r="AH53" s="124"/>
      <c r="AI53" s="124"/>
      <c r="AJ53" s="124"/>
      <c r="AK53" s="124"/>
      <c r="AL53" s="124"/>
      <c r="AM53" s="124"/>
      <c r="AN53" s="125">
        <f>SUM(AG53,AT53)</f>
        <v>0</v>
      </c>
      <c r="AO53" s="124"/>
      <c r="AP53" s="124"/>
      <c r="AQ53" s="126" t="s">
        <v>81</v>
      </c>
      <c r="AR53" s="127"/>
      <c r="AS53" s="128">
        <v>0</v>
      </c>
      <c r="AT53" s="129">
        <f>ROUND(SUM(AV53:AW53),2)</f>
        <v>0</v>
      </c>
      <c r="AU53" s="130">
        <f>'17210PL - Vnitřní plynovod'!P87</f>
        <v>0</v>
      </c>
      <c r="AV53" s="129">
        <f>'17210PL - Vnitřní plynovod'!J30</f>
        <v>0</v>
      </c>
      <c r="AW53" s="129">
        <f>'17210PL - Vnitřní plynovod'!J31</f>
        <v>0</v>
      </c>
      <c r="AX53" s="129">
        <f>'17210PL - Vnitřní plynovod'!J32</f>
        <v>0</v>
      </c>
      <c r="AY53" s="129">
        <f>'17210PL - Vnitřní plynovod'!J33</f>
        <v>0</v>
      </c>
      <c r="AZ53" s="129">
        <f>'17210PL - Vnitřní plynovod'!F30</f>
        <v>0</v>
      </c>
      <c r="BA53" s="129">
        <f>'17210PL - Vnitřní plynovod'!F31</f>
        <v>0</v>
      </c>
      <c r="BB53" s="129">
        <f>'17210PL - Vnitřní plynovod'!F32</f>
        <v>0</v>
      </c>
      <c r="BC53" s="129">
        <f>'17210PL - Vnitřní plynovod'!F33</f>
        <v>0</v>
      </c>
      <c r="BD53" s="131">
        <f>'17210PL - Vnitřní plynovod'!F34</f>
        <v>0</v>
      </c>
      <c r="BT53" s="132" t="s">
        <v>82</v>
      </c>
      <c r="BV53" s="132" t="s">
        <v>76</v>
      </c>
      <c r="BW53" s="132" t="s">
        <v>87</v>
      </c>
      <c r="BX53" s="132" t="s">
        <v>7</v>
      </c>
      <c r="CL53" s="132" t="s">
        <v>21</v>
      </c>
      <c r="CM53" s="132" t="s">
        <v>84</v>
      </c>
    </row>
    <row r="54" spans="1:91" s="5" customFormat="1" ht="31.5" customHeight="1">
      <c r="A54" s="120" t="s">
        <v>78</v>
      </c>
      <c r="B54" s="121"/>
      <c r="C54" s="122"/>
      <c r="D54" s="123" t="s">
        <v>88</v>
      </c>
      <c r="E54" s="123"/>
      <c r="F54" s="123"/>
      <c r="G54" s="123"/>
      <c r="H54" s="123"/>
      <c r="I54" s="124"/>
      <c r="J54" s="123" t="s">
        <v>89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5">
        <f>'17210UT - Vytápění'!J27</f>
        <v>0</v>
      </c>
      <c r="AH54" s="124"/>
      <c r="AI54" s="124"/>
      <c r="AJ54" s="124"/>
      <c r="AK54" s="124"/>
      <c r="AL54" s="124"/>
      <c r="AM54" s="124"/>
      <c r="AN54" s="125">
        <f>SUM(AG54,AT54)</f>
        <v>0</v>
      </c>
      <c r="AO54" s="124"/>
      <c r="AP54" s="124"/>
      <c r="AQ54" s="126" t="s">
        <v>81</v>
      </c>
      <c r="AR54" s="127"/>
      <c r="AS54" s="128">
        <v>0</v>
      </c>
      <c r="AT54" s="129">
        <f>ROUND(SUM(AV54:AW54),2)</f>
        <v>0</v>
      </c>
      <c r="AU54" s="130">
        <f>'17210UT - Vytápění'!P84</f>
        <v>0</v>
      </c>
      <c r="AV54" s="129">
        <f>'17210UT - Vytápění'!J30</f>
        <v>0</v>
      </c>
      <c r="AW54" s="129">
        <f>'17210UT - Vytápění'!J31</f>
        <v>0</v>
      </c>
      <c r="AX54" s="129">
        <f>'17210UT - Vytápění'!J32</f>
        <v>0</v>
      </c>
      <c r="AY54" s="129">
        <f>'17210UT - Vytápění'!J33</f>
        <v>0</v>
      </c>
      <c r="AZ54" s="129">
        <f>'17210UT - Vytápění'!F30</f>
        <v>0</v>
      </c>
      <c r="BA54" s="129">
        <f>'17210UT - Vytápění'!F31</f>
        <v>0</v>
      </c>
      <c r="BB54" s="129">
        <f>'17210UT - Vytápění'!F32</f>
        <v>0</v>
      </c>
      <c r="BC54" s="129">
        <f>'17210UT - Vytápění'!F33</f>
        <v>0</v>
      </c>
      <c r="BD54" s="131">
        <f>'17210UT - Vytápění'!F34</f>
        <v>0</v>
      </c>
      <c r="BT54" s="132" t="s">
        <v>82</v>
      </c>
      <c r="BV54" s="132" t="s">
        <v>76</v>
      </c>
      <c r="BW54" s="132" t="s">
        <v>90</v>
      </c>
      <c r="BX54" s="132" t="s">
        <v>7</v>
      </c>
      <c r="CL54" s="132" t="s">
        <v>21</v>
      </c>
      <c r="CM54" s="132" t="s">
        <v>84</v>
      </c>
    </row>
    <row r="55" spans="1:91" s="5" customFormat="1" ht="16.5" customHeight="1">
      <c r="A55" s="120" t="s">
        <v>78</v>
      </c>
      <c r="B55" s="121"/>
      <c r="C55" s="122"/>
      <c r="D55" s="123" t="s">
        <v>91</v>
      </c>
      <c r="E55" s="123"/>
      <c r="F55" s="123"/>
      <c r="G55" s="123"/>
      <c r="H55" s="123"/>
      <c r="I55" s="124"/>
      <c r="J55" s="123" t="s">
        <v>92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5">
        <f>'17210St - Stavební část'!J27</f>
        <v>0</v>
      </c>
      <c r="AH55" s="124"/>
      <c r="AI55" s="124"/>
      <c r="AJ55" s="124"/>
      <c r="AK55" s="124"/>
      <c r="AL55" s="124"/>
      <c r="AM55" s="124"/>
      <c r="AN55" s="125">
        <f>SUM(AG55,AT55)</f>
        <v>0</v>
      </c>
      <c r="AO55" s="124"/>
      <c r="AP55" s="124"/>
      <c r="AQ55" s="126" t="s">
        <v>81</v>
      </c>
      <c r="AR55" s="127"/>
      <c r="AS55" s="128">
        <v>0</v>
      </c>
      <c r="AT55" s="129">
        <f>ROUND(SUM(AV55:AW55),2)</f>
        <v>0</v>
      </c>
      <c r="AU55" s="130">
        <f>'17210St - Stavební část'!P99</f>
        <v>0</v>
      </c>
      <c r="AV55" s="129">
        <f>'17210St - Stavební část'!J30</f>
        <v>0</v>
      </c>
      <c r="AW55" s="129">
        <f>'17210St - Stavební část'!J31</f>
        <v>0</v>
      </c>
      <c r="AX55" s="129">
        <f>'17210St - Stavební část'!J32</f>
        <v>0</v>
      </c>
      <c r="AY55" s="129">
        <f>'17210St - Stavební část'!J33</f>
        <v>0</v>
      </c>
      <c r="AZ55" s="129">
        <f>'17210St - Stavební část'!F30</f>
        <v>0</v>
      </c>
      <c r="BA55" s="129">
        <f>'17210St - Stavební část'!F31</f>
        <v>0</v>
      </c>
      <c r="BB55" s="129">
        <f>'17210St - Stavební část'!F32</f>
        <v>0</v>
      </c>
      <c r="BC55" s="129">
        <f>'17210St - Stavební část'!F33</f>
        <v>0</v>
      </c>
      <c r="BD55" s="131">
        <f>'17210St - Stavební část'!F34</f>
        <v>0</v>
      </c>
      <c r="BT55" s="132" t="s">
        <v>82</v>
      </c>
      <c r="BV55" s="132" t="s">
        <v>76</v>
      </c>
      <c r="BW55" s="132" t="s">
        <v>93</v>
      </c>
      <c r="BX55" s="132" t="s">
        <v>7</v>
      </c>
      <c r="CL55" s="132" t="s">
        <v>21</v>
      </c>
      <c r="CM55" s="132" t="s">
        <v>84</v>
      </c>
    </row>
    <row r="56" spans="2:91" s="5" customFormat="1" ht="16.5" customHeight="1">
      <c r="B56" s="121"/>
      <c r="C56" s="122"/>
      <c r="D56" s="123" t="s">
        <v>94</v>
      </c>
      <c r="E56" s="123"/>
      <c r="F56" s="123"/>
      <c r="G56" s="123"/>
      <c r="H56" s="123"/>
      <c r="I56" s="124"/>
      <c r="J56" s="123" t="s">
        <v>95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33">
        <f>ROUND(SUM(AG57:AG58),2)</f>
        <v>0</v>
      </c>
      <c r="AH56" s="124"/>
      <c r="AI56" s="124"/>
      <c r="AJ56" s="124"/>
      <c r="AK56" s="124"/>
      <c r="AL56" s="124"/>
      <c r="AM56" s="124"/>
      <c r="AN56" s="125">
        <f>SUM(AG56,AT56)</f>
        <v>0</v>
      </c>
      <c r="AO56" s="124"/>
      <c r="AP56" s="124"/>
      <c r="AQ56" s="126" t="s">
        <v>81</v>
      </c>
      <c r="AR56" s="127"/>
      <c r="AS56" s="128">
        <f>ROUND(SUM(AS57:AS58),2)</f>
        <v>0</v>
      </c>
      <c r="AT56" s="129">
        <f>ROUND(SUM(AV56:AW56),2)</f>
        <v>0</v>
      </c>
      <c r="AU56" s="130">
        <f>ROUND(SUM(AU57:AU58),5)</f>
        <v>0</v>
      </c>
      <c r="AV56" s="129">
        <f>ROUND(AZ56*L26,2)</f>
        <v>0</v>
      </c>
      <c r="AW56" s="129">
        <f>ROUND(BA56*L27,2)</f>
        <v>0</v>
      </c>
      <c r="AX56" s="129">
        <f>ROUND(BB56*L26,2)</f>
        <v>0</v>
      </c>
      <c r="AY56" s="129">
        <f>ROUND(BC56*L27,2)</f>
        <v>0</v>
      </c>
      <c r="AZ56" s="129">
        <f>ROUND(SUM(AZ57:AZ58),2)</f>
        <v>0</v>
      </c>
      <c r="BA56" s="129">
        <f>ROUND(SUM(BA57:BA58),2)</f>
        <v>0</v>
      </c>
      <c r="BB56" s="129">
        <f>ROUND(SUM(BB57:BB58),2)</f>
        <v>0</v>
      </c>
      <c r="BC56" s="129">
        <f>ROUND(SUM(BC57:BC58),2)</f>
        <v>0</v>
      </c>
      <c r="BD56" s="131">
        <f>ROUND(SUM(BD57:BD58),2)</f>
        <v>0</v>
      </c>
      <c r="BS56" s="132" t="s">
        <v>73</v>
      </c>
      <c r="BT56" s="132" t="s">
        <v>82</v>
      </c>
      <c r="BU56" s="132" t="s">
        <v>75</v>
      </c>
      <c r="BV56" s="132" t="s">
        <v>76</v>
      </c>
      <c r="BW56" s="132" t="s">
        <v>96</v>
      </c>
      <c r="BX56" s="132" t="s">
        <v>7</v>
      </c>
      <c r="CL56" s="132" t="s">
        <v>21</v>
      </c>
      <c r="CM56" s="132" t="s">
        <v>84</v>
      </c>
    </row>
    <row r="57" spans="1:90" s="6" customFormat="1" ht="16.5" customHeight="1">
      <c r="A57" s="120" t="s">
        <v>78</v>
      </c>
      <c r="B57" s="134"/>
      <c r="C57" s="135"/>
      <c r="D57" s="135"/>
      <c r="E57" s="136" t="s">
        <v>97</v>
      </c>
      <c r="F57" s="136"/>
      <c r="G57" s="136"/>
      <c r="H57" s="136"/>
      <c r="I57" s="136"/>
      <c r="J57" s="135"/>
      <c r="K57" s="136" t="s">
        <v>98</v>
      </c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7">
        <f>'17210EL1 - elektroinstala...'!J29</f>
        <v>0</v>
      </c>
      <c r="AH57" s="135"/>
      <c r="AI57" s="135"/>
      <c r="AJ57" s="135"/>
      <c r="AK57" s="135"/>
      <c r="AL57" s="135"/>
      <c r="AM57" s="135"/>
      <c r="AN57" s="137">
        <f>SUM(AG57,AT57)</f>
        <v>0</v>
      </c>
      <c r="AO57" s="135"/>
      <c r="AP57" s="135"/>
      <c r="AQ57" s="138" t="s">
        <v>99</v>
      </c>
      <c r="AR57" s="139"/>
      <c r="AS57" s="140">
        <v>0</v>
      </c>
      <c r="AT57" s="141">
        <f>ROUND(SUM(AV57:AW57),2)</f>
        <v>0</v>
      </c>
      <c r="AU57" s="142">
        <f>'17210EL1 - elektroinstala...'!P89</f>
        <v>0</v>
      </c>
      <c r="AV57" s="141">
        <f>'17210EL1 - elektroinstala...'!J32</f>
        <v>0</v>
      </c>
      <c r="AW57" s="141">
        <f>'17210EL1 - elektroinstala...'!J33</f>
        <v>0</v>
      </c>
      <c r="AX57" s="141">
        <f>'17210EL1 - elektroinstala...'!J34</f>
        <v>0</v>
      </c>
      <c r="AY57" s="141">
        <f>'17210EL1 - elektroinstala...'!J35</f>
        <v>0</v>
      </c>
      <c r="AZ57" s="141">
        <f>'17210EL1 - elektroinstala...'!F32</f>
        <v>0</v>
      </c>
      <c r="BA57" s="141">
        <f>'17210EL1 - elektroinstala...'!F33</f>
        <v>0</v>
      </c>
      <c r="BB57" s="141">
        <f>'17210EL1 - elektroinstala...'!F34</f>
        <v>0</v>
      </c>
      <c r="BC57" s="141">
        <f>'17210EL1 - elektroinstala...'!F35</f>
        <v>0</v>
      </c>
      <c r="BD57" s="143">
        <f>'17210EL1 - elektroinstala...'!F36</f>
        <v>0</v>
      </c>
      <c r="BT57" s="144" t="s">
        <v>84</v>
      </c>
      <c r="BV57" s="144" t="s">
        <v>76</v>
      </c>
      <c r="BW57" s="144" t="s">
        <v>100</v>
      </c>
      <c r="BX57" s="144" t="s">
        <v>96</v>
      </c>
      <c r="CL57" s="144" t="s">
        <v>21</v>
      </c>
    </row>
    <row r="58" spans="1:90" s="6" customFormat="1" ht="16.5" customHeight="1">
      <c r="A58" s="120" t="s">
        <v>78</v>
      </c>
      <c r="B58" s="134"/>
      <c r="C58" s="135"/>
      <c r="D58" s="135"/>
      <c r="E58" s="136" t="s">
        <v>101</v>
      </c>
      <c r="F58" s="136"/>
      <c r="G58" s="136"/>
      <c r="H58" s="136"/>
      <c r="I58" s="136"/>
      <c r="J58" s="135"/>
      <c r="K58" s="136" t="s">
        <v>102</v>
      </c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7">
        <f>'17210EL2 - Elektroinstala...'!J29</f>
        <v>0</v>
      </c>
      <c r="AH58" s="135"/>
      <c r="AI58" s="135"/>
      <c r="AJ58" s="135"/>
      <c r="AK58" s="135"/>
      <c r="AL58" s="135"/>
      <c r="AM58" s="135"/>
      <c r="AN58" s="137">
        <f>SUM(AG58,AT58)</f>
        <v>0</v>
      </c>
      <c r="AO58" s="135"/>
      <c r="AP58" s="135"/>
      <c r="AQ58" s="138" t="s">
        <v>99</v>
      </c>
      <c r="AR58" s="139"/>
      <c r="AS58" s="145">
        <v>0</v>
      </c>
      <c r="AT58" s="146">
        <f>ROUND(SUM(AV58:AW58),2)</f>
        <v>0</v>
      </c>
      <c r="AU58" s="147">
        <f>'17210EL2 - Elektroinstala...'!P88</f>
        <v>0</v>
      </c>
      <c r="AV58" s="146">
        <f>'17210EL2 - Elektroinstala...'!J32</f>
        <v>0</v>
      </c>
      <c r="AW58" s="146">
        <f>'17210EL2 - Elektroinstala...'!J33</f>
        <v>0</v>
      </c>
      <c r="AX58" s="146">
        <f>'17210EL2 - Elektroinstala...'!J34</f>
        <v>0</v>
      </c>
      <c r="AY58" s="146">
        <f>'17210EL2 - Elektroinstala...'!J35</f>
        <v>0</v>
      </c>
      <c r="AZ58" s="146">
        <f>'17210EL2 - Elektroinstala...'!F32</f>
        <v>0</v>
      </c>
      <c r="BA58" s="146">
        <f>'17210EL2 - Elektroinstala...'!F33</f>
        <v>0</v>
      </c>
      <c r="BB58" s="146">
        <f>'17210EL2 - Elektroinstala...'!F34</f>
        <v>0</v>
      </c>
      <c r="BC58" s="146">
        <f>'17210EL2 - Elektroinstala...'!F35</f>
        <v>0</v>
      </c>
      <c r="BD58" s="148">
        <f>'17210EL2 - Elektroinstala...'!F36</f>
        <v>0</v>
      </c>
      <c r="BT58" s="144" t="s">
        <v>84</v>
      </c>
      <c r="BV58" s="144" t="s">
        <v>76</v>
      </c>
      <c r="BW58" s="144" t="s">
        <v>103</v>
      </c>
      <c r="BX58" s="144" t="s">
        <v>96</v>
      </c>
      <c r="CL58" s="144" t="s">
        <v>21</v>
      </c>
    </row>
    <row r="59" spans="2:44" s="1" customFormat="1" ht="30" customHeight="1">
      <c r="B59" s="47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3"/>
    </row>
    <row r="60" spans="2:44" s="1" customFormat="1" ht="6.95" customHeight="1">
      <c r="B60" s="6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73"/>
    </row>
  </sheetData>
  <sheetProtection password="CC35" sheet="1" objects="1" scenarios="1" formatColumns="0" formatRows="0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7210ZT - Zdravotní technika'!C2" display="/"/>
    <hyperlink ref="A53" location="'17210PL - Vnitřní plynovod'!C2" display="/"/>
    <hyperlink ref="A54" location="'17210UT - Vytápění'!C2" display="/"/>
    <hyperlink ref="A55" location="'17210St - Stavební část'!C2" display="/"/>
    <hyperlink ref="A57" location="'17210EL1 - elektroinstala...'!C2" display="/"/>
    <hyperlink ref="A58" location="'17210EL2 - Elektroinstal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104</v>
      </c>
      <c r="G1" s="152" t="s">
        <v>105</v>
      </c>
      <c r="H1" s="152"/>
      <c r="I1" s="153"/>
      <c r="J1" s="152" t="s">
        <v>106</v>
      </c>
      <c r="K1" s="151" t="s">
        <v>107</v>
      </c>
      <c r="L1" s="152" t="s">
        <v>108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83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84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kotelny SOŠ a SOU řemesel Kutná Hora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111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8. 2. 2018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21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59" t="s">
        <v>30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59" t="s">
        <v>28</v>
      </c>
      <c r="J20" s="36" t="s">
        <v>34</v>
      </c>
      <c r="K20" s="52"/>
    </row>
    <row r="21" spans="2:11" s="1" customFormat="1" ht="18" customHeight="1">
      <c r="B21" s="47"/>
      <c r="C21" s="48"/>
      <c r="D21" s="48"/>
      <c r="E21" s="36" t="s">
        <v>35</v>
      </c>
      <c r="F21" s="48"/>
      <c r="G21" s="48"/>
      <c r="H21" s="48"/>
      <c r="I21" s="159" t="s">
        <v>30</v>
      </c>
      <c r="J21" s="36" t="s">
        <v>36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71.25" customHeight="1">
      <c r="B24" s="161"/>
      <c r="C24" s="162"/>
      <c r="D24" s="162"/>
      <c r="E24" s="45" t="s">
        <v>112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ROUND(J84,2)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ROUND(SUM(BE84:BE180),2)</f>
        <v>0</v>
      </c>
      <c r="G30" s="48"/>
      <c r="H30" s="48"/>
      <c r="I30" s="171">
        <v>0.21</v>
      </c>
      <c r="J30" s="170">
        <f>ROUND(ROUND((SUM(BE84:BE180)),2)*I30,2)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ROUND(SUM(BF84:BF180),2)</f>
        <v>0</v>
      </c>
      <c r="G31" s="48"/>
      <c r="H31" s="48"/>
      <c r="I31" s="171">
        <v>0.15</v>
      </c>
      <c r="J31" s="170">
        <f>ROUND(ROUND((SUM(BF84:BF180)),2)*I31,2)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ROUND(SUM(BG84:BG180),2)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ROUND(SUM(BH84:BH180),2)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ROUND(SUM(BI84:BI180),2)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113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kotelny SOŠ a SOU řemesel Kutná Hora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17210ZT - Zdravotní technika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Čáslavská 202, Kutná Hora</v>
      </c>
      <c r="G49" s="48"/>
      <c r="H49" s="48"/>
      <c r="I49" s="159" t="s">
        <v>25</v>
      </c>
      <c r="J49" s="160" t="str">
        <f>IF(J12="","",J12)</f>
        <v>8. 2. 2018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SOŠ a SOU řemesel, Čáslavská 202, Kutná Hora</v>
      </c>
      <c r="G51" s="48"/>
      <c r="H51" s="48"/>
      <c r="I51" s="159" t="s">
        <v>33</v>
      </c>
      <c r="J51" s="45" t="str">
        <f>E21</f>
        <v>Kutnohorská stavební s.r.o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114</v>
      </c>
      <c r="D54" s="172"/>
      <c r="E54" s="172"/>
      <c r="F54" s="172"/>
      <c r="G54" s="172"/>
      <c r="H54" s="172"/>
      <c r="I54" s="186"/>
      <c r="J54" s="187" t="s">
        <v>115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116</v>
      </c>
      <c r="D56" s="48"/>
      <c r="E56" s="48"/>
      <c r="F56" s="48"/>
      <c r="G56" s="48"/>
      <c r="H56" s="48"/>
      <c r="I56" s="157"/>
      <c r="J56" s="168">
        <f>J84</f>
        <v>0</v>
      </c>
      <c r="K56" s="52"/>
      <c r="AU56" s="25" t="s">
        <v>117</v>
      </c>
    </row>
    <row r="57" spans="2:11" s="8" customFormat="1" ht="24.95" customHeight="1">
      <c r="B57" s="190"/>
      <c r="C57" s="191"/>
      <c r="D57" s="192" t="s">
        <v>118</v>
      </c>
      <c r="E57" s="193"/>
      <c r="F57" s="193"/>
      <c r="G57" s="193"/>
      <c r="H57" s="193"/>
      <c r="I57" s="194"/>
      <c r="J57" s="195">
        <f>J85</f>
        <v>0</v>
      </c>
      <c r="K57" s="196"/>
    </row>
    <row r="58" spans="2:11" s="9" customFormat="1" ht="19.9" customHeight="1">
      <c r="B58" s="197"/>
      <c r="C58" s="198"/>
      <c r="D58" s="199" t="s">
        <v>119</v>
      </c>
      <c r="E58" s="200"/>
      <c r="F58" s="200"/>
      <c r="G58" s="200"/>
      <c r="H58" s="200"/>
      <c r="I58" s="201"/>
      <c r="J58" s="202">
        <f>J86</f>
        <v>0</v>
      </c>
      <c r="K58" s="203"/>
    </row>
    <row r="59" spans="2:11" s="9" customFormat="1" ht="19.9" customHeight="1">
      <c r="B59" s="197"/>
      <c r="C59" s="198"/>
      <c r="D59" s="199" t="s">
        <v>120</v>
      </c>
      <c r="E59" s="200"/>
      <c r="F59" s="200"/>
      <c r="G59" s="200"/>
      <c r="H59" s="200"/>
      <c r="I59" s="201"/>
      <c r="J59" s="202">
        <f>J93</f>
        <v>0</v>
      </c>
      <c r="K59" s="203"/>
    </row>
    <row r="60" spans="2:11" s="9" customFormat="1" ht="19.9" customHeight="1">
      <c r="B60" s="197"/>
      <c r="C60" s="198"/>
      <c r="D60" s="199" t="s">
        <v>121</v>
      </c>
      <c r="E60" s="200"/>
      <c r="F60" s="200"/>
      <c r="G60" s="200"/>
      <c r="H60" s="200"/>
      <c r="I60" s="201"/>
      <c r="J60" s="202">
        <f>J111</f>
        <v>0</v>
      </c>
      <c r="K60" s="203"/>
    </row>
    <row r="61" spans="2:11" s="9" customFormat="1" ht="19.9" customHeight="1">
      <c r="B61" s="197"/>
      <c r="C61" s="198"/>
      <c r="D61" s="199" t="s">
        <v>122</v>
      </c>
      <c r="E61" s="200"/>
      <c r="F61" s="200"/>
      <c r="G61" s="200"/>
      <c r="H61" s="200"/>
      <c r="I61" s="201"/>
      <c r="J61" s="202">
        <f>J159</f>
        <v>0</v>
      </c>
      <c r="K61" s="203"/>
    </row>
    <row r="62" spans="2:11" s="9" customFormat="1" ht="19.9" customHeight="1">
      <c r="B62" s="197"/>
      <c r="C62" s="198"/>
      <c r="D62" s="199" t="s">
        <v>123</v>
      </c>
      <c r="E62" s="200"/>
      <c r="F62" s="200"/>
      <c r="G62" s="200"/>
      <c r="H62" s="200"/>
      <c r="I62" s="201"/>
      <c r="J62" s="202">
        <f>J166</f>
        <v>0</v>
      </c>
      <c r="K62" s="203"/>
    </row>
    <row r="63" spans="2:11" s="9" customFormat="1" ht="19.9" customHeight="1">
      <c r="B63" s="197"/>
      <c r="C63" s="198"/>
      <c r="D63" s="199" t="s">
        <v>124</v>
      </c>
      <c r="E63" s="200"/>
      <c r="F63" s="200"/>
      <c r="G63" s="200"/>
      <c r="H63" s="200"/>
      <c r="I63" s="201"/>
      <c r="J63" s="202">
        <f>J173</f>
        <v>0</v>
      </c>
      <c r="K63" s="203"/>
    </row>
    <row r="64" spans="2:11" s="8" customFormat="1" ht="24.95" customHeight="1">
      <c r="B64" s="190"/>
      <c r="C64" s="191"/>
      <c r="D64" s="192" t="s">
        <v>125</v>
      </c>
      <c r="E64" s="193"/>
      <c r="F64" s="193"/>
      <c r="G64" s="193"/>
      <c r="H64" s="193"/>
      <c r="I64" s="194"/>
      <c r="J64" s="195">
        <f>J179</f>
        <v>0</v>
      </c>
      <c r="K64" s="196"/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7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79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2"/>
      <c r="J70" s="72"/>
      <c r="K70" s="72"/>
      <c r="L70" s="73"/>
    </row>
    <row r="71" spans="2:12" s="1" customFormat="1" ht="36.95" customHeight="1">
      <c r="B71" s="47"/>
      <c r="C71" s="74" t="s">
        <v>126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16.5" customHeight="1">
      <c r="B74" s="47"/>
      <c r="C74" s="75"/>
      <c r="D74" s="75"/>
      <c r="E74" s="205" t="str">
        <f>E7</f>
        <v>Rekonstrukce kotelny SOŠ a SOU řemesel Kutná Hora</v>
      </c>
      <c r="F74" s="77"/>
      <c r="G74" s="77"/>
      <c r="H74" s="77"/>
      <c r="I74" s="204"/>
      <c r="J74" s="75"/>
      <c r="K74" s="75"/>
      <c r="L74" s="73"/>
    </row>
    <row r="75" spans="2:12" s="1" customFormat="1" ht="14.4" customHeight="1">
      <c r="B75" s="47"/>
      <c r="C75" s="77" t="s">
        <v>110</v>
      </c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7.25" customHeight="1">
      <c r="B76" s="47"/>
      <c r="C76" s="75"/>
      <c r="D76" s="75"/>
      <c r="E76" s="83" t="str">
        <f>E9</f>
        <v>17210ZT - Zdravotní technika</v>
      </c>
      <c r="F76" s="75"/>
      <c r="G76" s="75"/>
      <c r="H76" s="75"/>
      <c r="I76" s="204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8" customHeight="1">
      <c r="B78" s="47"/>
      <c r="C78" s="77" t="s">
        <v>23</v>
      </c>
      <c r="D78" s="75"/>
      <c r="E78" s="75"/>
      <c r="F78" s="206" t="str">
        <f>F12</f>
        <v>Čáslavská 202, Kutná Hora</v>
      </c>
      <c r="G78" s="75"/>
      <c r="H78" s="75"/>
      <c r="I78" s="207" t="s">
        <v>25</v>
      </c>
      <c r="J78" s="86" t="str">
        <f>IF(J12="","",J12)</f>
        <v>8. 2. 2018</v>
      </c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3.5">
      <c r="B80" s="47"/>
      <c r="C80" s="77" t="s">
        <v>27</v>
      </c>
      <c r="D80" s="75"/>
      <c r="E80" s="75"/>
      <c r="F80" s="206" t="str">
        <f>E15</f>
        <v>SOŠ a SOU řemesel, Čáslavská 202, Kutná Hora</v>
      </c>
      <c r="G80" s="75"/>
      <c r="H80" s="75"/>
      <c r="I80" s="207" t="s">
        <v>33</v>
      </c>
      <c r="J80" s="206" t="str">
        <f>E21</f>
        <v>Kutnohorská stavební s.r.o</v>
      </c>
      <c r="K80" s="75"/>
      <c r="L80" s="73"/>
    </row>
    <row r="81" spans="2:12" s="1" customFormat="1" ht="14.4" customHeight="1">
      <c r="B81" s="47"/>
      <c r="C81" s="77" t="s">
        <v>31</v>
      </c>
      <c r="D81" s="75"/>
      <c r="E81" s="75"/>
      <c r="F81" s="206" t="str">
        <f>IF(E18="","",E18)</f>
        <v/>
      </c>
      <c r="G81" s="75"/>
      <c r="H81" s="75"/>
      <c r="I81" s="204"/>
      <c r="J81" s="75"/>
      <c r="K81" s="75"/>
      <c r="L81" s="73"/>
    </row>
    <row r="82" spans="2:12" s="1" customFormat="1" ht="10.3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20" s="10" customFormat="1" ht="29.25" customHeight="1">
      <c r="B83" s="208"/>
      <c r="C83" s="209" t="s">
        <v>127</v>
      </c>
      <c r="D83" s="210" t="s">
        <v>59</v>
      </c>
      <c r="E83" s="210" t="s">
        <v>55</v>
      </c>
      <c r="F83" s="210" t="s">
        <v>128</v>
      </c>
      <c r="G83" s="210" t="s">
        <v>129</v>
      </c>
      <c r="H83" s="210" t="s">
        <v>130</v>
      </c>
      <c r="I83" s="211" t="s">
        <v>131</v>
      </c>
      <c r="J83" s="210" t="s">
        <v>115</v>
      </c>
      <c r="K83" s="212" t="s">
        <v>132</v>
      </c>
      <c r="L83" s="213"/>
      <c r="M83" s="103" t="s">
        <v>133</v>
      </c>
      <c r="N83" s="104" t="s">
        <v>44</v>
      </c>
      <c r="O83" s="104" t="s">
        <v>134</v>
      </c>
      <c r="P83" s="104" t="s">
        <v>135</v>
      </c>
      <c r="Q83" s="104" t="s">
        <v>136</v>
      </c>
      <c r="R83" s="104" t="s">
        <v>137</v>
      </c>
      <c r="S83" s="104" t="s">
        <v>138</v>
      </c>
      <c r="T83" s="105" t="s">
        <v>139</v>
      </c>
    </row>
    <row r="84" spans="2:63" s="1" customFormat="1" ht="29.25" customHeight="1">
      <c r="B84" s="47"/>
      <c r="C84" s="109" t="s">
        <v>116</v>
      </c>
      <c r="D84" s="75"/>
      <c r="E84" s="75"/>
      <c r="F84" s="75"/>
      <c r="G84" s="75"/>
      <c r="H84" s="75"/>
      <c r="I84" s="204"/>
      <c r="J84" s="214">
        <f>BK84</f>
        <v>0</v>
      </c>
      <c r="K84" s="75"/>
      <c r="L84" s="73"/>
      <c r="M84" s="106"/>
      <c r="N84" s="107"/>
      <c r="O84" s="107"/>
      <c r="P84" s="215">
        <f>P85+P179</f>
        <v>0</v>
      </c>
      <c r="Q84" s="107"/>
      <c r="R84" s="215">
        <f>R85+R179</f>
        <v>1.6035</v>
      </c>
      <c r="S84" s="107"/>
      <c r="T84" s="216">
        <f>T85+T179</f>
        <v>4.86211</v>
      </c>
      <c r="AT84" s="25" t="s">
        <v>73</v>
      </c>
      <c r="AU84" s="25" t="s">
        <v>117</v>
      </c>
      <c r="BK84" s="217">
        <f>BK85+BK179</f>
        <v>0</v>
      </c>
    </row>
    <row r="85" spans="2:63" s="11" customFormat="1" ht="37.4" customHeight="1">
      <c r="B85" s="218"/>
      <c r="C85" s="219"/>
      <c r="D85" s="220" t="s">
        <v>73</v>
      </c>
      <c r="E85" s="221" t="s">
        <v>140</v>
      </c>
      <c r="F85" s="221" t="s">
        <v>141</v>
      </c>
      <c r="G85" s="219"/>
      <c r="H85" s="219"/>
      <c r="I85" s="222"/>
      <c r="J85" s="223">
        <f>BK85</f>
        <v>0</v>
      </c>
      <c r="K85" s="219"/>
      <c r="L85" s="224"/>
      <c r="M85" s="225"/>
      <c r="N85" s="226"/>
      <c r="O85" s="226"/>
      <c r="P85" s="227">
        <f>P86+P93+P111+P159+P166+P173</f>
        <v>0</v>
      </c>
      <c r="Q85" s="226"/>
      <c r="R85" s="227">
        <f>R86+R93+R111+R159+R166+R173</f>
        <v>1.6035</v>
      </c>
      <c r="S85" s="226"/>
      <c r="T85" s="228">
        <f>T86+T93+T111+T159+T166+T173</f>
        <v>4.86211</v>
      </c>
      <c r="AR85" s="229" t="s">
        <v>84</v>
      </c>
      <c r="AT85" s="230" t="s">
        <v>73</v>
      </c>
      <c r="AU85" s="230" t="s">
        <v>74</v>
      </c>
      <c r="AY85" s="229" t="s">
        <v>142</v>
      </c>
      <c r="BK85" s="231">
        <f>BK86+BK93+BK111+BK159+BK166+BK173</f>
        <v>0</v>
      </c>
    </row>
    <row r="86" spans="2:63" s="11" customFormat="1" ht="19.9" customHeight="1">
      <c r="B86" s="218"/>
      <c r="C86" s="219"/>
      <c r="D86" s="220" t="s">
        <v>73</v>
      </c>
      <c r="E86" s="232" t="s">
        <v>143</v>
      </c>
      <c r="F86" s="232" t="s">
        <v>144</v>
      </c>
      <c r="G86" s="219"/>
      <c r="H86" s="219"/>
      <c r="I86" s="222"/>
      <c r="J86" s="233">
        <f>BK86</f>
        <v>0</v>
      </c>
      <c r="K86" s="219"/>
      <c r="L86" s="224"/>
      <c r="M86" s="225"/>
      <c r="N86" s="226"/>
      <c r="O86" s="226"/>
      <c r="P86" s="227">
        <f>SUM(P87:P92)</f>
        <v>0</v>
      </c>
      <c r="Q86" s="226"/>
      <c r="R86" s="227">
        <f>SUM(R87:R92)</f>
        <v>0.16145</v>
      </c>
      <c r="S86" s="226"/>
      <c r="T86" s="228">
        <f>SUM(T87:T92)</f>
        <v>0.9756</v>
      </c>
      <c r="AR86" s="229" t="s">
        <v>84</v>
      </c>
      <c r="AT86" s="230" t="s">
        <v>73</v>
      </c>
      <c r="AU86" s="230" t="s">
        <v>82</v>
      </c>
      <c r="AY86" s="229" t="s">
        <v>142</v>
      </c>
      <c r="BK86" s="231">
        <f>SUM(BK87:BK92)</f>
        <v>0</v>
      </c>
    </row>
    <row r="87" spans="2:65" s="1" customFormat="1" ht="38.25" customHeight="1">
      <c r="B87" s="47"/>
      <c r="C87" s="234" t="s">
        <v>82</v>
      </c>
      <c r="D87" s="234" t="s">
        <v>145</v>
      </c>
      <c r="E87" s="235" t="s">
        <v>146</v>
      </c>
      <c r="F87" s="236" t="s">
        <v>147</v>
      </c>
      <c r="G87" s="237" t="s">
        <v>148</v>
      </c>
      <c r="H87" s="238">
        <v>180</v>
      </c>
      <c r="I87" s="239"/>
      <c r="J87" s="240">
        <f>ROUND(I87*H87,2)</f>
        <v>0</v>
      </c>
      <c r="K87" s="236" t="s">
        <v>149</v>
      </c>
      <c r="L87" s="73"/>
      <c r="M87" s="241" t="s">
        <v>21</v>
      </c>
      <c r="N87" s="242" t="s">
        <v>45</v>
      </c>
      <c r="O87" s="48"/>
      <c r="P87" s="243">
        <f>O87*H87</f>
        <v>0</v>
      </c>
      <c r="Q87" s="243">
        <v>0</v>
      </c>
      <c r="R87" s="243">
        <f>Q87*H87</f>
        <v>0</v>
      </c>
      <c r="S87" s="243">
        <v>0.00542</v>
      </c>
      <c r="T87" s="244">
        <f>S87*H87</f>
        <v>0.9756</v>
      </c>
      <c r="AR87" s="25" t="s">
        <v>150</v>
      </c>
      <c r="AT87" s="25" t="s">
        <v>145</v>
      </c>
      <c r="AU87" s="25" t="s">
        <v>84</v>
      </c>
      <c r="AY87" s="25" t="s">
        <v>142</v>
      </c>
      <c r="BE87" s="245">
        <f>IF(N87="základní",J87,0)</f>
        <v>0</v>
      </c>
      <c r="BF87" s="245">
        <f>IF(N87="snížená",J87,0)</f>
        <v>0</v>
      </c>
      <c r="BG87" s="245">
        <f>IF(N87="zákl. přenesená",J87,0)</f>
        <v>0</v>
      </c>
      <c r="BH87" s="245">
        <f>IF(N87="sníž. přenesená",J87,0)</f>
        <v>0</v>
      </c>
      <c r="BI87" s="245">
        <f>IF(N87="nulová",J87,0)</f>
        <v>0</v>
      </c>
      <c r="BJ87" s="25" t="s">
        <v>82</v>
      </c>
      <c r="BK87" s="245">
        <f>ROUND(I87*H87,2)</f>
        <v>0</v>
      </c>
      <c r="BL87" s="25" t="s">
        <v>150</v>
      </c>
      <c r="BM87" s="25" t="s">
        <v>151</v>
      </c>
    </row>
    <row r="88" spans="2:65" s="1" customFormat="1" ht="51" customHeight="1">
      <c r="B88" s="47"/>
      <c r="C88" s="234" t="s">
        <v>84</v>
      </c>
      <c r="D88" s="234" t="s">
        <v>145</v>
      </c>
      <c r="E88" s="235" t="s">
        <v>152</v>
      </c>
      <c r="F88" s="236" t="s">
        <v>153</v>
      </c>
      <c r="G88" s="237" t="s">
        <v>148</v>
      </c>
      <c r="H88" s="238">
        <v>115</v>
      </c>
      <c r="I88" s="239"/>
      <c r="J88" s="240">
        <f>ROUND(I88*H88,2)</f>
        <v>0</v>
      </c>
      <c r="K88" s="236" t="s">
        <v>149</v>
      </c>
      <c r="L88" s="73"/>
      <c r="M88" s="241" t="s">
        <v>21</v>
      </c>
      <c r="N88" s="242" t="s">
        <v>45</v>
      </c>
      <c r="O88" s="48"/>
      <c r="P88" s="243">
        <f>O88*H88</f>
        <v>0</v>
      </c>
      <c r="Q88" s="243">
        <v>0.00019</v>
      </c>
      <c r="R88" s="243">
        <f>Q88*H88</f>
        <v>0.02185</v>
      </c>
      <c r="S88" s="243">
        <v>0</v>
      </c>
      <c r="T88" s="244">
        <f>S88*H88</f>
        <v>0</v>
      </c>
      <c r="AR88" s="25" t="s">
        <v>150</v>
      </c>
      <c r="AT88" s="25" t="s">
        <v>145</v>
      </c>
      <c r="AU88" s="25" t="s">
        <v>84</v>
      </c>
      <c r="AY88" s="25" t="s">
        <v>142</v>
      </c>
      <c r="BE88" s="245">
        <f>IF(N88="základní",J88,0)</f>
        <v>0</v>
      </c>
      <c r="BF88" s="245">
        <f>IF(N88="snížená",J88,0)</f>
        <v>0</v>
      </c>
      <c r="BG88" s="245">
        <f>IF(N88="zákl. přenesená",J88,0)</f>
        <v>0</v>
      </c>
      <c r="BH88" s="245">
        <f>IF(N88="sníž. přenesená",J88,0)</f>
        <v>0</v>
      </c>
      <c r="BI88" s="245">
        <f>IF(N88="nulová",J88,0)</f>
        <v>0</v>
      </c>
      <c r="BJ88" s="25" t="s">
        <v>82</v>
      </c>
      <c r="BK88" s="245">
        <f>ROUND(I88*H88,2)</f>
        <v>0</v>
      </c>
      <c r="BL88" s="25" t="s">
        <v>150</v>
      </c>
      <c r="BM88" s="25" t="s">
        <v>154</v>
      </c>
    </row>
    <row r="89" spans="2:65" s="1" customFormat="1" ht="25.5" customHeight="1">
      <c r="B89" s="47"/>
      <c r="C89" s="246" t="s">
        <v>155</v>
      </c>
      <c r="D89" s="246" t="s">
        <v>156</v>
      </c>
      <c r="E89" s="247" t="s">
        <v>157</v>
      </c>
      <c r="F89" s="248" t="s">
        <v>158</v>
      </c>
      <c r="G89" s="249" t="s">
        <v>148</v>
      </c>
      <c r="H89" s="250">
        <v>115</v>
      </c>
      <c r="I89" s="251"/>
      <c r="J89" s="252">
        <f>ROUND(I89*H89,2)</f>
        <v>0</v>
      </c>
      <c r="K89" s="248" t="s">
        <v>149</v>
      </c>
      <c r="L89" s="253"/>
      <c r="M89" s="254" t="s">
        <v>21</v>
      </c>
      <c r="N89" s="255" t="s">
        <v>45</v>
      </c>
      <c r="O89" s="48"/>
      <c r="P89" s="243">
        <f>O89*H89</f>
        <v>0</v>
      </c>
      <c r="Q89" s="243">
        <v>0.00042</v>
      </c>
      <c r="R89" s="243">
        <f>Q89*H89</f>
        <v>0.0483</v>
      </c>
      <c r="S89" s="243">
        <v>0</v>
      </c>
      <c r="T89" s="244">
        <f>S89*H89</f>
        <v>0</v>
      </c>
      <c r="AR89" s="25" t="s">
        <v>159</v>
      </c>
      <c r="AT89" s="25" t="s">
        <v>156</v>
      </c>
      <c r="AU89" s="25" t="s">
        <v>84</v>
      </c>
      <c r="AY89" s="25" t="s">
        <v>142</v>
      </c>
      <c r="BE89" s="245">
        <f>IF(N89="základní",J89,0)</f>
        <v>0</v>
      </c>
      <c r="BF89" s="245">
        <f>IF(N89="snížená",J89,0)</f>
        <v>0</v>
      </c>
      <c r="BG89" s="245">
        <f>IF(N89="zákl. přenesená",J89,0)</f>
        <v>0</v>
      </c>
      <c r="BH89" s="245">
        <f>IF(N89="sníž. přenesená",J89,0)</f>
        <v>0</v>
      </c>
      <c r="BI89" s="245">
        <f>IF(N89="nulová",J89,0)</f>
        <v>0</v>
      </c>
      <c r="BJ89" s="25" t="s">
        <v>82</v>
      </c>
      <c r="BK89" s="245">
        <f>ROUND(I89*H89,2)</f>
        <v>0</v>
      </c>
      <c r="BL89" s="25" t="s">
        <v>150</v>
      </c>
      <c r="BM89" s="25" t="s">
        <v>160</v>
      </c>
    </row>
    <row r="90" spans="2:65" s="1" customFormat="1" ht="51" customHeight="1">
      <c r="B90" s="47"/>
      <c r="C90" s="234" t="s">
        <v>161</v>
      </c>
      <c r="D90" s="234" t="s">
        <v>145</v>
      </c>
      <c r="E90" s="235" t="s">
        <v>162</v>
      </c>
      <c r="F90" s="236" t="s">
        <v>163</v>
      </c>
      <c r="G90" s="237" t="s">
        <v>148</v>
      </c>
      <c r="H90" s="238">
        <v>110</v>
      </c>
      <c r="I90" s="239"/>
      <c r="J90" s="240">
        <f>ROUND(I90*H90,2)</f>
        <v>0</v>
      </c>
      <c r="K90" s="236" t="s">
        <v>149</v>
      </c>
      <c r="L90" s="73"/>
      <c r="M90" s="241" t="s">
        <v>21</v>
      </c>
      <c r="N90" s="242" t="s">
        <v>45</v>
      </c>
      <c r="O90" s="48"/>
      <c r="P90" s="243">
        <f>O90*H90</f>
        <v>0</v>
      </c>
      <c r="Q90" s="243">
        <v>0.00027</v>
      </c>
      <c r="R90" s="243">
        <f>Q90*H90</f>
        <v>0.0297</v>
      </c>
      <c r="S90" s="243">
        <v>0</v>
      </c>
      <c r="T90" s="244">
        <f>S90*H90</f>
        <v>0</v>
      </c>
      <c r="AR90" s="25" t="s">
        <v>150</v>
      </c>
      <c r="AT90" s="25" t="s">
        <v>145</v>
      </c>
      <c r="AU90" s="25" t="s">
        <v>84</v>
      </c>
      <c r="AY90" s="25" t="s">
        <v>142</v>
      </c>
      <c r="BE90" s="245">
        <f>IF(N90="základní",J90,0)</f>
        <v>0</v>
      </c>
      <c r="BF90" s="245">
        <f>IF(N90="snížená",J90,0)</f>
        <v>0</v>
      </c>
      <c r="BG90" s="245">
        <f>IF(N90="zákl. přenesená",J90,0)</f>
        <v>0</v>
      </c>
      <c r="BH90" s="245">
        <f>IF(N90="sníž. přenesená",J90,0)</f>
        <v>0</v>
      </c>
      <c r="BI90" s="245">
        <f>IF(N90="nulová",J90,0)</f>
        <v>0</v>
      </c>
      <c r="BJ90" s="25" t="s">
        <v>82</v>
      </c>
      <c r="BK90" s="245">
        <f>ROUND(I90*H90,2)</f>
        <v>0</v>
      </c>
      <c r="BL90" s="25" t="s">
        <v>150</v>
      </c>
      <c r="BM90" s="25" t="s">
        <v>164</v>
      </c>
    </row>
    <row r="91" spans="2:65" s="1" customFormat="1" ht="25.5" customHeight="1">
      <c r="B91" s="47"/>
      <c r="C91" s="246" t="s">
        <v>165</v>
      </c>
      <c r="D91" s="246" t="s">
        <v>156</v>
      </c>
      <c r="E91" s="247" t="s">
        <v>166</v>
      </c>
      <c r="F91" s="248" t="s">
        <v>167</v>
      </c>
      <c r="G91" s="249" t="s">
        <v>148</v>
      </c>
      <c r="H91" s="250">
        <v>110</v>
      </c>
      <c r="I91" s="251"/>
      <c r="J91" s="252">
        <f>ROUND(I91*H91,2)</f>
        <v>0</v>
      </c>
      <c r="K91" s="248" t="s">
        <v>149</v>
      </c>
      <c r="L91" s="253"/>
      <c r="M91" s="254" t="s">
        <v>21</v>
      </c>
      <c r="N91" s="255" t="s">
        <v>45</v>
      </c>
      <c r="O91" s="48"/>
      <c r="P91" s="243">
        <f>O91*H91</f>
        <v>0</v>
      </c>
      <c r="Q91" s="243">
        <v>0.00056</v>
      </c>
      <c r="R91" s="243">
        <f>Q91*H91</f>
        <v>0.061599999999999995</v>
      </c>
      <c r="S91" s="243">
        <v>0</v>
      </c>
      <c r="T91" s="244">
        <f>S91*H91</f>
        <v>0</v>
      </c>
      <c r="AR91" s="25" t="s">
        <v>159</v>
      </c>
      <c r="AT91" s="25" t="s">
        <v>156</v>
      </c>
      <c r="AU91" s="25" t="s">
        <v>84</v>
      </c>
      <c r="AY91" s="25" t="s">
        <v>142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25" t="s">
        <v>82</v>
      </c>
      <c r="BK91" s="245">
        <f>ROUND(I91*H91,2)</f>
        <v>0</v>
      </c>
      <c r="BL91" s="25" t="s">
        <v>150</v>
      </c>
      <c r="BM91" s="25" t="s">
        <v>168</v>
      </c>
    </row>
    <row r="92" spans="2:65" s="1" customFormat="1" ht="25.5" customHeight="1">
      <c r="B92" s="47"/>
      <c r="C92" s="234" t="s">
        <v>169</v>
      </c>
      <c r="D92" s="234" t="s">
        <v>145</v>
      </c>
      <c r="E92" s="235" t="s">
        <v>170</v>
      </c>
      <c r="F92" s="236" t="s">
        <v>171</v>
      </c>
      <c r="G92" s="237" t="s">
        <v>172</v>
      </c>
      <c r="H92" s="256"/>
      <c r="I92" s="239"/>
      <c r="J92" s="240">
        <f>ROUND(I92*H92,2)</f>
        <v>0</v>
      </c>
      <c r="K92" s="236" t="s">
        <v>149</v>
      </c>
      <c r="L92" s="73"/>
      <c r="M92" s="241" t="s">
        <v>21</v>
      </c>
      <c r="N92" s="242" t="s">
        <v>45</v>
      </c>
      <c r="O92" s="48"/>
      <c r="P92" s="243">
        <f>O92*H92</f>
        <v>0</v>
      </c>
      <c r="Q92" s="243">
        <v>0</v>
      </c>
      <c r="R92" s="243">
        <f>Q92*H92</f>
        <v>0</v>
      </c>
      <c r="S92" s="243">
        <v>0</v>
      </c>
      <c r="T92" s="244">
        <f>S92*H92</f>
        <v>0</v>
      </c>
      <c r="AR92" s="25" t="s">
        <v>150</v>
      </c>
      <c r="AT92" s="25" t="s">
        <v>145</v>
      </c>
      <c r="AU92" s="25" t="s">
        <v>84</v>
      </c>
      <c r="AY92" s="25" t="s">
        <v>142</v>
      </c>
      <c r="BE92" s="245">
        <f>IF(N92="základní",J92,0)</f>
        <v>0</v>
      </c>
      <c r="BF92" s="245">
        <f>IF(N92="snížená",J92,0)</f>
        <v>0</v>
      </c>
      <c r="BG92" s="245">
        <f>IF(N92="zákl. přenesená",J92,0)</f>
        <v>0</v>
      </c>
      <c r="BH92" s="245">
        <f>IF(N92="sníž. přenesená",J92,0)</f>
        <v>0</v>
      </c>
      <c r="BI92" s="245">
        <f>IF(N92="nulová",J92,0)</f>
        <v>0</v>
      </c>
      <c r="BJ92" s="25" t="s">
        <v>82</v>
      </c>
      <c r="BK92" s="245">
        <f>ROUND(I92*H92,2)</f>
        <v>0</v>
      </c>
      <c r="BL92" s="25" t="s">
        <v>150</v>
      </c>
      <c r="BM92" s="25" t="s">
        <v>173</v>
      </c>
    </row>
    <row r="93" spans="2:63" s="11" customFormat="1" ht="29.85" customHeight="1">
      <c r="B93" s="218"/>
      <c r="C93" s="219"/>
      <c r="D93" s="220" t="s">
        <v>73</v>
      </c>
      <c r="E93" s="232" t="s">
        <v>174</v>
      </c>
      <c r="F93" s="232" t="s">
        <v>175</v>
      </c>
      <c r="G93" s="219"/>
      <c r="H93" s="219"/>
      <c r="I93" s="222"/>
      <c r="J93" s="233">
        <f>BK93</f>
        <v>0</v>
      </c>
      <c r="K93" s="219"/>
      <c r="L93" s="224"/>
      <c r="M93" s="225"/>
      <c r="N93" s="226"/>
      <c r="O93" s="226"/>
      <c r="P93" s="227">
        <f>SUM(P94:P110)</f>
        <v>0</v>
      </c>
      <c r="Q93" s="226"/>
      <c r="R93" s="227">
        <f>SUM(R94:R110)</f>
        <v>0.026420000000000003</v>
      </c>
      <c r="S93" s="226"/>
      <c r="T93" s="228">
        <f>SUM(T94:T110)</f>
        <v>0.13966</v>
      </c>
      <c r="AR93" s="229" t="s">
        <v>84</v>
      </c>
      <c r="AT93" s="230" t="s">
        <v>73</v>
      </c>
      <c r="AU93" s="230" t="s">
        <v>82</v>
      </c>
      <c r="AY93" s="229" t="s">
        <v>142</v>
      </c>
      <c r="BK93" s="231">
        <f>SUM(BK94:BK110)</f>
        <v>0</v>
      </c>
    </row>
    <row r="94" spans="2:65" s="1" customFormat="1" ht="16.5" customHeight="1">
      <c r="B94" s="47"/>
      <c r="C94" s="234" t="s">
        <v>176</v>
      </c>
      <c r="D94" s="234" t="s">
        <v>145</v>
      </c>
      <c r="E94" s="235" t="s">
        <v>177</v>
      </c>
      <c r="F94" s="236" t="s">
        <v>178</v>
      </c>
      <c r="G94" s="237" t="s">
        <v>179</v>
      </c>
      <c r="H94" s="238">
        <v>3</v>
      </c>
      <c r="I94" s="239"/>
      <c r="J94" s="240">
        <f>ROUND(I94*H94,2)</f>
        <v>0</v>
      </c>
      <c r="K94" s="236" t="s">
        <v>149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0.00184</v>
      </c>
      <c r="R94" s="243">
        <f>Q94*H94</f>
        <v>0.005520000000000001</v>
      </c>
      <c r="S94" s="243">
        <v>0</v>
      </c>
      <c r="T94" s="244">
        <f>S94*H94</f>
        <v>0</v>
      </c>
      <c r="AR94" s="25" t="s">
        <v>150</v>
      </c>
      <c r="AT94" s="25" t="s">
        <v>145</v>
      </c>
      <c r="AU94" s="25" t="s">
        <v>84</v>
      </c>
      <c r="AY94" s="25" t="s">
        <v>142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150</v>
      </c>
      <c r="BM94" s="25" t="s">
        <v>180</v>
      </c>
    </row>
    <row r="95" spans="2:65" s="1" customFormat="1" ht="16.5" customHeight="1">
      <c r="B95" s="47"/>
      <c r="C95" s="234" t="s">
        <v>181</v>
      </c>
      <c r="D95" s="234" t="s">
        <v>145</v>
      </c>
      <c r="E95" s="235" t="s">
        <v>182</v>
      </c>
      <c r="F95" s="236" t="s">
        <v>183</v>
      </c>
      <c r="G95" s="237" t="s">
        <v>148</v>
      </c>
      <c r="H95" s="238">
        <v>1</v>
      </c>
      <c r="I95" s="239"/>
      <c r="J95" s="240">
        <f>ROUND(I95*H95,2)</f>
        <v>0</v>
      </c>
      <c r="K95" s="236" t="s">
        <v>149</v>
      </c>
      <c r="L95" s="73"/>
      <c r="M95" s="241" t="s">
        <v>21</v>
      </c>
      <c r="N95" s="242" t="s">
        <v>45</v>
      </c>
      <c r="O95" s="48"/>
      <c r="P95" s="243">
        <f>O95*H95</f>
        <v>0</v>
      </c>
      <c r="Q95" s="243">
        <v>0</v>
      </c>
      <c r="R95" s="243">
        <f>Q95*H95</f>
        <v>0</v>
      </c>
      <c r="S95" s="243">
        <v>0.01492</v>
      </c>
      <c r="T95" s="244">
        <f>S95*H95</f>
        <v>0.01492</v>
      </c>
      <c r="AR95" s="25" t="s">
        <v>150</v>
      </c>
      <c r="AT95" s="25" t="s">
        <v>145</v>
      </c>
      <c r="AU95" s="25" t="s">
        <v>84</v>
      </c>
      <c r="AY95" s="25" t="s">
        <v>142</v>
      </c>
      <c r="BE95" s="245">
        <f>IF(N95="základní",J95,0)</f>
        <v>0</v>
      </c>
      <c r="BF95" s="245">
        <f>IF(N95="snížená",J95,0)</f>
        <v>0</v>
      </c>
      <c r="BG95" s="245">
        <f>IF(N95="zákl. přenesená",J95,0)</f>
        <v>0</v>
      </c>
      <c r="BH95" s="245">
        <f>IF(N95="sníž. přenesená",J95,0)</f>
        <v>0</v>
      </c>
      <c r="BI95" s="245">
        <f>IF(N95="nulová",J95,0)</f>
        <v>0</v>
      </c>
      <c r="BJ95" s="25" t="s">
        <v>82</v>
      </c>
      <c r="BK95" s="245">
        <f>ROUND(I95*H95,2)</f>
        <v>0</v>
      </c>
      <c r="BL95" s="25" t="s">
        <v>150</v>
      </c>
      <c r="BM95" s="25" t="s">
        <v>184</v>
      </c>
    </row>
    <row r="96" spans="2:65" s="1" customFormat="1" ht="16.5" customHeight="1">
      <c r="B96" s="47"/>
      <c r="C96" s="234" t="s">
        <v>185</v>
      </c>
      <c r="D96" s="234" t="s">
        <v>145</v>
      </c>
      <c r="E96" s="235" t="s">
        <v>186</v>
      </c>
      <c r="F96" s="236" t="s">
        <v>187</v>
      </c>
      <c r="G96" s="237" t="s">
        <v>179</v>
      </c>
      <c r="H96" s="238">
        <v>1</v>
      </c>
      <c r="I96" s="239"/>
      <c r="J96" s="240">
        <f>ROUND(I96*H96,2)</f>
        <v>0</v>
      </c>
      <c r="K96" s="236" t="s">
        <v>149</v>
      </c>
      <c r="L96" s="73"/>
      <c r="M96" s="241" t="s">
        <v>21</v>
      </c>
      <c r="N96" s="242" t="s">
        <v>45</v>
      </c>
      <c r="O96" s="48"/>
      <c r="P96" s="243">
        <f>O96*H96</f>
        <v>0</v>
      </c>
      <c r="Q96" s="243">
        <v>0.00202</v>
      </c>
      <c r="R96" s="243">
        <f>Q96*H96</f>
        <v>0.00202</v>
      </c>
      <c r="S96" s="243">
        <v>0</v>
      </c>
      <c r="T96" s="244">
        <f>S96*H96</f>
        <v>0</v>
      </c>
      <c r="AR96" s="25" t="s">
        <v>150</v>
      </c>
      <c r="AT96" s="25" t="s">
        <v>145</v>
      </c>
      <c r="AU96" s="25" t="s">
        <v>84</v>
      </c>
      <c r="AY96" s="25" t="s">
        <v>142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5" t="s">
        <v>82</v>
      </c>
      <c r="BK96" s="245">
        <f>ROUND(I96*H96,2)</f>
        <v>0</v>
      </c>
      <c r="BL96" s="25" t="s">
        <v>150</v>
      </c>
      <c r="BM96" s="25" t="s">
        <v>188</v>
      </c>
    </row>
    <row r="97" spans="2:65" s="1" customFormat="1" ht="25.5" customHeight="1">
      <c r="B97" s="47"/>
      <c r="C97" s="234" t="s">
        <v>189</v>
      </c>
      <c r="D97" s="234" t="s">
        <v>145</v>
      </c>
      <c r="E97" s="235" t="s">
        <v>190</v>
      </c>
      <c r="F97" s="236" t="s">
        <v>191</v>
      </c>
      <c r="G97" s="237" t="s">
        <v>148</v>
      </c>
      <c r="H97" s="238">
        <v>3</v>
      </c>
      <c r="I97" s="239"/>
      <c r="J97" s="240">
        <f>ROUND(I97*H97,2)</f>
        <v>0</v>
      </c>
      <c r="K97" s="236" t="s">
        <v>149</v>
      </c>
      <c r="L97" s="73"/>
      <c r="M97" s="241" t="s">
        <v>21</v>
      </c>
      <c r="N97" s="242" t="s">
        <v>45</v>
      </c>
      <c r="O97" s="48"/>
      <c r="P97" s="243">
        <f>O97*H97</f>
        <v>0</v>
      </c>
      <c r="Q97" s="243">
        <v>0</v>
      </c>
      <c r="R97" s="243">
        <f>Q97*H97</f>
        <v>0</v>
      </c>
      <c r="S97" s="243">
        <v>0.0021</v>
      </c>
      <c r="T97" s="244">
        <f>S97*H97</f>
        <v>0.0063</v>
      </c>
      <c r="AR97" s="25" t="s">
        <v>150</v>
      </c>
      <c r="AT97" s="25" t="s">
        <v>145</v>
      </c>
      <c r="AU97" s="25" t="s">
        <v>84</v>
      </c>
      <c r="AY97" s="25" t="s">
        <v>142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82</v>
      </c>
      <c r="BK97" s="245">
        <f>ROUND(I97*H97,2)</f>
        <v>0</v>
      </c>
      <c r="BL97" s="25" t="s">
        <v>150</v>
      </c>
      <c r="BM97" s="25" t="s">
        <v>192</v>
      </c>
    </row>
    <row r="98" spans="2:65" s="1" customFormat="1" ht="16.5" customHeight="1">
      <c r="B98" s="47"/>
      <c r="C98" s="234" t="s">
        <v>193</v>
      </c>
      <c r="D98" s="234" t="s">
        <v>145</v>
      </c>
      <c r="E98" s="235" t="s">
        <v>194</v>
      </c>
      <c r="F98" s="236" t="s">
        <v>195</v>
      </c>
      <c r="G98" s="237" t="s">
        <v>148</v>
      </c>
      <c r="H98" s="238">
        <v>5</v>
      </c>
      <c r="I98" s="239"/>
      <c r="J98" s="240">
        <f>ROUND(I98*H98,2)</f>
        <v>0</v>
      </c>
      <c r="K98" s="236" t="s">
        <v>149</v>
      </c>
      <c r="L98" s="73"/>
      <c r="M98" s="241" t="s">
        <v>21</v>
      </c>
      <c r="N98" s="242" t="s">
        <v>45</v>
      </c>
      <c r="O98" s="48"/>
      <c r="P98" s="243">
        <f>O98*H98</f>
        <v>0</v>
      </c>
      <c r="Q98" s="243">
        <v>0.0011</v>
      </c>
      <c r="R98" s="243">
        <f>Q98*H98</f>
        <v>0.0055000000000000005</v>
      </c>
      <c r="S98" s="243">
        <v>0</v>
      </c>
      <c r="T98" s="244">
        <f>S98*H98</f>
        <v>0</v>
      </c>
      <c r="AR98" s="25" t="s">
        <v>150</v>
      </c>
      <c r="AT98" s="25" t="s">
        <v>145</v>
      </c>
      <c r="AU98" s="25" t="s">
        <v>84</v>
      </c>
      <c r="AY98" s="25" t="s">
        <v>142</v>
      </c>
      <c r="BE98" s="245">
        <f>IF(N98="základní",J98,0)</f>
        <v>0</v>
      </c>
      <c r="BF98" s="245">
        <f>IF(N98="snížená",J98,0)</f>
        <v>0</v>
      </c>
      <c r="BG98" s="245">
        <f>IF(N98="zákl. přenesená",J98,0)</f>
        <v>0</v>
      </c>
      <c r="BH98" s="245">
        <f>IF(N98="sníž. přenesená",J98,0)</f>
        <v>0</v>
      </c>
      <c r="BI98" s="245">
        <f>IF(N98="nulová",J98,0)</f>
        <v>0</v>
      </c>
      <c r="BJ98" s="25" t="s">
        <v>82</v>
      </c>
      <c r="BK98" s="245">
        <f>ROUND(I98*H98,2)</f>
        <v>0</v>
      </c>
      <c r="BL98" s="25" t="s">
        <v>150</v>
      </c>
      <c r="BM98" s="25" t="s">
        <v>196</v>
      </c>
    </row>
    <row r="99" spans="2:65" s="1" customFormat="1" ht="16.5" customHeight="1">
      <c r="B99" s="47"/>
      <c r="C99" s="234" t="s">
        <v>197</v>
      </c>
      <c r="D99" s="234" t="s">
        <v>145</v>
      </c>
      <c r="E99" s="235" t="s">
        <v>198</v>
      </c>
      <c r="F99" s="236" t="s">
        <v>199</v>
      </c>
      <c r="G99" s="237" t="s">
        <v>148</v>
      </c>
      <c r="H99" s="238">
        <v>5</v>
      </c>
      <c r="I99" s="239"/>
      <c r="J99" s="240">
        <f>ROUND(I99*H99,2)</f>
        <v>0</v>
      </c>
      <c r="K99" s="236" t="s">
        <v>149</v>
      </c>
      <c r="L99" s="73"/>
      <c r="M99" s="241" t="s">
        <v>21</v>
      </c>
      <c r="N99" s="242" t="s">
        <v>45</v>
      </c>
      <c r="O99" s="48"/>
      <c r="P99" s="243">
        <f>O99*H99</f>
        <v>0</v>
      </c>
      <c r="Q99" s="243">
        <v>0.00029</v>
      </c>
      <c r="R99" s="243">
        <f>Q99*H99</f>
        <v>0.00145</v>
      </c>
      <c r="S99" s="243">
        <v>0</v>
      </c>
      <c r="T99" s="244">
        <f>S99*H99</f>
        <v>0</v>
      </c>
      <c r="AR99" s="25" t="s">
        <v>150</v>
      </c>
      <c r="AT99" s="25" t="s">
        <v>145</v>
      </c>
      <c r="AU99" s="25" t="s">
        <v>84</v>
      </c>
      <c r="AY99" s="25" t="s">
        <v>142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25" t="s">
        <v>82</v>
      </c>
      <c r="BK99" s="245">
        <f>ROUND(I99*H99,2)</f>
        <v>0</v>
      </c>
      <c r="BL99" s="25" t="s">
        <v>150</v>
      </c>
      <c r="BM99" s="25" t="s">
        <v>200</v>
      </c>
    </row>
    <row r="100" spans="2:65" s="1" customFormat="1" ht="16.5" customHeight="1">
      <c r="B100" s="47"/>
      <c r="C100" s="234" t="s">
        <v>201</v>
      </c>
      <c r="D100" s="234" t="s">
        <v>145</v>
      </c>
      <c r="E100" s="235" t="s">
        <v>202</v>
      </c>
      <c r="F100" s="236" t="s">
        <v>203</v>
      </c>
      <c r="G100" s="237" t="s">
        <v>148</v>
      </c>
      <c r="H100" s="238">
        <v>15</v>
      </c>
      <c r="I100" s="239"/>
      <c r="J100" s="240">
        <f>ROUND(I100*H100,2)</f>
        <v>0</v>
      </c>
      <c r="K100" s="236" t="s">
        <v>149</v>
      </c>
      <c r="L100" s="73"/>
      <c r="M100" s="241" t="s">
        <v>21</v>
      </c>
      <c r="N100" s="242" t="s">
        <v>45</v>
      </c>
      <c r="O100" s="48"/>
      <c r="P100" s="243">
        <f>O100*H100</f>
        <v>0</v>
      </c>
      <c r="Q100" s="243">
        <v>0.00035</v>
      </c>
      <c r="R100" s="243">
        <f>Q100*H100</f>
        <v>0.00525</v>
      </c>
      <c r="S100" s="243">
        <v>0</v>
      </c>
      <c r="T100" s="244">
        <f>S100*H100</f>
        <v>0</v>
      </c>
      <c r="AR100" s="25" t="s">
        <v>150</v>
      </c>
      <c r="AT100" s="25" t="s">
        <v>145</v>
      </c>
      <c r="AU100" s="25" t="s">
        <v>84</v>
      </c>
      <c r="AY100" s="25" t="s">
        <v>142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25" t="s">
        <v>82</v>
      </c>
      <c r="BK100" s="245">
        <f>ROUND(I100*H100,2)</f>
        <v>0</v>
      </c>
      <c r="BL100" s="25" t="s">
        <v>150</v>
      </c>
      <c r="BM100" s="25" t="s">
        <v>204</v>
      </c>
    </row>
    <row r="101" spans="2:65" s="1" customFormat="1" ht="25.5" customHeight="1">
      <c r="B101" s="47"/>
      <c r="C101" s="234" t="s">
        <v>205</v>
      </c>
      <c r="D101" s="234" t="s">
        <v>145</v>
      </c>
      <c r="E101" s="235" t="s">
        <v>206</v>
      </c>
      <c r="F101" s="236" t="s">
        <v>207</v>
      </c>
      <c r="G101" s="237" t="s">
        <v>179</v>
      </c>
      <c r="H101" s="238">
        <v>5</v>
      </c>
      <c r="I101" s="239"/>
      <c r="J101" s="240">
        <f>ROUND(I101*H101,2)</f>
        <v>0</v>
      </c>
      <c r="K101" s="236" t="s">
        <v>149</v>
      </c>
      <c r="L101" s="73"/>
      <c r="M101" s="241" t="s">
        <v>21</v>
      </c>
      <c r="N101" s="242" t="s">
        <v>45</v>
      </c>
      <c r="O101" s="48"/>
      <c r="P101" s="243">
        <f>O101*H101</f>
        <v>0</v>
      </c>
      <c r="Q101" s="243">
        <v>0</v>
      </c>
      <c r="R101" s="243">
        <f>Q101*H101</f>
        <v>0</v>
      </c>
      <c r="S101" s="243">
        <v>0</v>
      </c>
      <c r="T101" s="244">
        <f>S101*H101</f>
        <v>0</v>
      </c>
      <c r="AR101" s="25" t="s">
        <v>150</v>
      </c>
      <c r="AT101" s="25" t="s">
        <v>145</v>
      </c>
      <c r="AU101" s="25" t="s">
        <v>84</v>
      </c>
      <c r="AY101" s="25" t="s">
        <v>142</v>
      </c>
      <c r="BE101" s="245">
        <f>IF(N101="základní",J101,0)</f>
        <v>0</v>
      </c>
      <c r="BF101" s="245">
        <f>IF(N101="snížená",J101,0)</f>
        <v>0</v>
      </c>
      <c r="BG101" s="245">
        <f>IF(N101="zákl. přenesená",J101,0)</f>
        <v>0</v>
      </c>
      <c r="BH101" s="245">
        <f>IF(N101="sníž. přenesená",J101,0)</f>
        <v>0</v>
      </c>
      <c r="BI101" s="245">
        <f>IF(N101="nulová",J101,0)</f>
        <v>0</v>
      </c>
      <c r="BJ101" s="25" t="s">
        <v>82</v>
      </c>
      <c r="BK101" s="245">
        <f>ROUND(I101*H101,2)</f>
        <v>0</v>
      </c>
      <c r="BL101" s="25" t="s">
        <v>150</v>
      </c>
      <c r="BM101" s="25" t="s">
        <v>208</v>
      </c>
    </row>
    <row r="102" spans="2:65" s="1" customFormat="1" ht="25.5" customHeight="1">
      <c r="B102" s="47"/>
      <c r="C102" s="234" t="s">
        <v>10</v>
      </c>
      <c r="D102" s="234" t="s">
        <v>145</v>
      </c>
      <c r="E102" s="235" t="s">
        <v>209</v>
      </c>
      <c r="F102" s="236" t="s">
        <v>210</v>
      </c>
      <c r="G102" s="237" t="s">
        <v>179</v>
      </c>
      <c r="H102" s="238">
        <v>1</v>
      </c>
      <c r="I102" s="239"/>
      <c r="J102" s="240">
        <f>ROUND(I102*H102,2)</f>
        <v>0</v>
      </c>
      <c r="K102" s="236" t="s">
        <v>149</v>
      </c>
      <c r="L102" s="73"/>
      <c r="M102" s="241" t="s">
        <v>21</v>
      </c>
      <c r="N102" s="242" t="s">
        <v>45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</v>
      </c>
      <c r="T102" s="244">
        <f>S102*H102</f>
        <v>0</v>
      </c>
      <c r="AR102" s="25" t="s">
        <v>150</v>
      </c>
      <c r="AT102" s="25" t="s">
        <v>145</v>
      </c>
      <c r="AU102" s="25" t="s">
        <v>84</v>
      </c>
      <c r="AY102" s="25" t="s">
        <v>142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82</v>
      </c>
      <c r="BK102" s="245">
        <f>ROUND(I102*H102,2)</f>
        <v>0</v>
      </c>
      <c r="BL102" s="25" t="s">
        <v>150</v>
      </c>
      <c r="BM102" s="25" t="s">
        <v>211</v>
      </c>
    </row>
    <row r="103" spans="2:65" s="1" customFormat="1" ht="25.5" customHeight="1">
      <c r="B103" s="47"/>
      <c r="C103" s="234" t="s">
        <v>150</v>
      </c>
      <c r="D103" s="234" t="s">
        <v>145</v>
      </c>
      <c r="E103" s="235" t="s">
        <v>212</v>
      </c>
      <c r="F103" s="236" t="s">
        <v>213</v>
      </c>
      <c r="G103" s="237" t="s">
        <v>179</v>
      </c>
      <c r="H103" s="238">
        <v>2</v>
      </c>
      <c r="I103" s="239"/>
      <c r="J103" s="240">
        <f>ROUND(I103*H103,2)</f>
        <v>0</v>
      </c>
      <c r="K103" s="236" t="s">
        <v>149</v>
      </c>
      <c r="L103" s="73"/>
      <c r="M103" s="241" t="s">
        <v>21</v>
      </c>
      <c r="N103" s="242" t="s">
        <v>45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5" t="s">
        <v>150</v>
      </c>
      <c r="AT103" s="25" t="s">
        <v>145</v>
      </c>
      <c r="AU103" s="25" t="s">
        <v>84</v>
      </c>
      <c r="AY103" s="25" t="s">
        <v>142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150</v>
      </c>
      <c r="BM103" s="25" t="s">
        <v>214</v>
      </c>
    </row>
    <row r="104" spans="2:65" s="1" customFormat="1" ht="25.5" customHeight="1">
      <c r="B104" s="47"/>
      <c r="C104" s="234" t="s">
        <v>215</v>
      </c>
      <c r="D104" s="234" t="s">
        <v>145</v>
      </c>
      <c r="E104" s="235" t="s">
        <v>216</v>
      </c>
      <c r="F104" s="236" t="s">
        <v>217</v>
      </c>
      <c r="G104" s="237" t="s">
        <v>179</v>
      </c>
      <c r="H104" s="238">
        <v>4</v>
      </c>
      <c r="I104" s="239"/>
      <c r="J104" s="240">
        <f>ROUND(I104*H104,2)</f>
        <v>0</v>
      </c>
      <c r="K104" s="236" t="s">
        <v>149</v>
      </c>
      <c r="L104" s="73"/>
      <c r="M104" s="241" t="s">
        <v>21</v>
      </c>
      <c r="N104" s="242" t="s">
        <v>45</v>
      </c>
      <c r="O104" s="48"/>
      <c r="P104" s="243">
        <f>O104*H104</f>
        <v>0</v>
      </c>
      <c r="Q104" s="243">
        <v>0</v>
      </c>
      <c r="R104" s="243">
        <f>Q104*H104</f>
        <v>0</v>
      </c>
      <c r="S104" s="243">
        <v>0.02961</v>
      </c>
      <c r="T104" s="244">
        <f>S104*H104</f>
        <v>0.11844</v>
      </c>
      <c r="AR104" s="25" t="s">
        <v>150</v>
      </c>
      <c r="AT104" s="25" t="s">
        <v>145</v>
      </c>
      <c r="AU104" s="25" t="s">
        <v>84</v>
      </c>
      <c r="AY104" s="25" t="s">
        <v>142</v>
      </c>
      <c r="BE104" s="245">
        <f>IF(N104="základní",J104,0)</f>
        <v>0</v>
      </c>
      <c r="BF104" s="245">
        <f>IF(N104="snížená",J104,0)</f>
        <v>0</v>
      </c>
      <c r="BG104" s="245">
        <f>IF(N104="zákl. přenesená",J104,0)</f>
        <v>0</v>
      </c>
      <c r="BH104" s="245">
        <f>IF(N104="sníž. přenesená",J104,0)</f>
        <v>0</v>
      </c>
      <c r="BI104" s="245">
        <f>IF(N104="nulová",J104,0)</f>
        <v>0</v>
      </c>
      <c r="BJ104" s="25" t="s">
        <v>82</v>
      </c>
      <c r="BK104" s="245">
        <f>ROUND(I104*H104,2)</f>
        <v>0</v>
      </c>
      <c r="BL104" s="25" t="s">
        <v>150</v>
      </c>
      <c r="BM104" s="25" t="s">
        <v>218</v>
      </c>
    </row>
    <row r="105" spans="2:65" s="1" customFormat="1" ht="16.5" customHeight="1">
      <c r="B105" s="47"/>
      <c r="C105" s="234" t="s">
        <v>219</v>
      </c>
      <c r="D105" s="234" t="s">
        <v>145</v>
      </c>
      <c r="E105" s="235" t="s">
        <v>220</v>
      </c>
      <c r="F105" s="236" t="s">
        <v>221</v>
      </c>
      <c r="G105" s="237" t="s">
        <v>179</v>
      </c>
      <c r="H105" s="238">
        <v>2</v>
      </c>
      <c r="I105" s="239"/>
      <c r="J105" s="240">
        <f>ROUND(I105*H105,2)</f>
        <v>0</v>
      </c>
      <c r="K105" s="236" t="s">
        <v>149</v>
      </c>
      <c r="L105" s="73"/>
      <c r="M105" s="241" t="s">
        <v>21</v>
      </c>
      <c r="N105" s="242" t="s">
        <v>45</v>
      </c>
      <c r="O105" s="48"/>
      <c r="P105" s="243">
        <f>O105*H105</f>
        <v>0</v>
      </c>
      <c r="Q105" s="243">
        <v>0.00148</v>
      </c>
      <c r="R105" s="243">
        <f>Q105*H105</f>
        <v>0.00296</v>
      </c>
      <c r="S105" s="243">
        <v>0</v>
      </c>
      <c r="T105" s="244">
        <f>S105*H105</f>
        <v>0</v>
      </c>
      <c r="AR105" s="25" t="s">
        <v>150</v>
      </c>
      <c r="AT105" s="25" t="s">
        <v>145</v>
      </c>
      <c r="AU105" s="25" t="s">
        <v>84</v>
      </c>
      <c r="AY105" s="25" t="s">
        <v>142</v>
      </c>
      <c r="BE105" s="245">
        <f>IF(N105="základní",J105,0)</f>
        <v>0</v>
      </c>
      <c r="BF105" s="245">
        <f>IF(N105="snížená",J105,0)</f>
        <v>0</v>
      </c>
      <c r="BG105" s="245">
        <f>IF(N105="zákl. přenesená",J105,0)</f>
        <v>0</v>
      </c>
      <c r="BH105" s="245">
        <f>IF(N105="sníž. přenesená",J105,0)</f>
        <v>0</v>
      </c>
      <c r="BI105" s="245">
        <f>IF(N105="nulová",J105,0)</f>
        <v>0</v>
      </c>
      <c r="BJ105" s="25" t="s">
        <v>82</v>
      </c>
      <c r="BK105" s="245">
        <f>ROUND(I105*H105,2)</f>
        <v>0</v>
      </c>
      <c r="BL105" s="25" t="s">
        <v>150</v>
      </c>
      <c r="BM105" s="25" t="s">
        <v>222</v>
      </c>
    </row>
    <row r="106" spans="2:65" s="1" customFormat="1" ht="25.5" customHeight="1">
      <c r="B106" s="47"/>
      <c r="C106" s="234" t="s">
        <v>223</v>
      </c>
      <c r="D106" s="234" t="s">
        <v>145</v>
      </c>
      <c r="E106" s="235" t="s">
        <v>224</v>
      </c>
      <c r="F106" s="236" t="s">
        <v>225</v>
      </c>
      <c r="G106" s="237" t="s">
        <v>226</v>
      </c>
      <c r="H106" s="238">
        <v>1</v>
      </c>
      <c r="I106" s="239"/>
      <c r="J106" s="240">
        <f>ROUND(I106*H106,2)</f>
        <v>0</v>
      </c>
      <c r="K106" s="236" t="s">
        <v>149</v>
      </c>
      <c r="L106" s="73"/>
      <c r="M106" s="241" t="s">
        <v>21</v>
      </c>
      <c r="N106" s="242" t="s">
        <v>45</v>
      </c>
      <c r="O106" s="48"/>
      <c r="P106" s="243">
        <f>O106*H106</f>
        <v>0</v>
      </c>
      <c r="Q106" s="243">
        <v>0.00372</v>
      </c>
      <c r="R106" s="243">
        <f>Q106*H106</f>
        <v>0.00372</v>
      </c>
      <c r="S106" s="243">
        <v>0</v>
      </c>
      <c r="T106" s="244">
        <f>S106*H106</f>
        <v>0</v>
      </c>
      <c r="AR106" s="25" t="s">
        <v>150</v>
      </c>
      <c r="AT106" s="25" t="s">
        <v>145</v>
      </c>
      <c r="AU106" s="25" t="s">
        <v>84</v>
      </c>
      <c r="AY106" s="25" t="s">
        <v>142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82</v>
      </c>
      <c r="BK106" s="245">
        <f>ROUND(I106*H106,2)</f>
        <v>0</v>
      </c>
      <c r="BL106" s="25" t="s">
        <v>150</v>
      </c>
      <c r="BM106" s="25" t="s">
        <v>227</v>
      </c>
    </row>
    <row r="107" spans="2:65" s="1" customFormat="1" ht="16.5" customHeight="1">
      <c r="B107" s="47"/>
      <c r="C107" s="234" t="s">
        <v>228</v>
      </c>
      <c r="D107" s="234" t="s">
        <v>145</v>
      </c>
      <c r="E107" s="235" t="s">
        <v>229</v>
      </c>
      <c r="F107" s="236" t="s">
        <v>230</v>
      </c>
      <c r="G107" s="237" t="s">
        <v>148</v>
      </c>
      <c r="H107" s="238">
        <v>25</v>
      </c>
      <c r="I107" s="239"/>
      <c r="J107" s="240">
        <f>ROUND(I107*H107,2)</f>
        <v>0</v>
      </c>
      <c r="K107" s="236" t="s">
        <v>149</v>
      </c>
      <c r="L107" s="73"/>
      <c r="M107" s="241" t="s">
        <v>21</v>
      </c>
      <c r="N107" s="242" t="s">
        <v>45</v>
      </c>
      <c r="O107" s="48"/>
      <c r="P107" s="243">
        <f>O107*H107</f>
        <v>0</v>
      </c>
      <c r="Q107" s="243">
        <v>0</v>
      </c>
      <c r="R107" s="243">
        <f>Q107*H107</f>
        <v>0</v>
      </c>
      <c r="S107" s="243">
        <v>0</v>
      </c>
      <c r="T107" s="244">
        <f>S107*H107</f>
        <v>0</v>
      </c>
      <c r="AR107" s="25" t="s">
        <v>150</v>
      </c>
      <c r="AT107" s="25" t="s">
        <v>145</v>
      </c>
      <c r="AU107" s="25" t="s">
        <v>84</v>
      </c>
      <c r="AY107" s="25" t="s">
        <v>142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82</v>
      </c>
      <c r="BK107" s="245">
        <f>ROUND(I107*H107,2)</f>
        <v>0</v>
      </c>
      <c r="BL107" s="25" t="s">
        <v>150</v>
      </c>
      <c r="BM107" s="25" t="s">
        <v>231</v>
      </c>
    </row>
    <row r="108" spans="2:65" s="1" customFormat="1" ht="25.5" customHeight="1">
      <c r="B108" s="47"/>
      <c r="C108" s="234" t="s">
        <v>9</v>
      </c>
      <c r="D108" s="234" t="s">
        <v>145</v>
      </c>
      <c r="E108" s="235" t="s">
        <v>232</v>
      </c>
      <c r="F108" s="236" t="s">
        <v>233</v>
      </c>
      <c r="G108" s="237" t="s">
        <v>234</v>
      </c>
      <c r="H108" s="238">
        <v>0.14</v>
      </c>
      <c r="I108" s="239"/>
      <c r="J108" s="240">
        <f>ROUND(I108*H108,2)</f>
        <v>0</v>
      </c>
      <c r="K108" s="236" t="s">
        <v>149</v>
      </c>
      <c r="L108" s="73"/>
      <c r="M108" s="241" t="s">
        <v>21</v>
      </c>
      <c r="N108" s="242" t="s">
        <v>45</v>
      </c>
      <c r="O108" s="48"/>
      <c r="P108" s="243">
        <f>O108*H108</f>
        <v>0</v>
      </c>
      <c r="Q108" s="243">
        <v>0</v>
      </c>
      <c r="R108" s="243">
        <f>Q108*H108</f>
        <v>0</v>
      </c>
      <c r="S108" s="243">
        <v>0</v>
      </c>
      <c r="T108" s="244">
        <f>S108*H108</f>
        <v>0</v>
      </c>
      <c r="AR108" s="25" t="s">
        <v>150</v>
      </c>
      <c r="AT108" s="25" t="s">
        <v>145</v>
      </c>
      <c r="AU108" s="25" t="s">
        <v>84</v>
      </c>
      <c r="AY108" s="25" t="s">
        <v>142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25" t="s">
        <v>82</v>
      </c>
      <c r="BK108" s="245">
        <f>ROUND(I108*H108,2)</f>
        <v>0</v>
      </c>
      <c r="BL108" s="25" t="s">
        <v>150</v>
      </c>
      <c r="BM108" s="25" t="s">
        <v>235</v>
      </c>
    </row>
    <row r="109" spans="2:65" s="1" customFormat="1" ht="16.5" customHeight="1">
      <c r="B109" s="47"/>
      <c r="C109" s="234" t="s">
        <v>236</v>
      </c>
      <c r="D109" s="234" t="s">
        <v>145</v>
      </c>
      <c r="E109" s="235" t="s">
        <v>237</v>
      </c>
      <c r="F109" s="236" t="s">
        <v>238</v>
      </c>
      <c r="G109" s="237" t="s">
        <v>148</v>
      </c>
      <c r="H109" s="238">
        <v>10</v>
      </c>
      <c r="I109" s="239"/>
      <c r="J109" s="240">
        <f>ROUND(I109*H109,2)</f>
        <v>0</v>
      </c>
      <c r="K109" s="236" t="s">
        <v>149</v>
      </c>
      <c r="L109" s="73"/>
      <c r="M109" s="241" t="s">
        <v>21</v>
      </c>
      <c r="N109" s="242" t="s">
        <v>45</v>
      </c>
      <c r="O109" s="48"/>
      <c r="P109" s="243">
        <f>O109*H109</f>
        <v>0</v>
      </c>
      <c r="Q109" s="243">
        <v>0</v>
      </c>
      <c r="R109" s="243">
        <f>Q109*H109</f>
        <v>0</v>
      </c>
      <c r="S109" s="243">
        <v>0</v>
      </c>
      <c r="T109" s="244">
        <f>S109*H109</f>
        <v>0</v>
      </c>
      <c r="AR109" s="25" t="s">
        <v>150</v>
      </c>
      <c r="AT109" s="25" t="s">
        <v>145</v>
      </c>
      <c r="AU109" s="25" t="s">
        <v>84</v>
      </c>
      <c r="AY109" s="25" t="s">
        <v>142</v>
      </c>
      <c r="BE109" s="245">
        <f>IF(N109="základní",J109,0)</f>
        <v>0</v>
      </c>
      <c r="BF109" s="245">
        <f>IF(N109="snížená",J109,0)</f>
        <v>0</v>
      </c>
      <c r="BG109" s="245">
        <f>IF(N109="zákl. přenesená",J109,0)</f>
        <v>0</v>
      </c>
      <c r="BH109" s="245">
        <f>IF(N109="sníž. přenesená",J109,0)</f>
        <v>0</v>
      </c>
      <c r="BI109" s="245">
        <f>IF(N109="nulová",J109,0)</f>
        <v>0</v>
      </c>
      <c r="BJ109" s="25" t="s">
        <v>82</v>
      </c>
      <c r="BK109" s="245">
        <f>ROUND(I109*H109,2)</f>
        <v>0</v>
      </c>
      <c r="BL109" s="25" t="s">
        <v>150</v>
      </c>
      <c r="BM109" s="25" t="s">
        <v>239</v>
      </c>
    </row>
    <row r="110" spans="2:65" s="1" customFormat="1" ht="25.5" customHeight="1">
      <c r="B110" s="47"/>
      <c r="C110" s="234" t="s">
        <v>240</v>
      </c>
      <c r="D110" s="234" t="s">
        <v>145</v>
      </c>
      <c r="E110" s="235" t="s">
        <v>241</v>
      </c>
      <c r="F110" s="236" t="s">
        <v>242</v>
      </c>
      <c r="G110" s="237" t="s">
        <v>172</v>
      </c>
      <c r="H110" s="256"/>
      <c r="I110" s="239"/>
      <c r="J110" s="240">
        <f>ROUND(I110*H110,2)</f>
        <v>0</v>
      </c>
      <c r="K110" s="236" t="s">
        <v>149</v>
      </c>
      <c r="L110" s="73"/>
      <c r="M110" s="241" t="s">
        <v>21</v>
      </c>
      <c r="N110" s="242" t="s">
        <v>45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</v>
      </c>
      <c r="T110" s="244">
        <f>S110*H110</f>
        <v>0</v>
      </c>
      <c r="AR110" s="25" t="s">
        <v>150</v>
      </c>
      <c r="AT110" s="25" t="s">
        <v>145</v>
      </c>
      <c r="AU110" s="25" t="s">
        <v>84</v>
      </c>
      <c r="AY110" s="25" t="s">
        <v>142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150</v>
      </c>
      <c r="BM110" s="25" t="s">
        <v>243</v>
      </c>
    </row>
    <row r="111" spans="2:63" s="11" customFormat="1" ht="29.85" customHeight="1">
      <c r="B111" s="218"/>
      <c r="C111" s="219"/>
      <c r="D111" s="220" t="s">
        <v>73</v>
      </c>
      <c r="E111" s="232" t="s">
        <v>244</v>
      </c>
      <c r="F111" s="232" t="s">
        <v>245</v>
      </c>
      <c r="G111" s="219"/>
      <c r="H111" s="219"/>
      <c r="I111" s="222"/>
      <c r="J111" s="233">
        <f>BK111</f>
        <v>0</v>
      </c>
      <c r="K111" s="219"/>
      <c r="L111" s="224"/>
      <c r="M111" s="225"/>
      <c r="N111" s="226"/>
      <c r="O111" s="226"/>
      <c r="P111" s="227">
        <f>SUM(P112:P158)</f>
        <v>0</v>
      </c>
      <c r="Q111" s="226"/>
      <c r="R111" s="227">
        <f>SUM(R112:R158)</f>
        <v>1.3845200000000002</v>
      </c>
      <c r="S111" s="226"/>
      <c r="T111" s="228">
        <f>SUM(T112:T158)</f>
        <v>2.73305</v>
      </c>
      <c r="AR111" s="229" t="s">
        <v>84</v>
      </c>
      <c r="AT111" s="230" t="s">
        <v>73</v>
      </c>
      <c r="AU111" s="230" t="s">
        <v>82</v>
      </c>
      <c r="AY111" s="229" t="s">
        <v>142</v>
      </c>
      <c r="BK111" s="231">
        <f>SUM(BK112:BK158)</f>
        <v>0</v>
      </c>
    </row>
    <row r="112" spans="2:65" s="1" customFormat="1" ht="16.5" customHeight="1">
      <c r="B112" s="47"/>
      <c r="C112" s="234" t="s">
        <v>246</v>
      </c>
      <c r="D112" s="234" t="s">
        <v>145</v>
      </c>
      <c r="E112" s="235" t="s">
        <v>247</v>
      </c>
      <c r="F112" s="236" t="s">
        <v>248</v>
      </c>
      <c r="G112" s="237" t="s">
        <v>148</v>
      </c>
      <c r="H112" s="238">
        <v>15</v>
      </c>
      <c r="I112" s="239"/>
      <c r="J112" s="240">
        <f>ROUND(I112*H112,2)</f>
        <v>0</v>
      </c>
      <c r="K112" s="236" t="s">
        <v>149</v>
      </c>
      <c r="L112" s="73"/>
      <c r="M112" s="241" t="s">
        <v>21</v>
      </c>
      <c r="N112" s="242" t="s">
        <v>45</v>
      </c>
      <c r="O112" s="48"/>
      <c r="P112" s="243">
        <f>O112*H112</f>
        <v>0</v>
      </c>
      <c r="Q112" s="243">
        <v>0</v>
      </c>
      <c r="R112" s="243">
        <f>Q112*H112</f>
        <v>0</v>
      </c>
      <c r="S112" s="243">
        <v>0.03592</v>
      </c>
      <c r="T112" s="244">
        <f>S112*H112</f>
        <v>0.5388000000000001</v>
      </c>
      <c r="AR112" s="25" t="s">
        <v>150</v>
      </c>
      <c r="AT112" s="25" t="s">
        <v>145</v>
      </c>
      <c r="AU112" s="25" t="s">
        <v>84</v>
      </c>
      <c r="AY112" s="25" t="s">
        <v>142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25" t="s">
        <v>82</v>
      </c>
      <c r="BK112" s="245">
        <f>ROUND(I112*H112,2)</f>
        <v>0</v>
      </c>
      <c r="BL112" s="25" t="s">
        <v>150</v>
      </c>
      <c r="BM112" s="25" t="s">
        <v>249</v>
      </c>
    </row>
    <row r="113" spans="2:65" s="1" customFormat="1" ht="25.5" customHeight="1">
      <c r="B113" s="47"/>
      <c r="C113" s="234" t="s">
        <v>250</v>
      </c>
      <c r="D113" s="234" t="s">
        <v>145</v>
      </c>
      <c r="E113" s="235" t="s">
        <v>251</v>
      </c>
      <c r="F113" s="236" t="s">
        <v>252</v>
      </c>
      <c r="G113" s="237" t="s">
        <v>148</v>
      </c>
      <c r="H113" s="238">
        <v>1</v>
      </c>
      <c r="I113" s="239"/>
      <c r="J113" s="240">
        <f>ROUND(I113*H113,2)</f>
        <v>0</v>
      </c>
      <c r="K113" s="236" t="s">
        <v>149</v>
      </c>
      <c r="L113" s="73"/>
      <c r="M113" s="241" t="s">
        <v>21</v>
      </c>
      <c r="N113" s="242" t="s">
        <v>45</v>
      </c>
      <c r="O113" s="48"/>
      <c r="P113" s="243">
        <f>O113*H113</f>
        <v>0</v>
      </c>
      <c r="Q113" s="243">
        <v>0.00309</v>
      </c>
      <c r="R113" s="243">
        <f>Q113*H113</f>
        <v>0.00309</v>
      </c>
      <c r="S113" s="243">
        <v>0</v>
      </c>
      <c r="T113" s="244">
        <f>S113*H113</f>
        <v>0</v>
      </c>
      <c r="AR113" s="25" t="s">
        <v>150</v>
      </c>
      <c r="AT113" s="25" t="s">
        <v>145</v>
      </c>
      <c r="AU113" s="25" t="s">
        <v>84</v>
      </c>
      <c r="AY113" s="25" t="s">
        <v>142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25" t="s">
        <v>82</v>
      </c>
      <c r="BK113" s="245">
        <f>ROUND(I113*H113,2)</f>
        <v>0</v>
      </c>
      <c r="BL113" s="25" t="s">
        <v>150</v>
      </c>
      <c r="BM113" s="25" t="s">
        <v>253</v>
      </c>
    </row>
    <row r="114" spans="2:65" s="1" customFormat="1" ht="25.5" customHeight="1">
      <c r="B114" s="47"/>
      <c r="C114" s="234" t="s">
        <v>254</v>
      </c>
      <c r="D114" s="234" t="s">
        <v>145</v>
      </c>
      <c r="E114" s="235" t="s">
        <v>255</v>
      </c>
      <c r="F114" s="236" t="s">
        <v>256</v>
      </c>
      <c r="G114" s="237" t="s">
        <v>148</v>
      </c>
      <c r="H114" s="238">
        <v>2</v>
      </c>
      <c r="I114" s="239"/>
      <c r="J114" s="240">
        <f>ROUND(I114*H114,2)</f>
        <v>0</v>
      </c>
      <c r="K114" s="236" t="s">
        <v>149</v>
      </c>
      <c r="L114" s="73"/>
      <c r="M114" s="241" t="s">
        <v>21</v>
      </c>
      <c r="N114" s="242" t="s">
        <v>45</v>
      </c>
      <c r="O114" s="48"/>
      <c r="P114" s="243">
        <f>O114*H114</f>
        <v>0</v>
      </c>
      <c r="Q114" s="243">
        <v>0.00518</v>
      </c>
      <c r="R114" s="243">
        <f>Q114*H114</f>
        <v>0.01036</v>
      </c>
      <c r="S114" s="243">
        <v>0</v>
      </c>
      <c r="T114" s="244">
        <f>S114*H114</f>
        <v>0</v>
      </c>
      <c r="AR114" s="25" t="s">
        <v>150</v>
      </c>
      <c r="AT114" s="25" t="s">
        <v>145</v>
      </c>
      <c r="AU114" s="25" t="s">
        <v>84</v>
      </c>
      <c r="AY114" s="25" t="s">
        <v>142</v>
      </c>
      <c r="BE114" s="245">
        <f>IF(N114="základní",J114,0)</f>
        <v>0</v>
      </c>
      <c r="BF114" s="245">
        <f>IF(N114="snížená",J114,0)</f>
        <v>0</v>
      </c>
      <c r="BG114" s="245">
        <f>IF(N114="zákl. přenesená",J114,0)</f>
        <v>0</v>
      </c>
      <c r="BH114" s="245">
        <f>IF(N114="sníž. přenesená",J114,0)</f>
        <v>0</v>
      </c>
      <c r="BI114" s="245">
        <f>IF(N114="nulová",J114,0)</f>
        <v>0</v>
      </c>
      <c r="BJ114" s="25" t="s">
        <v>82</v>
      </c>
      <c r="BK114" s="245">
        <f>ROUND(I114*H114,2)</f>
        <v>0</v>
      </c>
      <c r="BL114" s="25" t="s">
        <v>150</v>
      </c>
      <c r="BM114" s="25" t="s">
        <v>257</v>
      </c>
    </row>
    <row r="115" spans="2:65" s="1" customFormat="1" ht="16.5" customHeight="1">
      <c r="B115" s="47"/>
      <c r="C115" s="234" t="s">
        <v>258</v>
      </c>
      <c r="D115" s="234" t="s">
        <v>145</v>
      </c>
      <c r="E115" s="235" t="s">
        <v>259</v>
      </c>
      <c r="F115" s="236" t="s">
        <v>260</v>
      </c>
      <c r="G115" s="237" t="s">
        <v>148</v>
      </c>
      <c r="H115" s="238">
        <v>25</v>
      </c>
      <c r="I115" s="239"/>
      <c r="J115" s="240">
        <f>ROUND(I115*H115,2)</f>
        <v>0</v>
      </c>
      <c r="K115" s="236" t="s">
        <v>149</v>
      </c>
      <c r="L115" s="73"/>
      <c r="M115" s="241" t="s">
        <v>21</v>
      </c>
      <c r="N115" s="242" t="s">
        <v>45</v>
      </c>
      <c r="O115" s="48"/>
      <c r="P115" s="243">
        <f>O115*H115</f>
        <v>0</v>
      </c>
      <c r="Q115" s="243">
        <v>0</v>
      </c>
      <c r="R115" s="243">
        <f>Q115*H115</f>
        <v>0</v>
      </c>
      <c r="S115" s="243">
        <v>0.00213</v>
      </c>
      <c r="T115" s="244">
        <f>S115*H115</f>
        <v>0.05325</v>
      </c>
      <c r="AR115" s="25" t="s">
        <v>150</v>
      </c>
      <c r="AT115" s="25" t="s">
        <v>145</v>
      </c>
      <c r="AU115" s="25" t="s">
        <v>84</v>
      </c>
      <c r="AY115" s="25" t="s">
        <v>142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25" t="s">
        <v>82</v>
      </c>
      <c r="BK115" s="245">
        <f>ROUND(I115*H115,2)</f>
        <v>0</v>
      </c>
      <c r="BL115" s="25" t="s">
        <v>150</v>
      </c>
      <c r="BM115" s="25" t="s">
        <v>261</v>
      </c>
    </row>
    <row r="116" spans="2:65" s="1" customFormat="1" ht="25.5" customHeight="1">
      <c r="B116" s="47"/>
      <c r="C116" s="234" t="s">
        <v>262</v>
      </c>
      <c r="D116" s="234" t="s">
        <v>145</v>
      </c>
      <c r="E116" s="235" t="s">
        <v>263</v>
      </c>
      <c r="F116" s="236" t="s">
        <v>264</v>
      </c>
      <c r="G116" s="237" t="s">
        <v>148</v>
      </c>
      <c r="H116" s="238">
        <v>85</v>
      </c>
      <c r="I116" s="239"/>
      <c r="J116" s="240">
        <f>ROUND(I116*H116,2)</f>
        <v>0</v>
      </c>
      <c r="K116" s="236" t="s">
        <v>149</v>
      </c>
      <c r="L116" s="73"/>
      <c r="M116" s="241" t="s">
        <v>21</v>
      </c>
      <c r="N116" s="242" t="s">
        <v>45</v>
      </c>
      <c r="O116" s="48"/>
      <c r="P116" s="243">
        <f>O116*H116</f>
        <v>0</v>
      </c>
      <c r="Q116" s="243">
        <v>0</v>
      </c>
      <c r="R116" s="243">
        <f>Q116*H116</f>
        <v>0</v>
      </c>
      <c r="S116" s="243">
        <v>0.00497</v>
      </c>
      <c r="T116" s="244">
        <f>S116*H116</f>
        <v>0.42245</v>
      </c>
      <c r="AR116" s="25" t="s">
        <v>150</v>
      </c>
      <c r="AT116" s="25" t="s">
        <v>145</v>
      </c>
      <c r="AU116" s="25" t="s">
        <v>84</v>
      </c>
      <c r="AY116" s="25" t="s">
        <v>142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25" t="s">
        <v>82</v>
      </c>
      <c r="BK116" s="245">
        <f>ROUND(I116*H116,2)</f>
        <v>0</v>
      </c>
      <c r="BL116" s="25" t="s">
        <v>150</v>
      </c>
      <c r="BM116" s="25" t="s">
        <v>265</v>
      </c>
    </row>
    <row r="117" spans="2:65" s="1" customFormat="1" ht="25.5" customHeight="1">
      <c r="B117" s="47"/>
      <c r="C117" s="234" t="s">
        <v>266</v>
      </c>
      <c r="D117" s="234" t="s">
        <v>145</v>
      </c>
      <c r="E117" s="235" t="s">
        <v>267</v>
      </c>
      <c r="F117" s="236" t="s">
        <v>268</v>
      </c>
      <c r="G117" s="237" t="s">
        <v>148</v>
      </c>
      <c r="H117" s="238">
        <v>35</v>
      </c>
      <c r="I117" s="239"/>
      <c r="J117" s="240">
        <f>ROUND(I117*H117,2)</f>
        <v>0</v>
      </c>
      <c r="K117" s="236" t="s">
        <v>149</v>
      </c>
      <c r="L117" s="73"/>
      <c r="M117" s="241" t="s">
        <v>21</v>
      </c>
      <c r="N117" s="242" t="s">
        <v>45</v>
      </c>
      <c r="O117" s="48"/>
      <c r="P117" s="243">
        <f>O117*H117</f>
        <v>0</v>
      </c>
      <c r="Q117" s="243">
        <v>0</v>
      </c>
      <c r="R117" s="243">
        <f>Q117*H117</f>
        <v>0</v>
      </c>
      <c r="S117" s="243">
        <v>0.0067</v>
      </c>
      <c r="T117" s="244">
        <f>S117*H117</f>
        <v>0.23450000000000001</v>
      </c>
      <c r="AR117" s="25" t="s">
        <v>150</v>
      </c>
      <c r="AT117" s="25" t="s">
        <v>145</v>
      </c>
      <c r="AU117" s="25" t="s">
        <v>84</v>
      </c>
      <c r="AY117" s="25" t="s">
        <v>142</v>
      </c>
      <c r="BE117" s="245">
        <f>IF(N117="základní",J117,0)</f>
        <v>0</v>
      </c>
      <c r="BF117" s="245">
        <f>IF(N117="snížená",J117,0)</f>
        <v>0</v>
      </c>
      <c r="BG117" s="245">
        <f>IF(N117="zákl. přenesená",J117,0)</f>
        <v>0</v>
      </c>
      <c r="BH117" s="245">
        <f>IF(N117="sníž. přenesená",J117,0)</f>
        <v>0</v>
      </c>
      <c r="BI117" s="245">
        <f>IF(N117="nulová",J117,0)</f>
        <v>0</v>
      </c>
      <c r="BJ117" s="25" t="s">
        <v>82</v>
      </c>
      <c r="BK117" s="245">
        <f>ROUND(I117*H117,2)</f>
        <v>0</v>
      </c>
      <c r="BL117" s="25" t="s">
        <v>150</v>
      </c>
      <c r="BM117" s="25" t="s">
        <v>269</v>
      </c>
    </row>
    <row r="118" spans="2:65" s="1" customFormat="1" ht="16.5" customHeight="1">
      <c r="B118" s="47"/>
      <c r="C118" s="234" t="s">
        <v>270</v>
      </c>
      <c r="D118" s="234" t="s">
        <v>145</v>
      </c>
      <c r="E118" s="235" t="s">
        <v>271</v>
      </c>
      <c r="F118" s="236" t="s">
        <v>272</v>
      </c>
      <c r="G118" s="237" t="s">
        <v>148</v>
      </c>
      <c r="H118" s="238">
        <v>110</v>
      </c>
      <c r="I118" s="239"/>
      <c r="J118" s="240">
        <f>ROUND(I118*H118,2)</f>
        <v>0</v>
      </c>
      <c r="K118" s="236" t="s">
        <v>149</v>
      </c>
      <c r="L118" s="73"/>
      <c r="M118" s="241" t="s">
        <v>21</v>
      </c>
      <c r="N118" s="242" t="s">
        <v>45</v>
      </c>
      <c r="O118" s="48"/>
      <c r="P118" s="243">
        <f>O118*H118</f>
        <v>0</v>
      </c>
      <c r="Q118" s="243">
        <v>0</v>
      </c>
      <c r="R118" s="243">
        <f>Q118*H118</f>
        <v>0</v>
      </c>
      <c r="S118" s="243">
        <v>0.01102</v>
      </c>
      <c r="T118" s="244">
        <f>S118*H118</f>
        <v>1.2122</v>
      </c>
      <c r="AR118" s="25" t="s">
        <v>150</v>
      </c>
      <c r="AT118" s="25" t="s">
        <v>145</v>
      </c>
      <c r="AU118" s="25" t="s">
        <v>84</v>
      </c>
      <c r="AY118" s="25" t="s">
        <v>142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25" t="s">
        <v>82</v>
      </c>
      <c r="BK118" s="245">
        <f>ROUND(I118*H118,2)</f>
        <v>0</v>
      </c>
      <c r="BL118" s="25" t="s">
        <v>150</v>
      </c>
      <c r="BM118" s="25" t="s">
        <v>273</v>
      </c>
    </row>
    <row r="119" spans="2:65" s="1" customFormat="1" ht="25.5" customHeight="1">
      <c r="B119" s="47"/>
      <c r="C119" s="234" t="s">
        <v>274</v>
      </c>
      <c r="D119" s="234" t="s">
        <v>145</v>
      </c>
      <c r="E119" s="235" t="s">
        <v>275</v>
      </c>
      <c r="F119" s="236" t="s">
        <v>276</v>
      </c>
      <c r="G119" s="237" t="s">
        <v>179</v>
      </c>
      <c r="H119" s="238">
        <v>15</v>
      </c>
      <c r="I119" s="239"/>
      <c r="J119" s="240">
        <f>ROUND(I119*H119,2)</f>
        <v>0</v>
      </c>
      <c r="K119" s="236" t="s">
        <v>149</v>
      </c>
      <c r="L119" s="73"/>
      <c r="M119" s="241" t="s">
        <v>21</v>
      </c>
      <c r="N119" s="242" t="s">
        <v>45</v>
      </c>
      <c r="O119" s="48"/>
      <c r="P119" s="243">
        <f>O119*H119</f>
        <v>0</v>
      </c>
      <c r="Q119" s="243">
        <v>0</v>
      </c>
      <c r="R119" s="243">
        <f>Q119*H119</f>
        <v>0</v>
      </c>
      <c r="S119" s="243">
        <v>0</v>
      </c>
      <c r="T119" s="244">
        <f>S119*H119</f>
        <v>0</v>
      </c>
      <c r="AR119" s="25" t="s">
        <v>150</v>
      </c>
      <c r="AT119" s="25" t="s">
        <v>145</v>
      </c>
      <c r="AU119" s="25" t="s">
        <v>84</v>
      </c>
      <c r="AY119" s="25" t="s">
        <v>142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25" t="s">
        <v>82</v>
      </c>
      <c r="BK119" s="245">
        <f>ROUND(I119*H119,2)</f>
        <v>0</v>
      </c>
      <c r="BL119" s="25" t="s">
        <v>150</v>
      </c>
      <c r="BM119" s="25" t="s">
        <v>277</v>
      </c>
    </row>
    <row r="120" spans="2:65" s="1" customFormat="1" ht="25.5" customHeight="1">
      <c r="B120" s="47"/>
      <c r="C120" s="234" t="s">
        <v>159</v>
      </c>
      <c r="D120" s="234" t="s">
        <v>145</v>
      </c>
      <c r="E120" s="235" t="s">
        <v>278</v>
      </c>
      <c r="F120" s="236" t="s">
        <v>279</v>
      </c>
      <c r="G120" s="237" t="s">
        <v>179</v>
      </c>
      <c r="H120" s="238">
        <v>60</v>
      </c>
      <c r="I120" s="239"/>
      <c r="J120" s="240">
        <f>ROUND(I120*H120,2)</f>
        <v>0</v>
      </c>
      <c r="K120" s="236" t="s">
        <v>149</v>
      </c>
      <c r="L120" s="73"/>
      <c r="M120" s="241" t="s">
        <v>21</v>
      </c>
      <c r="N120" s="242" t="s">
        <v>45</v>
      </c>
      <c r="O120" s="48"/>
      <c r="P120" s="243">
        <f>O120*H120</f>
        <v>0</v>
      </c>
      <c r="Q120" s="243">
        <v>0</v>
      </c>
      <c r="R120" s="243">
        <f>Q120*H120</f>
        <v>0</v>
      </c>
      <c r="S120" s="243">
        <v>0</v>
      </c>
      <c r="T120" s="244">
        <f>S120*H120</f>
        <v>0</v>
      </c>
      <c r="AR120" s="25" t="s">
        <v>150</v>
      </c>
      <c r="AT120" s="25" t="s">
        <v>145</v>
      </c>
      <c r="AU120" s="25" t="s">
        <v>84</v>
      </c>
      <c r="AY120" s="25" t="s">
        <v>142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25" t="s">
        <v>82</v>
      </c>
      <c r="BK120" s="245">
        <f>ROUND(I120*H120,2)</f>
        <v>0</v>
      </c>
      <c r="BL120" s="25" t="s">
        <v>150</v>
      </c>
      <c r="BM120" s="25" t="s">
        <v>280</v>
      </c>
    </row>
    <row r="121" spans="2:65" s="1" customFormat="1" ht="25.5" customHeight="1">
      <c r="B121" s="47"/>
      <c r="C121" s="234" t="s">
        <v>281</v>
      </c>
      <c r="D121" s="234" t="s">
        <v>145</v>
      </c>
      <c r="E121" s="235" t="s">
        <v>282</v>
      </c>
      <c r="F121" s="236" t="s">
        <v>283</v>
      </c>
      <c r="G121" s="237" t="s">
        <v>179</v>
      </c>
      <c r="H121" s="238">
        <v>80</v>
      </c>
      <c r="I121" s="239"/>
      <c r="J121" s="240">
        <f>ROUND(I121*H121,2)</f>
        <v>0</v>
      </c>
      <c r="K121" s="236" t="s">
        <v>149</v>
      </c>
      <c r="L121" s="73"/>
      <c r="M121" s="241" t="s">
        <v>21</v>
      </c>
      <c r="N121" s="242" t="s">
        <v>45</v>
      </c>
      <c r="O121" s="48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AR121" s="25" t="s">
        <v>150</v>
      </c>
      <c r="AT121" s="25" t="s">
        <v>145</v>
      </c>
      <c r="AU121" s="25" t="s">
        <v>84</v>
      </c>
      <c r="AY121" s="25" t="s">
        <v>142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5" t="s">
        <v>82</v>
      </c>
      <c r="BK121" s="245">
        <f>ROUND(I121*H121,2)</f>
        <v>0</v>
      </c>
      <c r="BL121" s="25" t="s">
        <v>150</v>
      </c>
      <c r="BM121" s="25" t="s">
        <v>284</v>
      </c>
    </row>
    <row r="122" spans="2:65" s="1" customFormat="1" ht="25.5" customHeight="1">
      <c r="B122" s="47"/>
      <c r="C122" s="234" t="s">
        <v>285</v>
      </c>
      <c r="D122" s="234" t="s">
        <v>145</v>
      </c>
      <c r="E122" s="235" t="s">
        <v>286</v>
      </c>
      <c r="F122" s="236" t="s">
        <v>287</v>
      </c>
      <c r="G122" s="237" t="s">
        <v>179</v>
      </c>
      <c r="H122" s="238">
        <v>1</v>
      </c>
      <c r="I122" s="239"/>
      <c r="J122" s="240">
        <f>ROUND(I122*H122,2)</f>
        <v>0</v>
      </c>
      <c r="K122" s="236" t="s">
        <v>149</v>
      </c>
      <c r="L122" s="73"/>
      <c r="M122" s="241" t="s">
        <v>21</v>
      </c>
      <c r="N122" s="242" t="s">
        <v>45</v>
      </c>
      <c r="O122" s="48"/>
      <c r="P122" s="243">
        <f>O122*H122</f>
        <v>0</v>
      </c>
      <c r="Q122" s="243">
        <v>0.0012</v>
      </c>
      <c r="R122" s="243">
        <f>Q122*H122</f>
        <v>0.0012</v>
      </c>
      <c r="S122" s="243">
        <v>0</v>
      </c>
      <c r="T122" s="244">
        <f>S122*H122</f>
        <v>0</v>
      </c>
      <c r="AR122" s="25" t="s">
        <v>150</v>
      </c>
      <c r="AT122" s="25" t="s">
        <v>145</v>
      </c>
      <c r="AU122" s="25" t="s">
        <v>84</v>
      </c>
      <c r="AY122" s="25" t="s">
        <v>142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25" t="s">
        <v>82</v>
      </c>
      <c r="BK122" s="245">
        <f>ROUND(I122*H122,2)</f>
        <v>0</v>
      </c>
      <c r="BL122" s="25" t="s">
        <v>150</v>
      </c>
      <c r="BM122" s="25" t="s">
        <v>288</v>
      </c>
    </row>
    <row r="123" spans="2:65" s="1" customFormat="1" ht="25.5" customHeight="1">
      <c r="B123" s="47"/>
      <c r="C123" s="234" t="s">
        <v>289</v>
      </c>
      <c r="D123" s="234" t="s">
        <v>145</v>
      </c>
      <c r="E123" s="235" t="s">
        <v>290</v>
      </c>
      <c r="F123" s="236" t="s">
        <v>291</v>
      </c>
      <c r="G123" s="237" t="s">
        <v>179</v>
      </c>
      <c r="H123" s="238">
        <v>2</v>
      </c>
      <c r="I123" s="239"/>
      <c r="J123" s="240">
        <f>ROUND(I123*H123,2)</f>
        <v>0</v>
      </c>
      <c r="K123" s="236" t="s">
        <v>149</v>
      </c>
      <c r="L123" s="73"/>
      <c r="M123" s="241" t="s">
        <v>21</v>
      </c>
      <c r="N123" s="242" t="s">
        <v>45</v>
      </c>
      <c r="O123" s="48"/>
      <c r="P123" s="243">
        <f>O123*H123</f>
        <v>0</v>
      </c>
      <c r="Q123" s="243">
        <v>0.00099</v>
      </c>
      <c r="R123" s="243">
        <f>Q123*H123</f>
        <v>0.00198</v>
      </c>
      <c r="S123" s="243">
        <v>0</v>
      </c>
      <c r="T123" s="244">
        <f>S123*H123</f>
        <v>0</v>
      </c>
      <c r="AR123" s="25" t="s">
        <v>150</v>
      </c>
      <c r="AT123" s="25" t="s">
        <v>145</v>
      </c>
      <c r="AU123" s="25" t="s">
        <v>84</v>
      </c>
      <c r="AY123" s="25" t="s">
        <v>142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25" t="s">
        <v>82</v>
      </c>
      <c r="BK123" s="245">
        <f>ROUND(I123*H123,2)</f>
        <v>0</v>
      </c>
      <c r="BL123" s="25" t="s">
        <v>150</v>
      </c>
      <c r="BM123" s="25" t="s">
        <v>292</v>
      </c>
    </row>
    <row r="124" spans="2:65" s="1" customFormat="1" ht="25.5" customHeight="1">
      <c r="B124" s="47"/>
      <c r="C124" s="234" t="s">
        <v>293</v>
      </c>
      <c r="D124" s="234" t="s">
        <v>145</v>
      </c>
      <c r="E124" s="235" t="s">
        <v>294</v>
      </c>
      <c r="F124" s="236" t="s">
        <v>295</v>
      </c>
      <c r="G124" s="237" t="s">
        <v>179</v>
      </c>
      <c r="H124" s="238">
        <v>2</v>
      </c>
      <c r="I124" s="239"/>
      <c r="J124" s="240">
        <f>ROUND(I124*H124,2)</f>
        <v>0</v>
      </c>
      <c r="K124" s="236" t="s">
        <v>149</v>
      </c>
      <c r="L124" s="73"/>
      <c r="M124" s="241" t="s">
        <v>21</v>
      </c>
      <c r="N124" s="242" t="s">
        <v>45</v>
      </c>
      <c r="O124" s="48"/>
      <c r="P124" s="243">
        <f>O124*H124</f>
        <v>0</v>
      </c>
      <c r="Q124" s="243">
        <v>0.00389</v>
      </c>
      <c r="R124" s="243">
        <f>Q124*H124</f>
        <v>0.00778</v>
      </c>
      <c r="S124" s="243">
        <v>0</v>
      </c>
      <c r="T124" s="244">
        <f>S124*H124</f>
        <v>0</v>
      </c>
      <c r="AR124" s="25" t="s">
        <v>150</v>
      </c>
      <c r="AT124" s="25" t="s">
        <v>145</v>
      </c>
      <c r="AU124" s="25" t="s">
        <v>84</v>
      </c>
      <c r="AY124" s="25" t="s">
        <v>142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82</v>
      </c>
      <c r="BK124" s="245">
        <f>ROUND(I124*H124,2)</f>
        <v>0</v>
      </c>
      <c r="BL124" s="25" t="s">
        <v>150</v>
      </c>
      <c r="BM124" s="25" t="s">
        <v>296</v>
      </c>
    </row>
    <row r="125" spans="2:65" s="1" customFormat="1" ht="25.5" customHeight="1">
      <c r="B125" s="47"/>
      <c r="C125" s="234" t="s">
        <v>297</v>
      </c>
      <c r="D125" s="234" t="s">
        <v>145</v>
      </c>
      <c r="E125" s="235" t="s">
        <v>298</v>
      </c>
      <c r="F125" s="236" t="s">
        <v>299</v>
      </c>
      <c r="G125" s="237" t="s">
        <v>148</v>
      </c>
      <c r="H125" s="238">
        <v>20</v>
      </c>
      <c r="I125" s="239"/>
      <c r="J125" s="240">
        <f>ROUND(I125*H125,2)</f>
        <v>0</v>
      </c>
      <c r="K125" s="236" t="s">
        <v>149</v>
      </c>
      <c r="L125" s="73"/>
      <c r="M125" s="241" t="s">
        <v>21</v>
      </c>
      <c r="N125" s="242" t="s">
        <v>45</v>
      </c>
      <c r="O125" s="48"/>
      <c r="P125" s="243">
        <f>O125*H125</f>
        <v>0</v>
      </c>
      <c r="Q125" s="243">
        <v>0.00091</v>
      </c>
      <c r="R125" s="243">
        <f>Q125*H125</f>
        <v>0.0182</v>
      </c>
      <c r="S125" s="243">
        <v>0</v>
      </c>
      <c r="T125" s="244">
        <f>S125*H125</f>
        <v>0</v>
      </c>
      <c r="AR125" s="25" t="s">
        <v>150</v>
      </c>
      <c r="AT125" s="25" t="s">
        <v>145</v>
      </c>
      <c r="AU125" s="25" t="s">
        <v>84</v>
      </c>
      <c r="AY125" s="25" t="s">
        <v>142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150</v>
      </c>
      <c r="BM125" s="25" t="s">
        <v>300</v>
      </c>
    </row>
    <row r="126" spans="2:65" s="1" customFormat="1" ht="25.5" customHeight="1">
      <c r="B126" s="47"/>
      <c r="C126" s="234" t="s">
        <v>301</v>
      </c>
      <c r="D126" s="234" t="s">
        <v>145</v>
      </c>
      <c r="E126" s="235" t="s">
        <v>302</v>
      </c>
      <c r="F126" s="236" t="s">
        <v>303</v>
      </c>
      <c r="G126" s="237" t="s">
        <v>148</v>
      </c>
      <c r="H126" s="238">
        <v>3</v>
      </c>
      <c r="I126" s="239"/>
      <c r="J126" s="240">
        <f>ROUND(I126*H126,2)</f>
        <v>0</v>
      </c>
      <c r="K126" s="236" t="s">
        <v>149</v>
      </c>
      <c r="L126" s="73"/>
      <c r="M126" s="241" t="s">
        <v>21</v>
      </c>
      <c r="N126" s="242" t="s">
        <v>45</v>
      </c>
      <c r="O126" s="48"/>
      <c r="P126" s="243">
        <f>O126*H126</f>
        <v>0</v>
      </c>
      <c r="Q126" s="243">
        <v>0.00119</v>
      </c>
      <c r="R126" s="243">
        <f>Q126*H126</f>
        <v>0.0035700000000000003</v>
      </c>
      <c r="S126" s="243">
        <v>0</v>
      </c>
      <c r="T126" s="244">
        <f>S126*H126</f>
        <v>0</v>
      </c>
      <c r="AR126" s="25" t="s">
        <v>150</v>
      </c>
      <c r="AT126" s="25" t="s">
        <v>145</v>
      </c>
      <c r="AU126" s="25" t="s">
        <v>84</v>
      </c>
      <c r="AY126" s="25" t="s">
        <v>142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25" t="s">
        <v>82</v>
      </c>
      <c r="BK126" s="245">
        <f>ROUND(I126*H126,2)</f>
        <v>0</v>
      </c>
      <c r="BL126" s="25" t="s">
        <v>150</v>
      </c>
      <c r="BM126" s="25" t="s">
        <v>304</v>
      </c>
    </row>
    <row r="127" spans="2:65" s="1" customFormat="1" ht="25.5" customHeight="1">
      <c r="B127" s="47"/>
      <c r="C127" s="234" t="s">
        <v>305</v>
      </c>
      <c r="D127" s="234" t="s">
        <v>145</v>
      </c>
      <c r="E127" s="235" t="s">
        <v>306</v>
      </c>
      <c r="F127" s="236" t="s">
        <v>307</v>
      </c>
      <c r="G127" s="237" t="s">
        <v>148</v>
      </c>
      <c r="H127" s="238">
        <v>115</v>
      </c>
      <c r="I127" s="239"/>
      <c r="J127" s="240">
        <f>ROUND(I127*H127,2)</f>
        <v>0</v>
      </c>
      <c r="K127" s="236" t="s">
        <v>149</v>
      </c>
      <c r="L127" s="73"/>
      <c r="M127" s="241" t="s">
        <v>21</v>
      </c>
      <c r="N127" s="242" t="s">
        <v>45</v>
      </c>
      <c r="O127" s="48"/>
      <c r="P127" s="243">
        <f>O127*H127</f>
        <v>0</v>
      </c>
      <c r="Q127" s="243">
        <v>0.0035</v>
      </c>
      <c r="R127" s="243">
        <f>Q127*H127</f>
        <v>0.4025</v>
      </c>
      <c r="S127" s="243">
        <v>0</v>
      </c>
      <c r="T127" s="244">
        <f>S127*H127</f>
        <v>0</v>
      </c>
      <c r="AR127" s="25" t="s">
        <v>150</v>
      </c>
      <c r="AT127" s="25" t="s">
        <v>145</v>
      </c>
      <c r="AU127" s="25" t="s">
        <v>84</v>
      </c>
      <c r="AY127" s="25" t="s">
        <v>142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150</v>
      </c>
      <c r="BM127" s="25" t="s">
        <v>308</v>
      </c>
    </row>
    <row r="128" spans="2:65" s="1" customFormat="1" ht="25.5" customHeight="1">
      <c r="B128" s="47"/>
      <c r="C128" s="234" t="s">
        <v>309</v>
      </c>
      <c r="D128" s="234" t="s">
        <v>145</v>
      </c>
      <c r="E128" s="235" t="s">
        <v>310</v>
      </c>
      <c r="F128" s="236" t="s">
        <v>311</v>
      </c>
      <c r="G128" s="237" t="s">
        <v>148</v>
      </c>
      <c r="H128" s="238">
        <v>130</v>
      </c>
      <c r="I128" s="239"/>
      <c r="J128" s="240">
        <f>ROUND(I128*H128,2)</f>
        <v>0</v>
      </c>
      <c r="K128" s="236" t="s">
        <v>149</v>
      </c>
      <c r="L128" s="73"/>
      <c r="M128" s="241" t="s">
        <v>21</v>
      </c>
      <c r="N128" s="242" t="s">
        <v>45</v>
      </c>
      <c r="O128" s="48"/>
      <c r="P128" s="243">
        <f>O128*H128</f>
        <v>0</v>
      </c>
      <c r="Q128" s="243">
        <v>0.00586</v>
      </c>
      <c r="R128" s="243">
        <f>Q128*H128</f>
        <v>0.7617999999999999</v>
      </c>
      <c r="S128" s="243">
        <v>0</v>
      </c>
      <c r="T128" s="244">
        <f>S128*H128</f>
        <v>0</v>
      </c>
      <c r="AR128" s="25" t="s">
        <v>150</v>
      </c>
      <c r="AT128" s="25" t="s">
        <v>145</v>
      </c>
      <c r="AU128" s="25" t="s">
        <v>84</v>
      </c>
      <c r="AY128" s="25" t="s">
        <v>142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82</v>
      </c>
      <c r="BK128" s="245">
        <f>ROUND(I128*H128,2)</f>
        <v>0</v>
      </c>
      <c r="BL128" s="25" t="s">
        <v>150</v>
      </c>
      <c r="BM128" s="25" t="s">
        <v>312</v>
      </c>
    </row>
    <row r="129" spans="2:65" s="1" customFormat="1" ht="38.25" customHeight="1">
      <c r="B129" s="47"/>
      <c r="C129" s="234" t="s">
        <v>313</v>
      </c>
      <c r="D129" s="234" t="s">
        <v>145</v>
      </c>
      <c r="E129" s="235" t="s">
        <v>314</v>
      </c>
      <c r="F129" s="236" t="s">
        <v>315</v>
      </c>
      <c r="G129" s="237" t="s">
        <v>148</v>
      </c>
      <c r="H129" s="238">
        <v>23</v>
      </c>
      <c r="I129" s="239"/>
      <c r="J129" s="240">
        <f>ROUND(I129*H129,2)</f>
        <v>0</v>
      </c>
      <c r="K129" s="236" t="s">
        <v>149</v>
      </c>
      <c r="L129" s="73"/>
      <c r="M129" s="241" t="s">
        <v>21</v>
      </c>
      <c r="N129" s="242" t="s">
        <v>45</v>
      </c>
      <c r="O129" s="48"/>
      <c r="P129" s="243">
        <f>O129*H129</f>
        <v>0</v>
      </c>
      <c r="Q129" s="243">
        <v>4E-05</v>
      </c>
      <c r="R129" s="243">
        <f>Q129*H129</f>
        <v>0.00092</v>
      </c>
      <c r="S129" s="243">
        <v>0</v>
      </c>
      <c r="T129" s="244">
        <f>S129*H129</f>
        <v>0</v>
      </c>
      <c r="AR129" s="25" t="s">
        <v>150</v>
      </c>
      <c r="AT129" s="25" t="s">
        <v>145</v>
      </c>
      <c r="AU129" s="25" t="s">
        <v>84</v>
      </c>
      <c r="AY129" s="25" t="s">
        <v>142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25" t="s">
        <v>82</v>
      </c>
      <c r="BK129" s="245">
        <f>ROUND(I129*H129,2)</f>
        <v>0</v>
      </c>
      <c r="BL129" s="25" t="s">
        <v>150</v>
      </c>
      <c r="BM129" s="25" t="s">
        <v>316</v>
      </c>
    </row>
    <row r="130" spans="2:65" s="1" customFormat="1" ht="38.25" customHeight="1">
      <c r="B130" s="47"/>
      <c r="C130" s="234" t="s">
        <v>317</v>
      </c>
      <c r="D130" s="234" t="s">
        <v>145</v>
      </c>
      <c r="E130" s="235" t="s">
        <v>318</v>
      </c>
      <c r="F130" s="236" t="s">
        <v>319</v>
      </c>
      <c r="G130" s="237" t="s">
        <v>148</v>
      </c>
      <c r="H130" s="238">
        <v>20</v>
      </c>
      <c r="I130" s="239"/>
      <c r="J130" s="240">
        <f>ROUND(I130*H130,2)</f>
        <v>0</v>
      </c>
      <c r="K130" s="236" t="s">
        <v>149</v>
      </c>
      <c r="L130" s="73"/>
      <c r="M130" s="241" t="s">
        <v>21</v>
      </c>
      <c r="N130" s="242" t="s">
        <v>45</v>
      </c>
      <c r="O130" s="48"/>
      <c r="P130" s="243">
        <f>O130*H130</f>
        <v>0</v>
      </c>
      <c r="Q130" s="243">
        <v>0.00012</v>
      </c>
      <c r="R130" s="243">
        <f>Q130*H130</f>
        <v>0.0024000000000000002</v>
      </c>
      <c r="S130" s="243">
        <v>0</v>
      </c>
      <c r="T130" s="244">
        <f>S130*H130</f>
        <v>0</v>
      </c>
      <c r="AR130" s="25" t="s">
        <v>150</v>
      </c>
      <c r="AT130" s="25" t="s">
        <v>145</v>
      </c>
      <c r="AU130" s="25" t="s">
        <v>84</v>
      </c>
      <c r="AY130" s="25" t="s">
        <v>142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150</v>
      </c>
      <c r="BM130" s="25" t="s">
        <v>320</v>
      </c>
    </row>
    <row r="131" spans="2:65" s="1" customFormat="1" ht="16.5" customHeight="1">
      <c r="B131" s="47"/>
      <c r="C131" s="234" t="s">
        <v>321</v>
      </c>
      <c r="D131" s="234" t="s">
        <v>145</v>
      </c>
      <c r="E131" s="235" t="s">
        <v>322</v>
      </c>
      <c r="F131" s="236" t="s">
        <v>323</v>
      </c>
      <c r="G131" s="237" t="s">
        <v>148</v>
      </c>
      <c r="H131" s="238">
        <v>105</v>
      </c>
      <c r="I131" s="239"/>
      <c r="J131" s="240">
        <f>ROUND(I131*H131,2)</f>
        <v>0</v>
      </c>
      <c r="K131" s="236" t="s">
        <v>149</v>
      </c>
      <c r="L131" s="73"/>
      <c r="M131" s="241" t="s">
        <v>21</v>
      </c>
      <c r="N131" s="242" t="s">
        <v>45</v>
      </c>
      <c r="O131" s="48"/>
      <c r="P131" s="243">
        <f>O131*H131</f>
        <v>0</v>
      </c>
      <c r="Q131" s="243">
        <v>0.00043</v>
      </c>
      <c r="R131" s="243">
        <f>Q131*H131</f>
        <v>0.045149999999999996</v>
      </c>
      <c r="S131" s="243">
        <v>0</v>
      </c>
      <c r="T131" s="244">
        <f>S131*H131</f>
        <v>0</v>
      </c>
      <c r="AR131" s="25" t="s">
        <v>150</v>
      </c>
      <c r="AT131" s="25" t="s">
        <v>145</v>
      </c>
      <c r="AU131" s="25" t="s">
        <v>84</v>
      </c>
      <c r="AY131" s="25" t="s">
        <v>142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25" t="s">
        <v>82</v>
      </c>
      <c r="BK131" s="245">
        <f>ROUND(I131*H131,2)</f>
        <v>0</v>
      </c>
      <c r="BL131" s="25" t="s">
        <v>150</v>
      </c>
      <c r="BM131" s="25" t="s">
        <v>324</v>
      </c>
    </row>
    <row r="132" spans="2:65" s="1" customFormat="1" ht="16.5" customHeight="1">
      <c r="B132" s="47"/>
      <c r="C132" s="234" t="s">
        <v>325</v>
      </c>
      <c r="D132" s="234" t="s">
        <v>145</v>
      </c>
      <c r="E132" s="235" t="s">
        <v>326</v>
      </c>
      <c r="F132" s="236" t="s">
        <v>327</v>
      </c>
      <c r="G132" s="237" t="s">
        <v>148</v>
      </c>
      <c r="H132" s="238">
        <v>125</v>
      </c>
      <c r="I132" s="239"/>
      <c r="J132" s="240">
        <f>ROUND(I132*H132,2)</f>
        <v>0</v>
      </c>
      <c r="K132" s="236" t="s">
        <v>149</v>
      </c>
      <c r="L132" s="73"/>
      <c r="M132" s="241" t="s">
        <v>21</v>
      </c>
      <c r="N132" s="242" t="s">
        <v>45</v>
      </c>
      <c r="O132" s="48"/>
      <c r="P132" s="243">
        <f>O132*H132</f>
        <v>0</v>
      </c>
      <c r="Q132" s="243">
        <v>0.00047</v>
      </c>
      <c r="R132" s="243">
        <f>Q132*H132</f>
        <v>0.05875</v>
      </c>
      <c r="S132" s="243">
        <v>0</v>
      </c>
      <c r="T132" s="244">
        <f>S132*H132</f>
        <v>0</v>
      </c>
      <c r="AR132" s="25" t="s">
        <v>150</v>
      </c>
      <c r="AT132" s="25" t="s">
        <v>145</v>
      </c>
      <c r="AU132" s="25" t="s">
        <v>84</v>
      </c>
      <c r="AY132" s="25" t="s">
        <v>142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25" t="s">
        <v>82</v>
      </c>
      <c r="BK132" s="245">
        <f>ROUND(I132*H132,2)</f>
        <v>0</v>
      </c>
      <c r="BL132" s="25" t="s">
        <v>150</v>
      </c>
      <c r="BM132" s="25" t="s">
        <v>328</v>
      </c>
    </row>
    <row r="133" spans="2:65" s="1" customFormat="1" ht="16.5" customHeight="1">
      <c r="B133" s="47"/>
      <c r="C133" s="234" t="s">
        <v>329</v>
      </c>
      <c r="D133" s="234" t="s">
        <v>145</v>
      </c>
      <c r="E133" s="235" t="s">
        <v>330</v>
      </c>
      <c r="F133" s="236" t="s">
        <v>331</v>
      </c>
      <c r="G133" s="237" t="s">
        <v>179</v>
      </c>
      <c r="H133" s="238">
        <v>4</v>
      </c>
      <c r="I133" s="239"/>
      <c r="J133" s="240">
        <f>ROUND(I133*H133,2)</f>
        <v>0</v>
      </c>
      <c r="K133" s="236" t="s">
        <v>149</v>
      </c>
      <c r="L133" s="73"/>
      <c r="M133" s="241" t="s">
        <v>21</v>
      </c>
      <c r="N133" s="242" t="s">
        <v>45</v>
      </c>
      <c r="O133" s="4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AR133" s="25" t="s">
        <v>150</v>
      </c>
      <c r="AT133" s="25" t="s">
        <v>145</v>
      </c>
      <c r="AU133" s="25" t="s">
        <v>84</v>
      </c>
      <c r="AY133" s="25" t="s">
        <v>142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25" t="s">
        <v>82</v>
      </c>
      <c r="BK133" s="245">
        <f>ROUND(I133*H133,2)</f>
        <v>0</v>
      </c>
      <c r="BL133" s="25" t="s">
        <v>150</v>
      </c>
      <c r="BM133" s="25" t="s">
        <v>332</v>
      </c>
    </row>
    <row r="134" spans="2:65" s="1" customFormat="1" ht="25.5" customHeight="1">
      <c r="B134" s="47"/>
      <c r="C134" s="234" t="s">
        <v>333</v>
      </c>
      <c r="D134" s="234" t="s">
        <v>145</v>
      </c>
      <c r="E134" s="235" t="s">
        <v>334</v>
      </c>
      <c r="F134" s="236" t="s">
        <v>335</v>
      </c>
      <c r="G134" s="237" t="s">
        <v>179</v>
      </c>
      <c r="H134" s="238">
        <v>3</v>
      </c>
      <c r="I134" s="239"/>
      <c r="J134" s="240">
        <f>ROUND(I134*H134,2)</f>
        <v>0</v>
      </c>
      <c r="K134" s="236" t="s">
        <v>149</v>
      </c>
      <c r="L134" s="73"/>
      <c r="M134" s="241" t="s">
        <v>21</v>
      </c>
      <c r="N134" s="242" t="s">
        <v>45</v>
      </c>
      <c r="O134" s="4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AR134" s="25" t="s">
        <v>150</v>
      </c>
      <c r="AT134" s="25" t="s">
        <v>145</v>
      </c>
      <c r="AU134" s="25" t="s">
        <v>84</v>
      </c>
      <c r="AY134" s="25" t="s">
        <v>142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25" t="s">
        <v>82</v>
      </c>
      <c r="BK134" s="245">
        <f>ROUND(I134*H134,2)</f>
        <v>0</v>
      </c>
      <c r="BL134" s="25" t="s">
        <v>150</v>
      </c>
      <c r="BM134" s="25" t="s">
        <v>336</v>
      </c>
    </row>
    <row r="135" spans="2:65" s="1" customFormat="1" ht="25.5" customHeight="1">
      <c r="B135" s="47"/>
      <c r="C135" s="234" t="s">
        <v>337</v>
      </c>
      <c r="D135" s="234" t="s">
        <v>145</v>
      </c>
      <c r="E135" s="235" t="s">
        <v>338</v>
      </c>
      <c r="F135" s="236" t="s">
        <v>339</v>
      </c>
      <c r="G135" s="237" t="s">
        <v>179</v>
      </c>
      <c r="H135" s="238">
        <v>2</v>
      </c>
      <c r="I135" s="239"/>
      <c r="J135" s="240">
        <f>ROUND(I135*H135,2)</f>
        <v>0</v>
      </c>
      <c r="K135" s="236" t="s">
        <v>149</v>
      </c>
      <c r="L135" s="73"/>
      <c r="M135" s="241" t="s">
        <v>21</v>
      </c>
      <c r="N135" s="242" t="s">
        <v>45</v>
      </c>
      <c r="O135" s="4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AR135" s="25" t="s">
        <v>150</v>
      </c>
      <c r="AT135" s="25" t="s">
        <v>145</v>
      </c>
      <c r="AU135" s="25" t="s">
        <v>84</v>
      </c>
      <c r="AY135" s="25" t="s">
        <v>142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150</v>
      </c>
      <c r="BM135" s="25" t="s">
        <v>340</v>
      </c>
    </row>
    <row r="136" spans="2:65" s="1" customFormat="1" ht="25.5" customHeight="1">
      <c r="B136" s="47"/>
      <c r="C136" s="234" t="s">
        <v>341</v>
      </c>
      <c r="D136" s="234" t="s">
        <v>145</v>
      </c>
      <c r="E136" s="235" t="s">
        <v>342</v>
      </c>
      <c r="F136" s="236" t="s">
        <v>343</v>
      </c>
      <c r="G136" s="237" t="s">
        <v>179</v>
      </c>
      <c r="H136" s="238">
        <v>9</v>
      </c>
      <c r="I136" s="239"/>
      <c r="J136" s="240">
        <f>ROUND(I136*H136,2)</f>
        <v>0</v>
      </c>
      <c r="K136" s="236" t="s">
        <v>149</v>
      </c>
      <c r="L136" s="73"/>
      <c r="M136" s="241" t="s">
        <v>21</v>
      </c>
      <c r="N136" s="242" t="s">
        <v>45</v>
      </c>
      <c r="O136" s="48"/>
      <c r="P136" s="243">
        <f>O136*H136</f>
        <v>0</v>
      </c>
      <c r="Q136" s="243">
        <v>0</v>
      </c>
      <c r="R136" s="243">
        <f>Q136*H136</f>
        <v>0</v>
      </c>
      <c r="S136" s="243">
        <v>0.02826</v>
      </c>
      <c r="T136" s="244">
        <f>S136*H136</f>
        <v>0.25434</v>
      </c>
      <c r="AR136" s="25" t="s">
        <v>150</v>
      </c>
      <c r="AT136" s="25" t="s">
        <v>145</v>
      </c>
      <c r="AU136" s="25" t="s">
        <v>84</v>
      </c>
      <c r="AY136" s="25" t="s">
        <v>142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82</v>
      </c>
      <c r="BK136" s="245">
        <f>ROUND(I136*H136,2)</f>
        <v>0</v>
      </c>
      <c r="BL136" s="25" t="s">
        <v>150</v>
      </c>
      <c r="BM136" s="25" t="s">
        <v>344</v>
      </c>
    </row>
    <row r="137" spans="2:65" s="1" customFormat="1" ht="16.5" customHeight="1">
      <c r="B137" s="47"/>
      <c r="C137" s="234" t="s">
        <v>345</v>
      </c>
      <c r="D137" s="234" t="s">
        <v>145</v>
      </c>
      <c r="E137" s="235" t="s">
        <v>346</v>
      </c>
      <c r="F137" s="236" t="s">
        <v>347</v>
      </c>
      <c r="G137" s="237" t="s">
        <v>179</v>
      </c>
      <c r="H137" s="238">
        <v>1</v>
      </c>
      <c r="I137" s="239"/>
      <c r="J137" s="240">
        <f>ROUND(I137*H137,2)</f>
        <v>0</v>
      </c>
      <c r="K137" s="236" t="s">
        <v>149</v>
      </c>
      <c r="L137" s="73"/>
      <c r="M137" s="241" t="s">
        <v>21</v>
      </c>
      <c r="N137" s="242" t="s">
        <v>45</v>
      </c>
      <c r="O137" s="48"/>
      <c r="P137" s="243">
        <f>O137*H137</f>
        <v>0</v>
      </c>
      <c r="Q137" s="243">
        <v>0.00013</v>
      </c>
      <c r="R137" s="243">
        <f>Q137*H137</f>
        <v>0.00013</v>
      </c>
      <c r="S137" s="243">
        <v>0</v>
      </c>
      <c r="T137" s="244">
        <f>S137*H137</f>
        <v>0</v>
      </c>
      <c r="AR137" s="25" t="s">
        <v>150</v>
      </c>
      <c r="AT137" s="25" t="s">
        <v>145</v>
      </c>
      <c r="AU137" s="25" t="s">
        <v>84</v>
      </c>
      <c r="AY137" s="25" t="s">
        <v>142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25" t="s">
        <v>82</v>
      </c>
      <c r="BK137" s="245">
        <f>ROUND(I137*H137,2)</f>
        <v>0</v>
      </c>
      <c r="BL137" s="25" t="s">
        <v>150</v>
      </c>
      <c r="BM137" s="25" t="s">
        <v>348</v>
      </c>
    </row>
    <row r="138" spans="2:65" s="1" customFormat="1" ht="16.5" customHeight="1">
      <c r="B138" s="47"/>
      <c r="C138" s="234" t="s">
        <v>349</v>
      </c>
      <c r="D138" s="234" t="s">
        <v>145</v>
      </c>
      <c r="E138" s="235" t="s">
        <v>350</v>
      </c>
      <c r="F138" s="236" t="s">
        <v>351</v>
      </c>
      <c r="G138" s="237" t="s">
        <v>179</v>
      </c>
      <c r="H138" s="238">
        <v>1</v>
      </c>
      <c r="I138" s="239"/>
      <c r="J138" s="240">
        <f>ROUND(I138*H138,2)</f>
        <v>0</v>
      </c>
      <c r="K138" s="236" t="s">
        <v>149</v>
      </c>
      <c r="L138" s="73"/>
      <c r="M138" s="241" t="s">
        <v>21</v>
      </c>
      <c r="N138" s="242" t="s">
        <v>45</v>
      </c>
      <c r="O138" s="48"/>
      <c r="P138" s="243">
        <f>O138*H138</f>
        <v>0</v>
      </c>
      <c r="Q138" s="243">
        <v>0</v>
      </c>
      <c r="R138" s="243">
        <f>Q138*H138</f>
        <v>0</v>
      </c>
      <c r="S138" s="243">
        <v>0.00132</v>
      </c>
      <c r="T138" s="244">
        <f>S138*H138</f>
        <v>0.00132</v>
      </c>
      <c r="AR138" s="25" t="s">
        <v>150</v>
      </c>
      <c r="AT138" s="25" t="s">
        <v>145</v>
      </c>
      <c r="AU138" s="25" t="s">
        <v>84</v>
      </c>
      <c r="AY138" s="25" t="s">
        <v>142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25" t="s">
        <v>82</v>
      </c>
      <c r="BK138" s="245">
        <f>ROUND(I138*H138,2)</f>
        <v>0</v>
      </c>
      <c r="BL138" s="25" t="s">
        <v>150</v>
      </c>
      <c r="BM138" s="25" t="s">
        <v>352</v>
      </c>
    </row>
    <row r="139" spans="2:65" s="1" customFormat="1" ht="16.5" customHeight="1">
      <c r="B139" s="47"/>
      <c r="C139" s="234" t="s">
        <v>353</v>
      </c>
      <c r="D139" s="234" t="s">
        <v>145</v>
      </c>
      <c r="E139" s="235" t="s">
        <v>354</v>
      </c>
      <c r="F139" s="236" t="s">
        <v>355</v>
      </c>
      <c r="G139" s="237" t="s">
        <v>179</v>
      </c>
      <c r="H139" s="238">
        <v>2</v>
      </c>
      <c r="I139" s="239"/>
      <c r="J139" s="240">
        <f>ROUND(I139*H139,2)</f>
        <v>0</v>
      </c>
      <c r="K139" s="236" t="s">
        <v>149</v>
      </c>
      <c r="L139" s="73"/>
      <c r="M139" s="241" t="s">
        <v>21</v>
      </c>
      <c r="N139" s="242" t="s">
        <v>45</v>
      </c>
      <c r="O139" s="48"/>
      <c r="P139" s="243">
        <f>O139*H139</f>
        <v>0</v>
      </c>
      <c r="Q139" s="243">
        <v>0</v>
      </c>
      <c r="R139" s="243">
        <f>Q139*H139</f>
        <v>0</v>
      </c>
      <c r="S139" s="243">
        <v>0.00053</v>
      </c>
      <c r="T139" s="244">
        <f>S139*H139</f>
        <v>0.00106</v>
      </c>
      <c r="AR139" s="25" t="s">
        <v>150</v>
      </c>
      <c r="AT139" s="25" t="s">
        <v>145</v>
      </c>
      <c r="AU139" s="25" t="s">
        <v>84</v>
      </c>
      <c r="AY139" s="25" t="s">
        <v>142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82</v>
      </c>
      <c r="BK139" s="245">
        <f>ROUND(I139*H139,2)</f>
        <v>0</v>
      </c>
      <c r="BL139" s="25" t="s">
        <v>150</v>
      </c>
      <c r="BM139" s="25" t="s">
        <v>356</v>
      </c>
    </row>
    <row r="140" spans="2:65" s="1" customFormat="1" ht="16.5" customHeight="1">
      <c r="B140" s="47"/>
      <c r="C140" s="234" t="s">
        <v>357</v>
      </c>
      <c r="D140" s="234" t="s">
        <v>145</v>
      </c>
      <c r="E140" s="235" t="s">
        <v>358</v>
      </c>
      <c r="F140" s="236" t="s">
        <v>359</v>
      </c>
      <c r="G140" s="237" t="s">
        <v>179</v>
      </c>
      <c r="H140" s="238">
        <v>3</v>
      </c>
      <c r="I140" s="239"/>
      <c r="J140" s="240">
        <f>ROUND(I140*H140,2)</f>
        <v>0</v>
      </c>
      <c r="K140" s="236" t="s">
        <v>149</v>
      </c>
      <c r="L140" s="73"/>
      <c r="M140" s="241" t="s">
        <v>21</v>
      </c>
      <c r="N140" s="242" t="s">
        <v>45</v>
      </c>
      <c r="O140" s="48"/>
      <c r="P140" s="243">
        <f>O140*H140</f>
        <v>0</v>
      </c>
      <c r="Q140" s="243">
        <v>0</v>
      </c>
      <c r="R140" s="243">
        <f>Q140*H140</f>
        <v>0</v>
      </c>
      <c r="S140" s="243">
        <v>0.00123</v>
      </c>
      <c r="T140" s="244">
        <f>S140*H140</f>
        <v>0.0036899999999999997</v>
      </c>
      <c r="AR140" s="25" t="s">
        <v>150</v>
      </c>
      <c r="AT140" s="25" t="s">
        <v>145</v>
      </c>
      <c r="AU140" s="25" t="s">
        <v>84</v>
      </c>
      <c r="AY140" s="25" t="s">
        <v>142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25" t="s">
        <v>82</v>
      </c>
      <c r="BK140" s="245">
        <f>ROUND(I140*H140,2)</f>
        <v>0</v>
      </c>
      <c r="BL140" s="25" t="s">
        <v>150</v>
      </c>
      <c r="BM140" s="25" t="s">
        <v>360</v>
      </c>
    </row>
    <row r="141" spans="2:65" s="1" customFormat="1" ht="16.5" customHeight="1">
      <c r="B141" s="47"/>
      <c r="C141" s="234" t="s">
        <v>361</v>
      </c>
      <c r="D141" s="234" t="s">
        <v>145</v>
      </c>
      <c r="E141" s="235" t="s">
        <v>362</v>
      </c>
      <c r="F141" s="236" t="s">
        <v>363</v>
      </c>
      <c r="G141" s="237" t="s">
        <v>179</v>
      </c>
      <c r="H141" s="238">
        <v>4</v>
      </c>
      <c r="I141" s="239"/>
      <c r="J141" s="240">
        <f>ROUND(I141*H141,2)</f>
        <v>0</v>
      </c>
      <c r="K141" s="236" t="s">
        <v>149</v>
      </c>
      <c r="L141" s="73"/>
      <c r="M141" s="241" t="s">
        <v>21</v>
      </c>
      <c r="N141" s="242" t="s">
        <v>45</v>
      </c>
      <c r="O141" s="48"/>
      <c r="P141" s="243">
        <f>O141*H141</f>
        <v>0</v>
      </c>
      <c r="Q141" s="243">
        <v>0</v>
      </c>
      <c r="R141" s="243">
        <f>Q141*H141</f>
        <v>0</v>
      </c>
      <c r="S141" s="243">
        <v>0.00146</v>
      </c>
      <c r="T141" s="244">
        <f>S141*H141</f>
        <v>0.00584</v>
      </c>
      <c r="AR141" s="25" t="s">
        <v>150</v>
      </c>
      <c r="AT141" s="25" t="s">
        <v>145</v>
      </c>
      <c r="AU141" s="25" t="s">
        <v>84</v>
      </c>
      <c r="AY141" s="25" t="s">
        <v>142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25" t="s">
        <v>82</v>
      </c>
      <c r="BK141" s="245">
        <f>ROUND(I141*H141,2)</f>
        <v>0</v>
      </c>
      <c r="BL141" s="25" t="s">
        <v>150</v>
      </c>
      <c r="BM141" s="25" t="s">
        <v>364</v>
      </c>
    </row>
    <row r="142" spans="2:65" s="1" customFormat="1" ht="16.5" customHeight="1">
      <c r="B142" s="47"/>
      <c r="C142" s="234" t="s">
        <v>365</v>
      </c>
      <c r="D142" s="234" t="s">
        <v>145</v>
      </c>
      <c r="E142" s="235" t="s">
        <v>366</v>
      </c>
      <c r="F142" s="236" t="s">
        <v>367</v>
      </c>
      <c r="G142" s="237" t="s">
        <v>179</v>
      </c>
      <c r="H142" s="238">
        <v>1</v>
      </c>
      <c r="I142" s="239"/>
      <c r="J142" s="240">
        <f>ROUND(I142*H142,2)</f>
        <v>0</v>
      </c>
      <c r="K142" s="236" t="s">
        <v>149</v>
      </c>
      <c r="L142" s="73"/>
      <c r="M142" s="241" t="s">
        <v>21</v>
      </c>
      <c r="N142" s="242" t="s">
        <v>45</v>
      </c>
      <c r="O142" s="48"/>
      <c r="P142" s="243">
        <f>O142*H142</f>
        <v>0</v>
      </c>
      <c r="Q142" s="243">
        <v>0.00022</v>
      </c>
      <c r="R142" s="243">
        <f>Q142*H142</f>
        <v>0.00022</v>
      </c>
      <c r="S142" s="243">
        <v>0</v>
      </c>
      <c r="T142" s="244">
        <f>S142*H142</f>
        <v>0</v>
      </c>
      <c r="AR142" s="25" t="s">
        <v>150</v>
      </c>
      <c r="AT142" s="25" t="s">
        <v>145</v>
      </c>
      <c r="AU142" s="25" t="s">
        <v>84</v>
      </c>
      <c r="AY142" s="25" t="s">
        <v>142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82</v>
      </c>
      <c r="BK142" s="245">
        <f>ROUND(I142*H142,2)</f>
        <v>0</v>
      </c>
      <c r="BL142" s="25" t="s">
        <v>150</v>
      </c>
      <c r="BM142" s="25" t="s">
        <v>368</v>
      </c>
    </row>
    <row r="143" spans="2:65" s="1" customFormat="1" ht="25.5" customHeight="1">
      <c r="B143" s="47"/>
      <c r="C143" s="234" t="s">
        <v>369</v>
      </c>
      <c r="D143" s="234" t="s">
        <v>145</v>
      </c>
      <c r="E143" s="235" t="s">
        <v>370</v>
      </c>
      <c r="F143" s="236" t="s">
        <v>371</v>
      </c>
      <c r="G143" s="237" t="s">
        <v>179</v>
      </c>
      <c r="H143" s="238">
        <v>1</v>
      </c>
      <c r="I143" s="239"/>
      <c r="J143" s="240">
        <f>ROUND(I143*H143,2)</f>
        <v>0</v>
      </c>
      <c r="K143" s="236" t="s">
        <v>149</v>
      </c>
      <c r="L143" s="73"/>
      <c r="M143" s="241" t="s">
        <v>21</v>
      </c>
      <c r="N143" s="242" t="s">
        <v>45</v>
      </c>
      <c r="O143" s="48"/>
      <c r="P143" s="243">
        <f>O143*H143</f>
        <v>0</v>
      </c>
      <c r="Q143" s="243">
        <v>0.00022</v>
      </c>
      <c r="R143" s="243">
        <f>Q143*H143</f>
        <v>0.00022</v>
      </c>
      <c r="S143" s="243">
        <v>0</v>
      </c>
      <c r="T143" s="244">
        <f>S143*H143</f>
        <v>0</v>
      </c>
      <c r="AR143" s="25" t="s">
        <v>150</v>
      </c>
      <c r="AT143" s="25" t="s">
        <v>145</v>
      </c>
      <c r="AU143" s="25" t="s">
        <v>84</v>
      </c>
      <c r="AY143" s="25" t="s">
        <v>142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25" t="s">
        <v>82</v>
      </c>
      <c r="BK143" s="245">
        <f>ROUND(I143*H143,2)</f>
        <v>0</v>
      </c>
      <c r="BL143" s="25" t="s">
        <v>150</v>
      </c>
      <c r="BM143" s="25" t="s">
        <v>372</v>
      </c>
    </row>
    <row r="144" spans="2:65" s="1" customFormat="1" ht="25.5" customHeight="1">
      <c r="B144" s="47"/>
      <c r="C144" s="234" t="s">
        <v>373</v>
      </c>
      <c r="D144" s="234" t="s">
        <v>145</v>
      </c>
      <c r="E144" s="235" t="s">
        <v>374</v>
      </c>
      <c r="F144" s="236" t="s">
        <v>375</v>
      </c>
      <c r="G144" s="237" t="s">
        <v>179</v>
      </c>
      <c r="H144" s="238">
        <v>1</v>
      </c>
      <c r="I144" s="239"/>
      <c r="J144" s="240">
        <f>ROUND(I144*H144,2)</f>
        <v>0</v>
      </c>
      <c r="K144" s="236" t="s">
        <v>149</v>
      </c>
      <c r="L144" s="73"/>
      <c r="M144" s="241" t="s">
        <v>21</v>
      </c>
      <c r="N144" s="242" t="s">
        <v>45</v>
      </c>
      <c r="O144" s="48"/>
      <c r="P144" s="243">
        <f>O144*H144</f>
        <v>0</v>
      </c>
      <c r="Q144" s="243">
        <v>0.00036</v>
      </c>
      <c r="R144" s="243">
        <f>Q144*H144</f>
        <v>0.00036</v>
      </c>
      <c r="S144" s="243">
        <v>0</v>
      </c>
      <c r="T144" s="244">
        <f>S144*H144</f>
        <v>0</v>
      </c>
      <c r="AR144" s="25" t="s">
        <v>150</v>
      </c>
      <c r="AT144" s="25" t="s">
        <v>145</v>
      </c>
      <c r="AU144" s="25" t="s">
        <v>84</v>
      </c>
      <c r="AY144" s="25" t="s">
        <v>142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25" t="s">
        <v>82</v>
      </c>
      <c r="BK144" s="245">
        <f>ROUND(I144*H144,2)</f>
        <v>0</v>
      </c>
      <c r="BL144" s="25" t="s">
        <v>150</v>
      </c>
      <c r="BM144" s="25" t="s">
        <v>376</v>
      </c>
    </row>
    <row r="145" spans="2:65" s="1" customFormat="1" ht="16.5" customHeight="1">
      <c r="B145" s="47"/>
      <c r="C145" s="234" t="s">
        <v>377</v>
      </c>
      <c r="D145" s="234" t="s">
        <v>145</v>
      </c>
      <c r="E145" s="235" t="s">
        <v>378</v>
      </c>
      <c r="F145" s="236" t="s">
        <v>379</v>
      </c>
      <c r="G145" s="237" t="s">
        <v>179</v>
      </c>
      <c r="H145" s="238">
        <v>1</v>
      </c>
      <c r="I145" s="239"/>
      <c r="J145" s="240">
        <f>ROUND(I145*H145,2)</f>
        <v>0</v>
      </c>
      <c r="K145" s="236" t="s">
        <v>149</v>
      </c>
      <c r="L145" s="73"/>
      <c r="M145" s="241" t="s">
        <v>21</v>
      </c>
      <c r="N145" s="242" t="s">
        <v>45</v>
      </c>
      <c r="O145" s="48"/>
      <c r="P145" s="243">
        <f>O145*H145</f>
        <v>0</v>
      </c>
      <c r="Q145" s="243">
        <v>0.00076</v>
      </c>
      <c r="R145" s="243">
        <f>Q145*H145</f>
        <v>0.00076</v>
      </c>
      <c r="S145" s="243">
        <v>0</v>
      </c>
      <c r="T145" s="244">
        <f>S145*H145</f>
        <v>0</v>
      </c>
      <c r="AR145" s="25" t="s">
        <v>150</v>
      </c>
      <c r="AT145" s="25" t="s">
        <v>145</v>
      </c>
      <c r="AU145" s="25" t="s">
        <v>84</v>
      </c>
      <c r="AY145" s="25" t="s">
        <v>142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25" t="s">
        <v>82</v>
      </c>
      <c r="BK145" s="245">
        <f>ROUND(I145*H145,2)</f>
        <v>0</v>
      </c>
      <c r="BL145" s="25" t="s">
        <v>150</v>
      </c>
      <c r="BM145" s="25" t="s">
        <v>380</v>
      </c>
    </row>
    <row r="146" spans="2:65" s="1" customFormat="1" ht="16.5" customHeight="1">
      <c r="B146" s="47"/>
      <c r="C146" s="234" t="s">
        <v>381</v>
      </c>
      <c r="D146" s="234" t="s">
        <v>145</v>
      </c>
      <c r="E146" s="235" t="s">
        <v>382</v>
      </c>
      <c r="F146" s="236" t="s">
        <v>383</v>
      </c>
      <c r="G146" s="237" t="s">
        <v>179</v>
      </c>
      <c r="H146" s="238">
        <v>1</v>
      </c>
      <c r="I146" s="239"/>
      <c r="J146" s="240">
        <f>ROUND(I146*H146,2)</f>
        <v>0</v>
      </c>
      <c r="K146" s="236" t="s">
        <v>149</v>
      </c>
      <c r="L146" s="73"/>
      <c r="M146" s="241" t="s">
        <v>21</v>
      </c>
      <c r="N146" s="242" t="s">
        <v>45</v>
      </c>
      <c r="O146" s="48"/>
      <c r="P146" s="243">
        <f>O146*H146</f>
        <v>0</v>
      </c>
      <c r="Q146" s="243">
        <v>0.00077</v>
      </c>
      <c r="R146" s="243">
        <f>Q146*H146</f>
        <v>0.00077</v>
      </c>
      <c r="S146" s="243">
        <v>0</v>
      </c>
      <c r="T146" s="244">
        <f>S146*H146</f>
        <v>0</v>
      </c>
      <c r="AR146" s="25" t="s">
        <v>150</v>
      </c>
      <c r="AT146" s="25" t="s">
        <v>145</v>
      </c>
      <c r="AU146" s="25" t="s">
        <v>84</v>
      </c>
      <c r="AY146" s="25" t="s">
        <v>142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25" t="s">
        <v>82</v>
      </c>
      <c r="BK146" s="245">
        <f>ROUND(I146*H146,2)</f>
        <v>0</v>
      </c>
      <c r="BL146" s="25" t="s">
        <v>150</v>
      </c>
      <c r="BM146" s="25" t="s">
        <v>384</v>
      </c>
    </row>
    <row r="147" spans="2:65" s="1" customFormat="1" ht="25.5" customHeight="1">
      <c r="B147" s="47"/>
      <c r="C147" s="234" t="s">
        <v>385</v>
      </c>
      <c r="D147" s="234" t="s">
        <v>145</v>
      </c>
      <c r="E147" s="235" t="s">
        <v>386</v>
      </c>
      <c r="F147" s="236" t="s">
        <v>387</v>
      </c>
      <c r="G147" s="237" t="s">
        <v>179</v>
      </c>
      <c r="H147" s="238">
        <v>1</v>
      </c>
      <c r="I147" s="239"/>
      <c r="J147" s="240">
        <f>ROUND(I147*H147,2)</f>
        <v>0</v>
      </c>
      <c r="K147" s="236" t="s">
        <v>149</v>
      </c>
      <c r="L147" s="73"/>
      <c r="M147" s="241" t="s">
        <v>21</v>
      </c>
      <c r="N147" s="242" t="s">
        <v>45</v>
      </c>
      <c r="O147" s="48"/>
      <c r="P147" s="243">
        <f>O147*H147</f>
        <v>0</v>
      </c>
      <c r="Q147" s="243">
        <v>0.00223</v>
      </c>
      <c r="R147" s="243">
        <f>Q147*H147</f>
        <v>0.00223</v>
      </c>
      <c r="S147" s="243">
        <v>0</v>
      </c>
      <c r="T147" s="244">
        <f>S147*H147</f>
        <v>0</v>
      </c>
      <c r="AR147" s="25" t="s">
        <v>150</v>
      </c>
      <c r="AT147" s="25" t="s">
        <v>145</v>
      </c>
      <c r="AU147" s="25" t="s">
        <v>84</v>
      </c>
      <c r="AY147" s="25" t="s">
        <v>142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25" t="s">
        <v>82</v>
      </c>
      <c r="BK147" s="245">
        <f>ROUND(I147*H147,2)</f>
        <v>0</v>
      </c>
      <c r="BL147" s="25" t="s">
        <v>150</v>
      </c>
      <c r="BM147" s="25" t="s">
        <v>388</v>
      </c>
    </row>
    <row r="148" spans="2:65" s="1" customFormat="1" ht="25.5" customHeight="1">
      <c r="B148" s="47"/>
      <c r="C148" s="234" t="s">
        <v>389</v>
      </c>
      <c r="D148" s="234" t="s">
        <v>145</v>
      </c>
      <c r="E148" s="235" t="s">
        <v>390</v>
      </c>
      <c r="F148" s="236" t="s">
        <v>391</v>
      </c>
      <c r="G148" s="237" t="s">
        <v>179</v>
      </c>
      <c r="H148" s="238">
        <v>1</v>
      </c>
      <c r="I148" s="239"/>
      <c r="J148" s="240">
        <f>ROUND(I148*H148,2)</f>
        <v>0</v>
      </c>
      <c r="K148" s="236" t="s">
        <v>149</v>
      </c>
      <c r="L148" s="73"/>
      <c r="M148" s="241" t="s">
        <v>21</v>
      </c>
      <c r="N148" s="242" t="s">
        <v>45</v>
      </c>
      <c r="O148" s="48"/>
      <c r="P148" s="243">
        <f>O148*H148</f>
        <v>0</v>
      </c>
      <c r="Q148" s="243">
        <v>0.00021</v>
      </c>
      <c r="R148" s="243">
        <f>Q148*H148</f>
        <v>0.00021</v>
      </c>
      <c r="S148" s="243">
        <v>0</v>
      </c>
      <c r="T148" s="244">
        <f>S148*H148</f>
        <v>0</v>
      </c>
      <c r="AR148" s="25" t="s">
        <v>150</v>
      </c>
      <c r="AT148" s="25" t="s">
        <v>145</v>
      </c>
      <c r="AU148" s="25" t="s">
        <v>84</v>
      </c>
      <c r="AY148" s="25" t="s">
        <v>142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25" t="s">
        <v>82</v>
      </c>
      <c r="BK148" s="245">
        <f>ROUND(I148*H148,2)</f>
        <v>0</v>
      </c>
      <c r="BL148" s="25" t="s">
        <v>150</v>
      </c>
      <c r="BM148" s="25" t="s">
        <v>392</v>
      </c>
    </row>
    <row r="149" spans="2:65" s="1" customFormat="1" ht="25.5" customHeight="1">
      <c r="B149" s="47"/>
      <c r="C149" s="234" t="s">
        <v>393</v>
      </c>
      <c r="D149" s="234" t="s">
        <v>145</v>
      </c>
      <c r="E149" s="235" t="s">
        <v>394</v>
      </c>
      <c r="F149" s="236" t="s">
        <v>395</v>
      </c>
      <c r="G149" s="237" t="s">
        <v>179</v>
      </c>
      <c r="H149" s="238">
        <v>3</v>
      </c>
      <c r="I149" s="239"/>
      <c r="J149" s="240">
        <f>ROUND(I149*H149,2)</f>
        <v>0</v>
      </c>
      <c r="K149" s="236" t="s">
        <v>149</v>
      </c>
      <c r="L149" s="73"/>
      <c r="M149" s="241" t="s">
        <v>21</v>
      </c>
      <c r="N149" s="242" t="s">
        <v>45</v>
      </c>
      <c r="O149" s="48"/>
      <c r="P149" s="243">
        <f>O149*H149</f>
        <v>0</v>
      </c>
      <c r="Q149" s="243">
        <v>0.00034</v>
      </c>
      <c r="R149" s="243">
        <f>Q149*H149</f>
        <v>0.00102</v>
      </c>
      <c r="S149" s="243">
        <v>0</v>
      </c>
      <c r="T149" s="244">
        <f>S149*H149</f>
        <v>0</v>
      </c>
      <c r="AR149" s="25" t="s">
        <v>150</v>
      </c>
      <c r="AT149" s="25" t="s">
        <v>145</v>
      </c>
      <c r="AU149" s="25" t="s">
        <v>84</v>
      </c>
      <c r="AY149" s="25" t="s">
        <v>142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25" t="s">
        <v>82</v>
      </c>
      <c r="BK149" s="245">
        <f>ROUND(I149*H149,2)</f>
        <v>0</v>
      </c>
      <c r="BL149" s="25" t="s">
        <v>150</v>
      </c>
      <c r="BM149" s="25" t="s">
        <v>396</v>
      </c>
    </row>
    <row r="150" spans="2:65" s="1" customFormat="1" ht="25.5" customHeight="1">
      <c r="B150" s="47"/>
      <c r="C150" s="234" t="s">
        <v>397</v>
      </c>
      <c r="D150" s="234" t="s">
        <v>145</v>
      </c>
      <c r="E150" s="235" t="s">
        <v>398</v>
      </c>
      <c r="F150" s="236" t="s">
        <v>399</v>
      </c>
      <c r="G150" s="237" t="s">
        <v>179</v>
      </c>
      <c r="H150" s="238">
        <v>1</v>
      </c>
      <c r="I150" s="239"/>
      <c r="J150" s="240">
        <f>ROUND(I150*H150,2)</f>
        <v>0</v>
      </c>
      <c r="K150" s="236" t="s">
        <v>149</v>
      </c>
      <c r="L150" s="73"/>
      <c r="M150" s="241" t="s">
        <v>21</v>
      </c>
      <c r="N150" s="242" t="s">
        <v>45</v>
      </c>
      <c r="O150" s="48"/>
      <c r="P150" s="243">
        <f>O150*H150</f>
        <v>0</v>
      </c>
      <c r="Q150" s="243">
        <v>0.0005</v>
      </c>
      <c r="R150" s="243">
        <f>Q150*H150</f>
        <v>0.0005</v>
      </c>
      <c r="S150" s="243">
        <v>0</v>
      </c>
      <c r="T150" s="244">
        <f>S150*H150</f>
        <v>0</v>
      </c>
      <c r="AR150" s="25" t="s">
        <v>150</v>
      </c>
      <c r="AT150" s="25" t="s">
        <v>145</v>
      </c>
      <c r="AU150" s="25" t="s">
        <v>84</v>
      </c>
      <c r="AY150" s="25" t="s">
        <v>142</v>
      </c>
      <c r="BE150" s="245">
        <f>IF(N150="základní",J150,0)</f>
        <v>0</v>
      </c>
      <c r="BF150" s="245">
        <f>IF(N150="snížená",J150,0)</f>
        <v>0</v>
      </c>
      <c r="BG150" s="245">
        <f>IF(N150="zákl. přenesená",J150,0)</f>
        <v>0</v>
      </c>
      <c r="BH150" s="245">
        <f>IF(N150="sníž. přenesená",J150,0)</f>
        <v>0</v>
      </c>
      <c r="BI150" s="245">
        <f>IF(N150="nulová",J150,0)</f>
        <v>0</v>
      </c>
      <c r="BJ150" s="25" t="s">
        <v>82</v>
      </c>
      <c r="BK150" s="245">
        <f>ROUND(I150*H150,2)</f>
        <v>0</v>
      </c>
      <c r="BL150" s="25" t="s">
        <v>150</v>
      </c>
      <c r="BM150" s="25" t="s">
        <v>400</v>
      </c>
    </row>
    <row r="151" spans="2:65" s="1" customFormat="1" ht="25.5" customHeight="1">
      <c r="B151" s="47"/>
      <c r="C151" s="234" t="s">
        <v>401</v>
      </c>
      <c r="D151" s="234" t="s">
        <v>145</v>
      </c>
      <c r="E151" s="235" t="s">
        <v>402</v>
      </c>
      <c r="F151" s="236" t="s">
        <v>403</v>
      </c>
      <c r="G151" s="237" t="s">
        <v>179</v>
      </c>
      <c r="H151" s="238">
        <v>1</v>
      </c>
      <c r="I151" s="239"/>
      <c r="J151" s="240">
        <f>ROUND(I151*H151,2)</f>
        <v>0</v>
      </c>
      <c r="K151" s="236" t="s">
        <v>149</v>
      </c>
      <c r="L151" s="73"/>
      <c r="M151" s="241" t="s">
        <v>21</v>
      </c>
      <c r="N151" s="242" t="s">
        <v>45</v>
      </c>
      <c r="O151" s="48"/>
      <c r="P151" s="243">
        <f>O151*H151</f>
        <v>0</v>
      </c>
      <c r="Q151" s="243">
        <v>0.0007</v>
      </c>
      <c r="R151" s="243">
        <f>Q151*H151</f>
        <v>0.0007</v>
      </c>
      <c r="S151" s="243">
        <v>0</v>
      </c>
      <c r="T151" s="244">
        <f>S151*H151</f>
        <v>0</v>
      </c>
      <c r="AR151" s="25" t="s">
        <v>150</v>
      </c>
      <c r="AT151" s="25" t="s">
        <v>145</v>
      </c>
      <c r="AU151" s="25" t="s">
        <v>84</v>
      </c>
      <c r="AY151" s="25" t="s">
        <v>142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25" t="s">
        <v>82</v>
      </c>
      <c r="BK151" s="245">
        <f>ROUND(I151*H151,2)</f>
        <v>0</v>
      </c>
      <c r="BL151" s="25" t="s">
        <v>150</v>
      </c>
      <c r="BM151" s="25" t="s">
        <v>404</v>
      </c>
    </row>
    <row r="152" spans="2:65" s="1" customFormat="1" ht="25.5" customHeight="1">
      <c r="B152" s="47"/>
      <c r="C152" s="234" t="s">
        <v>405</v>
      </c>
      <c r="D152" s="234" t="s">
        <v>145</v>
      </c>
      <c r="E152" s="235" t="s">
        <v>406</v>
      </c>
      <c r="F152" s="236" t="s">
        <v>407</v>
      </c>
      <c r="G152" s="237" t="s">
        <v>179</v>
      </c>
      <c r="H152" s="238">
        <v>2</v>
      </c>
      <c r="I152" s="239"/>
      <c r="J152" s="240">
        <f>ROUND(I152*H152,2)</f>
        <v>0</v>
      </c>
      <c r="K152" s="236" t="s">
        <v>149</v>
      </c>
      <c r="L152" s="73"/>
      <c r="M152" s="241" t="s">
        <v>21</v>
      </c>
      <c r="N152" s="242" t="s">
        <v>45</v>
      </c>
      <c r="O152" s="48"/>
      <c r="P152" s="243">
        <f>O152*H152</f>
        <v>0</v>
      </c>
      <c r="Q152" s="243">
        <v>0.00107</v>
      </c>
      <c r="R152" s="243">
        <f>Q152*H152</f>
        <v>0.00214</v>
      </c>
      <c r="S152" s="243">
        <v>0</v>
      </c>
      <c r="T152" s="244">
        <f>S152*H152</f>
        <v>0</v>
      </c>
      <c r="AR152" s="25" t="s">
        <v>150</v>
      </c>
      <c r="AT152" s="25" t="s">
        <v>145</v>
      </c>
      <c r="AU152" s="25" t="s">
        <v>84</v>
      </c>
      <c r="AY152" s="25" t="s">
        <v>142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25" t="s">
        <v>82</v>
      </c>
      <c r="BK152" s="245">
        <f>ROUND(I152*H152,2)</f>
        <v>0</v>
      </c>
      <c r="BL152" s="25" t="s">
        <v>150</v>
      </c>
      <c r="BM152" s="25" t="s">
        <v>408</v>
      </c>
    </row>
    <row r="153" spans="2:65" s="1" customFormat="1" ht="25.5" customHeight="1">
      <c r="B153" s="47"/>
      <c r="C153" s="234" t="s">
        <v>409</v>
      </c>
      <c r="D153" s="234" t="s">
        <v>145</v>
      </c>
      <c r="E153" s="235" t="s">
        <v>410</v>
      </c>
      <c r="F153" s="236" t="s">
        <v>411</v>
      </c>
      <c r="G153" s="237" t="s">
        <v>179</v>
      </c>
      <c r="H153" s="238">
        <v>2</v>
      </c>
      <c r="I153" s="239"/>
      <c r="J153" s="240">
        <f>ROUND(I153*H153,2)</f>
        <v>0</v>
      </c>
      <c r="K153" s="236" t="s">
        <v>149</v>
      </c>
      <c r="L153" s="73"/>
      <c r="M153" s="241" t="s">
        <v>21</v>
      </c>
      <c r="N153" s="242" t="s">
        <v>45</v>
      </c>
      <c r="O153" s="48"/>
      <c r="P153" s="243">
        <f>O153*H153</f>
        <v>0</v>
      </c>
      <c r="Q153" s="243">
        <v>0.00168</v>
      </c>
      <c r="R153" s="243">
        <f>Q153*H153</f>
        <v>0.00336</v>
      </c>
      <c r="S153" s="243">
        <v>0</v>
      </c>
      <c r="T153" s="244">
        <f>S153*H153</f>
        <v>0</v>
      </c>
      <c r="AR153" s="25" t="s">
        <v>150</v>
      </c>
      <c r="AT153" s="25" t="s">
        <v>145</v>
      </c>
      <c r="AU153" s="25" t="s">
        <v>84</v>
      </c>
      <c r="AY153" s="25" t="s">
        <v>142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25" t="s">
        <v>82</v>
      </c>
      <c r="BK153" s="245">
        <f>ROUND(I153*H153,2)</f>
        <v>0</v>
      </c>
      <c r="BL153" s="25" t="s">
        <v>150</v>
      </c>
      <c r="BM153" s="25" t="s">
        <v>412</v>
      </c>
    </row>
    <row r="154" spans="2:65" s="1" customFormat="1" ht="16.5" customHeight="1">
      <c r="B154" s="47"/>
      <c r="C154" s="234" t="s">
        <v>413</v>
      </c>
      <c r="D154" s="234" t="s">
        <v>145</v>
      </c>
      <c r="E154" s="235" t="s">
        <v>414</v>
      </c>
      <c r="F154" s="236" t="s">
        <v>415</v>
      </c>
      <c r="G154" s="237" t="s">
        <v>179</v>
      </c>
      <c r="H154" s="238">
        <v>1</v>
      </c>
      <c r="I154" s="239"/>
      <c r="J154" s="240">
        <f>ROUND(I154*H154,2)</f>
        <v>0</v>
      </c>
      <c r="K154" s="236" t="s">
        <v>149</v>
      </c>
      <c r="L154" s="73"/>
      <c r="M154" s="241" t="s">
        <v>21</v>
      </c>
      <c r="N154" s="242" t="s">
        <v>45</v>
      </c>
      <c r="O154" s="48"/>
      <c r="P154" s="243">
        <f>O154*H154</f>
        <v>0</v>
      </c>
      <c r="Q154" s="243">
        <v>0</v>
      </c>
      <c r="R154" s="243">
        <f>Q154*H154</f>
        <v>0</v>
      </c>
      <c r="S154" s="243">
        <v>0.0056</v>
      </c>
      <c r="T154" s="244">
        <f>S154*H154</f>
        <v>0.0056</v>
      </c>
      <c r="AR154" s="25" t="s">
        <v>150</v>
      </c>
      <c r="AT154" s="25" t="s">
        <v>145</v>
      </c>
      <c r="AU154" s="25" t="s">
        <v>84</v>
      </c>
      <c r="AY154" s="25" t="s">
        <v>142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25" t="s">
        <v>82</v>
      </c>
      <c r="BK154" s="245">
        <f>ROUND(I154*H154,2)</f>
        <v>0</v>
      </c>
      <c r="BL154" s="25" t="s">
        <v>150</v>
      </c>
      <c r="BM154" s="25" t="s">
        <v>416</v>
      </c>
    </row>
    <row r="155" spans="2:65" s="1" customFormat="1" ht="25.5" customHeight="1">
      <c r="B155" s="47"/>
      <c r="C155" s="234" t="s">
        <v>417</v>
      </c>
      <c r="D155" s="234" t="s">
        <v>145</v>
      </c>
      <c r="E155" s="235" t="s">
        <v>418</v>
      </c>
      <c r="F155" s="236" t="s">
        <v>419</v>
      </c>
      <c r="G155" s="237" t="s">
        <v>148</v>
      </c>
      <c r="H155" s="238">
        <v>271</v>
      </c>
      <c r="I155" s="239"/>
      <c r="J155" s="240">
        <f>ROUND(I155*H155,2)</f>
        <v>0</v>
      </c>
      <c r="K155" s="236" t="s">
        <v>149</v>
      </c>
      <c r="L155" s="73"/>
      <c r="M155" s="241" t="s">
        <v>21</v>
      </c>
      <c r="N155" s="242" t="s">
        <v>45</v>
      </c>
      <c r="O155" s="48"/>
      <c r="P155" s="243">
        <f>O155*H155</f>
        <v>0</v>
      </c>
      <c r="Q155" s="243">
        <v>0.00019</v>
      </c>
      <c r="R155" s="243">
        <f>Q155*H155</f>
        <v>0.05149</v>
      </c>
      <c r="S155" s="243">
        <v>0</v>
      </c>
      <c r="T155" s="244">
        <f>S155*H155</f>
        <v>0</v>
      </c>
      <c r="AR155" s="25" t="s">
        <v>150</v>
      </c>
      <c r="AT155" s="25" t="s">
        <v>145</v>
      </c>
      <c r="AU155" s="25" t="s">
        <v>84</v>
      </c>
      <c r="AY155" s="25" t="s">
        <v>142</v>
      </c>
      <c r="BE155" s="245">
        <f>IF(N155="základní",J155,0)</f>
        <v>0</v>
      </c>
      <c r="BF155" s="245">
        <f>IF(N155="snížená",J155,0)</f>
        <v>0</v>
      </c>
      <c r="BG155" s="245">
        <f>IF(N155="zákl. přenesená",J155,0)</f>
        <v>0</v>
      </c>
      <c r="BH155" s="245">
        <f>IF(N155="sníž. přenesená",J155,0)</f>
        <v>0</v>
      </c>
      <c r="BI155" s="245">
        <f>IF(N155="nulová",J155,0)</f>
        <v>0</v>
      </c>
      <c r="BJ155" s="25" t="s">
        <v>82</v>
      </c>
      <c r="BK155" s="245">
        <f>ROUND(I155*H155,2)</f>
        <v>0</v>
      </c>
      <c r="BL155" s="25" t="s">
        <v>150</v>
      </c>
      <c r="BM155" s="25" t="s">
        <v>420</v>
      </c>
    </row>
    <row r="156" spans="2:65" s="1" customFormat="1" ht="25.5" customHeight="1">
      <c r="B156" s="47"/>
      <c r="C156" s="234" t="s">
        <v>421</v>
      </c>
      <c r="D156" s="234" t="s">
        <v>145</v>
      </c>
      <c r="E156" s="235" t="s">
        <v>422</v>
      </c>
      <c r="F156" s="236" t="s">
        <v>423</v>
      </c>
      <c r="G156" s="237" t="s">
        <v>148</v>
      </c>
      <c r="H156" s="238">
        <v>271</v>
      </c>
      <c r="I156" s="239"/>
      <c r="J156" s="240">
        <f>ROUND(I156*H156,2)</f>
        <v>0</v>
      </c>
      <c r="K156" s="236" t="s">
        <v>149</v>
      </c>
      <c r="L156" s="73"/>
      <c r="M156" s="241" t="s">
        <v>21</v>
      </c>
      <c r="N156" s="242" t="s">
        <v>45</v>
      </c>
      <c r="O156" s="48"/>
      <c r="P156" s="243">
        <f>O156*H156</f>
        <v>0</v>
      </c>
      <c r="Q156" s="243">
        <v>1E-05</v>
      </c>
      <c r="R156" s="243">
        <f>Q156*H156</f>
        <v>0.00271</v>
      </c>
      <c r="S156" s="243">
        <v>0</v>
      </c>
      <c r="T156" s="244">
        <f>S156*H156</f>
        <v>0</v>
      </c>
      <c r="AR156" s="25" t="s">
        <v>150</v>
      </c>
      <c r="AT156" s="25" t="s">
        <v>145</v>
      </c>
      <c r="AU156" s="25" t="s">
        <v>84</v>
      </c>
      <c r="AY156" s="25" t="s">
        <v>142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5" t="s">
        <v>82</v>
      </c>
      <c r="BK156" s="245">
        <f>ROUND(I156*H156,2)</f>
        <v>0</v>
      </c>
      <c r="BL156" s="25" t="s">
        <v>150</v>
      </c>
      <c r="BM156" s="25" t="s">
        <v>424</v>
      </c>
    </row>
    <row r="157" spans="2:65" s="1" customFormat="1" ht="25.5" customHeight="1">
      <c r="B157" s="47"/>
      <c r="C157" s="234" t="s">
        <v>425</v>
      </c>
      <c r="D157" s="234" t="s">
        <v>145</v>
      </c>
      <c r="E157" s="235" t="s">
        <v>426</v>
      </c>
      <c r="F157" s="236" t="s">
        <v>427</v>
      </c>
      <c r="G157" s="237" t="s">
        <v>234</v>
      </c>
      <c r="H157" s="238">
        <v>2.733</v>
      </c>
      <c r="I157" s="239"/>
      <c r="J157" s="240">
        <f>ROUND(I157*H157,2)</f>
        <v>0</v>
      </c>
      <c r="K157" s="236" t="s">
        <v>149</v>
      </c>
      <c r="L157" s="73"/>
      <c r="M157" s="241" t="s">
        <v>21</v>
      </c>
      <c r="N157" s="242" t="s">
        <v>45</v>
      </c>
      <c r="O157" s="4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AR157" s="25" t="s">
        <v>150</v>
      </c>
      <c r="AT157" s="25" t="s">
        <v>145</v>
      </c>
      <c r="AU157" s="25" t="s">
        <v>84</v>
      </c>
      <c r="AY157" s="25" t="s">
        <v>142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25" t="s">
        <v>82</v>
      </c>
      <c r="BK157" s="245">
        <f>ROUND(I157*H157,2)</f>
        <v>0</v>
      </c>
      <c r="BL157" s="25" t="s">
        <v>150</v>
      </c>
      <c r="BM157" s="25" t="s">
        <v>428</v>
      </c>
    </row>
    <row r="158" spans="2:65" s="1" customFormat="1" ht="25.5" customHeight="1">
      <c r="B158" s="47"/>
      <c r="C158" s="234" t="s">
        <v>429</v>
      </c>
      <c r="D158" s="234" t="s">
        <v>145</v>
      </c>
      <c r="E158" s="235" t="s">
        <v>430</v>
      </c>
      <c r="F158" s="236" t="s">
        <v>431</v>
      </c>
      <c r="G158" s="237" t="s">
        <v>172</v>
      </c>
      <c r="H158" s="256"/>
      <c r="I158" s="239"/>
      <c r="J158" s="240">
        <f>ROUND(I158*H158,2)</f>
        <v>0</v>
      </c>
      <c r="K158" s="236" t="s">
        <v>149</v>
      </c>
      <c r="L158" s="73"/>
      <c r="M158" s="241" t="s">
        <v>21</v>
      </c>
      <c r="N158" s="242" t="s">
        <v>45</v>
      </c>
      <c r="O158" s="4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AR158" s="25" t="s">
        <v>150</v>
      </c>
      <c r="AT158" s="25" t="s">
        <v>145</v>
      </c>
      <c r="AU158" s="25" t="s">
        <v>84</v>
      </c>
      <c r="AY158" s="25" t="s">
        <v>142</v>
      </c>
      <c r="BE158" s="245">
        <f>IF(N158="základní",J158,0)</f>
        <v>0</v>
      </c>
      <c r="BF158" s="245">
        <f>IF(N158="snížená",J158,0)</f>
        <v>0</v>
      </c>
      <c r="BG158" s="245">
        <f>IF(N158="zákl. přenesená",J158,0)</f>
        <v>0</v>
      </c>
      <c r="BH158" s="245">
        <f>IF(N158="sníž. přenesená",J158,0)</f>
        <v>0</v>
      </c>
      <c r="BI158" s="245">
        <f>IF(N158="nulová",J158,0)</f>
        <v>0</v>
      </c>
      <c r="BJ158" s="25" t="s">
        <v>82</v>
      </c>
      <c r="BK158" s="245">
        <f>ROUND(I158*H158,2)</f>
        <v>0</v>
      </c>
      <c r="BL158" s="25" t="s">
        <v>150</v>
      </c>
      <c r="BM158" s="25" t="s">
        <v>432</v>
      </c>
    </row>
    <row r="159" spans="2:63" s="11" customFormat="1" ht="29.85" customHeight="1">
      <c r="B159" s="218"/>
      <c r="C159" s="219"/>
      <c r="D159" s="220" t="s">
        <v>73</v>
      </c>
      <c r="E159" s="232" t="s">
        <v>433</v>
      </c>
      <c r="F159" s="232" t="s">
        <v>434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SUM(P160:P165)</f>
        <v>0</v>
      </c>
      <c r="Q159" s="226"/>
      <c r="R159" s="227">
        <f>SUM(R160:R165)</f>
        <v>0.01721</v>
      </c>
      <c r="S159" s="226"/>
      <c r="T159" s="228">
        <f>SUM(T160:T165)</f>
        <v>0.9690000000000001</v>
      </c>
      <c r="AR159" s="229" t="s">
        <v>84</v>
      </c>
      <c r="AT159" s="230" t="s">
        <v>73</v>
      </c>
      <c r="AU159" s="230" t="s">
        <v>82</v>
      </c>
      <c r="AY159" s="229" t="s">
        <v>142</v>
      </c>
      <c r="BK159" s="231">
        <f>SUM(BK160:BK165)</f>
        <v>0</v>
      </c>
    </row>
    <row r="160" spans="2:65" s="1" customFormat="1" ht="16.5" customHeight="1">
      <c r="B160" s="47"/>
      <c r="C160" s="234" t="s">
        <v>435</v>
      </c>
      <c r="D160" s="234" t="s">
        <v>145</v>
      </c>
      <c r="E160" s="235" t="s">
        <v>436</v>
      </c>
      <c r="F160" s="236" t="s">
        <v>437</v>
      </c>
      <c r="G160" s="237" t="s">
        <v>226</v>
      </c>
      <c r="H160" s="238">
        <v>2</v>
      </c>
      <c r="I160" s="239"/>
      <c r="J160" s="240">
        <f>ROUND(I160*H160,2)</f>
        <v>0</v>
      </c>
      <c r="K160" s="236" t="s">
        <v>149</v>
      </c>
      <c r="L160" s="73"/>
      <c r="M160" s="241" t="s">
        <v>21</v>
      </c>
      <c r="N160" s="242" t="s">
        <v>45</v>
      </c>
      <c r="O160" s="48"/>
      <c r="P160" s="243">
        <f>O160*H160</f>
        <v>0</v>
      </c>
      <c r="Q160" s="243">
        <v>0</v>
      </c>
      <c r="R160" s="243">
        <f>Q160*H160</f>
        <v>0</v>
      </c>
      <c r="S160" s="243">
        <v>0.456</v>
      </c>
      <c r="T160" s="244">
        <f>S160*H160</f>
        <v>0.912</v>
      </c>
      <c r="AR160" s="25" t="s">
        <v>150</v>
      </c>
      <c r="AT160" s="25" t="s">
        <v>145</v>
      </c>
      <c r="AU160" s="25" t="s">
        <v>84</v>
      </c>
      <c r="AY160" s="25" t="s">
        <v>142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25" t="s">
        <v>82</v>
      </c>
      <c r="BK160" s="245">
        <f>ROUND(I160*H160,2)</f>
        <v>0</v>
      </c>
      <c r="BL160" s="25" t="s">
        <v>150</v>
      </c>
      <c r="BM160" s="25" t="s">
        <v>438</v>
      </c>
    </row>
    <row r="161" spans="2:65" s="1" customFormat="1" ht="25.5" customHeight="1">
      <c r="B161" s="47"/>
      <c r="C161" s="234" t="s">
        <v>439</v>
      </c>
      <c r="D161" s="234" t="s">
        <v>145</v>
      </c>
      <c r="E161" s="235" t="s">
        <v>440</v>
      </c>
      <c r="F161" s="236" t="s">
        <v>441</v>
      </c>
      <c r="G161" s="237" t="s">
        <v>226</v>
      </c>
      <c r="H161" s="238">
        <v>1</v>
      </c>
      <c r="I161" s="239"/>
      <c r="J161" s="240">
        <f>ROUND(I161*H161,2)</f>
        <v>0</v>
      </c>
      <c r="K161" s="236" t="s">
        <v>149</v>
      </c>
      <c r="L161" s="73"/>
      <c r="M161" s="241" t="s">
        <v>21</v>
      </c>
      <c r="N161" s="242" t="s">
        <v>45</v>
      </c>
      <c r="O161" s="48"/>
      <c r="P161" s="243">
        <f>O161*H161</f>
        <v>0</v>
      </c>
      <c r="Q161" s="243">
        <v>0.01199</v>
      </c>
      <c r="R161" s="243">
        <f>Q161*H161</f>
        <v>0.01199</v>
      </c>
      <c r="S161" s="243">
        <v>0</v>
      </c>
      <c r="T161" s="244">
        <f>S161*H161</f>
        <v>0</v>
      </c>
      <c r="AR161" s="25" t="s">
        <v>150</v>
      </c>
      <c r="AT161" s="25" t="s">
        <v>145</v>
      </c>
      <c r="AU161" s="25" t="s">
        <v>84</v>
      </c>
      <c r="AY161" s="25" t="s">
        <v>142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25" t="s">
        <v>82</v>
      </c>
      <c r="BK161" s="245">
        <f>ROUND(I161*H161,2)</f>
        <v>0</v>
      </c>
      <c r="BL161" s="25" t="s">
        <v>150</v>
      </c>
      <c r="BM161" s="25" t="s">
        <v>442</v>
      </c>
    </row>
    <row r="162" spans="2:65" s="1" customFormat="1" ht="16.5" customHeight="1">
      <c r="B162" s="47"/>
      <c r="C162" s="234" t="s">
        <v>443</v>
      </c>
      <c r="D162" s="234" t="s">
        <v>145</v>
      </c>
      <c r="E162" s="235" t="s">
        <v>444</v>
      </c>
      <c r="F162" s="236" t="s">
        <v>445</v>
      </c>
      <c r="G162" s="237" t="s">
        <v>226</v>
      </c>
      <c r="H162" s="238">
        <v>1</v>
      </c>
      <c r="I162" s="239"/>
      <c r="J162" s="240">
        <f>ROUND(I162*H162,2)</f>
        <v>0</v>
      </c>
      <c r="K162" s="236" t="s">
        <v>149</v>
      </c>
      <c r="L162" s="73"/>
      <c r="M162" s="241" t="s">
        <v>21</v>
      </c>
      <c r="N162" s="242" t="s">
        <v>45</v>
      </c>
      <c r="O162" s="48"/>
      <c r="P162" s="243">
        <f>O162*H162</f>
        <v>0</v>
      </c>
      <c r="Q162" s="243">
        <v>0.00522</v>
      </c>
      <c r="R162" s="243">
        <f>Q162*H162</f>
        <v>0.00522</v>
      </c>
      <c r="S162" s="243">
        <v>0</v>
      </c>
      <c r="T162" s="244">
        <f>S162*H162</f>
        <v>0</v>
      </c>
      <c r="AR162" s="25" t="s">
        <v>150</v>
      </c>
      <c r="AT162" s="25" t="s">
        <v>145</v>
      </c>
      <c r="AU162" s="25" t="s">
        <v>84</v>
      </c>
      <c r="AY162" s="25" t="s">
        <v>142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25" t="s">
        <v>82</v>
      </c>
      <c r="BK162" s="245">
        <f>ROUND(I162*H162,2)</f>
        <v>0</v>
      </c>
      <c r="BL162" s="25" t="s">
        <v>150</v>
      </c>
      <c r="BM162" s="25" t="s">
        <v>446</v>
      </c>
    </row>
    <row r="163" spans="2:65" s="1" customFormat="1" ht="16.5" customHeight="1">
      <c r="B163" s="47"/>
      <c r="C163" s="234" t="s">
        <v>447</v>
      </c>
      <c r="D163" s="234" t="s">
        <v>145</v>
      </c>
      <c r="E163" s="235" t="s">
        <v>448</v>
      </c>
      <c r="F163" s="236" t="s">
        <v>449</v>
      </c>
      <c r="G163" s="237" t="s">
        <v>179</v>
      </c>
      <c r="H163" s="238">
        <v>2</v>
      </c>
      <c r="I163" s="239"/>
      <c r="J163" s="240">
        <f>ROUND(I163*H163,2)</f>
        <v>0</v>
      </c>
      <c r="K163" s="236" t="s">
        <v>149</v>
      </c>
      <c r="L163" s="73"/>
      <c r="M163" s="241" t="s">
        <v>21</v>
      </c>
      <c r="N163" s="242" t="s">
        <v>45</v>
      </c>
      <c r="O163" s="48"/>
      <c r="P163" s="243">
        <f>O163*H163</f>
        <v>0</v>
      </c>
      <c r="Q163" s="243">
        <v>0</v>
      </c>
      <c r="R163" s="243">
        <f>Q163*H163</f>
        <v>0</v>
      </c>
      <c r="S163" s="243">
        <v>0.0285</v>
      </c>
      <c r="T163" s="244">
        <f>S163*H163</f>
        <v>0.057</v>
      </c>
      <c r="AR163" s="25" t="s">
        <v>150</v>
      </c>
      <c r="AT163" s="25" t="s">
        <v>145</v>
      </c>
      <c r="AU163" s="25" t="s">
        <v>84</v>
      </c>
      <c r="AY163" s="25" t="s">
        <v>142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25" t="s">
        <v>82</v>
      </c>
      <c r="BK163" s="245">
        <f>ROUND(I163*H163,2)</f>
        <v>0</v>
      </c>
      <c r="BL163" s="25" t="s">
        <v>150</v>
      </c>
      <c r="BM163" s="25" t="s">
        <v>450</v>
      </c>
    </row>
    <row r="164" spans="2:65" s="1" customFormat="1" ht="25.5" customHeight="1">
      <c r="B164" s="47"/>
      <c r="C164" s="234" t="s">
        <v>451</v>
      </c>
      <c r="D164" s="234" t="s">
        <v>145</v>
      </c>
      <c r="E164" s="235" t="s">
        <v>452</v>
      </c>
      <c r="F164" s="236" t="s">
        <v>453</v>
      </c>
      <c r="G164" s="237" t="s">
        <v>234</v>
      </c>
      <c r="H164" s="238">
        <v>0.969</v>
      </c>
      <c r="I164" s="239"/>
      <c r="J164" s="240">
        <f>ROUND(I164*H164,2)</f>
        <v>0</v>
      </c>
      <c r="K164" s="236" t="s">
        <v>149</v>
      </c>
      <c r="L164" s="73"/>
      <c r="M164" s="241" t="s">
        <v>21</v>
      </c>
      <c r="N164" s="242" t="s">
        <v>45</v>
      </c>
      <c r="O164" s="48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AR164" s="25" t="s">
        <v>150</v>
      </c>
      <c r="AT164" s="25" t="s">
        <v>145</v>
      </c>
      <c r="AU164" s="25" t="s">
        <v>84</v>
      </c>
      <c r="AY164" s="25" t="s">
        <v>142</v>
      </c>
      <c r="BE164" s="245">
        <f>IF(N164="základní",J164,0)</f>
        <v>0</v>
      </c>
      <c r="BF164" s="245">
        <f>IF(N164="snížená",J164,0)</f>
        <v>0</v>
      </c>
      <c r="BG164" s="245">
        <f>IF(N164="zákl. přenesená",J164,0)</f>
        <v>0</v>
      </c>
      <c r="BH164" s="245">
        <f>IF(N164="sníž. přenesená",J164,0)</f>
        <v>0</v>
      </c>
      <c r="BI164" s="245">
        <f>IF(N164="nulová",J164,0)</f>
        <v>0</v>
      </c>
      <c r="BJ164" s="25" t="s">
        <v>82</v>
      </c>
      <c r="BK164" s="245">
        <f>ROUND(I164*H164,2)</f>
        <v>0</v>
      </c>
      <c r="BL164" s="25" t="s">
        <v>150</v>
      </c>
      <c r="BM164" s="25" t="s">
        <v>454</v>
      </c>
    </row>
    <row r="165" spans="2:65" s="1" customFormat="1" ht="25.5" customHeight="1">
      <c r="B165" s="47"/>
      <c r="C165" s="234" t="s">
        <v>455</v>
      </c>
      <c r="D165" s="234" t="s">
        <v>145</v>
      </c>
      <c r="E165" s="235" t="s">
        <v>456</v>
      </c>
      <c r="F165" s="236" t="s">
        <v>457</v>
      </c>
      <c r="G165" s="237" t="s">
        <v>172</v>
      </c>
      <c r="H165" s="256"/>
      <c r="I165" s="239"/>
      <c r="J165" s="240">
        <f>ROUND(I165*H165,2)</f>
        <v>0</v>
      </c>
      <c r="K165" s="236" t="s">
        <v>149</v>
      </c>
      <c r="L165" s="73"/>
      <c r="M165" s="241" t="s">
        <v>21</v>
      </c>
      <c r="N165" s="242" t="s">
        <v>45</v>
      </c>
      <c r="O165" s="4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AR165" s="25" t="s">
        <v>150</v>
      </c>
      <c r="AT165" s="25" t="s">
        <v>145</v>
      </c>
      <c r="AU165" s="25" t="s">
        <v>84</v>
      </c>
      <c r="AY165" s="25" t="s">
        <v>142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25" t="s">
        <v>82</v>
      </c>
      <c r="BK165" s="245">
        <f>ROUND(I165*H165,2)</f>
        <v>0</v>
      </c>
      <c r="BL165" s="25" t="s">
        <v>150</v>
      </c>
      <c r="BM165" s="25" t="s">
        <v>458</v>
      </c>
    </row>
    <row r="166" spans="2:63" s="11" customFormat="1" ht="29.85" customHeight="1">
      <c r="B166" s="218"/>
      <c r="C166" s="219"/>
      <c r="D166" s="220" t="s">
        <v>73</v>
      </c>
      <c r="E166" s="232" t="s">
        <v>459</v>
      </c>
      <c r="F166" s="232" t="s">
        <v>460</v>
      </c>
      <c r="G166" s="219"/>
      <c r="H166" s="219"/>
      <c r="I166" s="222"/>
      <c r="J166" s="233">
        <f>BK166</f>
        <v>0</v>
      </c>
      <c r="K166" s="219"/>
      <c r="L166" s="224"/>
      <c r="M166" s="225"/>
      <c r="N166" s="226"/>
      <c r="O166" s="226"/>
      <c r="P166" s="227">
        <f>SUM(P167:P172)</f>
        <v>0</v>
      </c>
      <c r="Q166" s="226"/>
      <c r="R166" s="227">
        <f>SUM(R167:R172)</f>
        <v>0.0005600000000000001</v>
      </c>
      <c r="S166" s="226"/>
      <c r="T166" s="228">
        <f>SUM(T167:T172)</f>
        <v>0.020800000000000003</v>
      </c>
      <c r="AR166" s="229" t="s">
        <v>84</v>
      </c>
      <c r="AT166" s="230" t="s">
        <v>73</v>
      </c>
      <c r="AU166" s="230" t="s">
        <v>82</v>
      </c>
      <c r="AY166" s="229" t="s">
        <v>142</v>
      </c>
      <c r="BK166" s="231">
        <f>SUM(BK167:BK172)</f>
        <v>0</v>
      </c>
    </row>
    <row r="167" spans="2:65" s="1" customFormat="1" ht="16.5" customHeight="1">
      <c r="B167" s="47"/>
      <c r="C167" s="234" t="s">
        <v>461</v>
      </c>
      <c r="D167" s="234" t="s">
        <v>145</v>
      </c>
      <c r="E167" s="235" t="s">
        <v>462</v>
      </c>
      <c r="F167" s="236" t="s">
        <v>463</v>
      </c>
      <c r="G167" s="237" t="s">
        <v>226</v>
      </c>
      <c r="H167" s="238">
        <v>1</v>
      </c>
      <c r="I167" s="239"/>
      <c r="J167" s="240">
        <f>ROUND(I167*H167,2)</f>
        <v>0</v>
      </c>
      <c r="K167" s="236" t="s">
        <v>149</v>
      </c>
      <c r="L167" s="73"/>
      <c r="M167" s="241" t="s">
        <v>21</v>
      </c>
      <c r="N167" s="242" t="s">
        <v>45</v>
      </c>
      <c r="O167" s="48"/>
      <c r="P167" s="243">
        <f>O167*H167</f>
        <v>0</v>
      </c>
      <c r="Q167" s="243">
        <v>0</v>
      </c>
      <c r="R167" s="243">
        <f>Q167*H167</f>
        <v>0</v>
      </c>
      <c r="S167" s="243">
        <v>0.01946</v>
      </c>
      <c r="T167" s="244">
        <f>S167*H167</f>
        <v>0.01946</v>
      </c>
      <c r="AR167" s="25" t="s">
        <v>150</v>
      </c>
      <c r="AT167" s="25" t="s">
        <v>145</v>
      </c>
      <c r="AU167" s="25" t="s">
        <v>84</v>
      </c>
      <c r="AY167" s="25" t="s">
        <v>142</v>
      </c>
      <c r="BE167" s="245">
        <f>IF(N167="základní",J167,0)</f>
        <v>0</v>
      </c>
      <c r="BF167" s="245">
        <f>IF(N167="snížená",J167,0)</f>
        <v>0</v>
      </c>
      <c r="BG167" s="245">
        <f>IF(N167="zákl. přenesená",J167,0)</f>
        <v>0</v>
      </c>
      <c r="BH167" s="245">
        <f>IF(N167="sníž. přenesená",J167,0)</f>
        <v>0</v>
      </c>
      <c r="BI167" s="245">
        <f>IF(N167="nulová",J167,0)</f>
        <v>0</v>
      </c>
      <c r="BJ167" s="25" t="s">
        <v>82</v>
      </c>
      <c r="BK167" s="245">
        <f>ROUND(I167*H167,2)</f>
        <v>0</v>
      </c>
      <c r="BL167" s="25" t="s">
        <v>150</v>
      </c>
      <c r="BM167" s="25" t="s">
        <v>464</v>
      </c>
    </row>
    <row r="168" spans="2:65" s="1" customFormat="1" ht="25.5" customHeight="1">
      <c r="B168" s="47"/>
      <c r="C168" s="234" t="s">
        <v>465</v>
      </c>
      <c r="D168" s="234" t="s">
        <v>145</v>
      </c>
      <c r="E168" s="235" t="s">
        <v>466</v>
      </c>
      <c r="F168" s="236" t="s">
        <v>467</v>
      </c>
      <c r="G168" s="237" t="s">
        <v>234</v>
      </c>
      <c r="H168" s="238">
        <v>0.021</v>
      </c>
      <c r="I168" s="239"/>
      <c r="J168" s="240">
        <f>ROUND(I168*H168,2)</f>
        <v>0</v>
      </c>
      <c r="K168" s="236" t="s">
        <v>149</v>
      </c>
      <c r="L168" s="73"/>
      <c r="M168" s="241" t="s">
        <v>21</v>
      </c>
      <c r="N168" s="242" t="s">
        <v>45</v>
      </c>
      <c r="O168" s="4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AR168" s="25" t="s">
        <v>150</v>
      </c>
      <c r="AT168" s="25" t="s">
        <v>145</v>
      </c>
      <c r="AU168" s="25" t="s">
        <v>84</v>
      </c>
      <c r="AY168" s="25" t="s">
        <v>142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25" t="s">
        <v>82</v>
      </c>
      <c r="BK168" s="245">
        <f>ROUND(I168*H168,2)</f>
        <v>0</v>
      </c>
      <c r="BL168" s="25" t="s">
        <v>150</v>
      </c>
      <c r="BM168" s="25" t="s">
        <v>468</v>
      </c>
    </row>
    <row r="169" spans="2:65" s="1" customFormat="1" ht="16.5" customHeight="1">
      <c r="B169" s="47"/>
      <c r="C169" s="234" t="s">
        <v>469</v>
      </c>
      <c r="D169" s="234" t="s">
        <v>145</v>
      </c>
      <c r="E169" s="235" t="s">
        <v>470</v>
      </c>
      <c r="F169" s="236" t="s">
        <v>471</v>
      </c>
      <c r="G169" s="237" t="s">
        <v>179</v>
      </c>
      <c r="H169" s="238">
        <v>1</v>
      </c>
      <c r="I169" s="239"/>
      <c r="J169" s="240">
        <f>ROUND(I169*H169,2)</f>
        <v>0</v>
      </c>
      <c r="K169" s="236" t="s">
        <v>149</v>
      </c>
      <c r="L169" s="73"/>
      <c r="M169" s="241" t="s">
        <v>21</v>
      </c>
      <c r="N169" s="242" t="s">
        <v>45</v>
      </c>
      <c r="O169" s="48"/>
      <c r="P169" s="243">
        <f>O169*H169</f>
        <v>0</v>
      </c>
      <c r="Q169" s="243">
        <v>0</v>
      </c>
      <c r="R169" s="243">
        <f>Q169*H169</f>
        <v>0</v>
      </c>
      <c r="S169" s="243">
        <v>0.00049</v>
      </c>
      <c r="T169" s="244">
        <f>S169*H169</f>
        <v>0.00049</v>
      </c>
      <c r="AR169" s="25" t="s">
        <v>150</v>
      </c>
      <c r="AT169" s="25" t="s">
        <v>145</v>
      </c>
      <c r="AU169" s="25" t="s">
        <v>84</v>
      </c>
      <c r="AY169" s="25" t="s">
        <v>142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82</v>
      </c>
      <c r="BK169" s="245">
        <f>ROUND(I169*H169,2)</f>
        <v>0</v>
      </c>
      <c r="BL169" s="25" t="s">
        <v>150</v>
      </c>
      <c r="BM169" s="25" t="s">
        <v>472</v>
      </c>
    </row>
    <row r="170" spans="2:65" s="1" customFormat="1" ht="16.5" customHeight="1">
      <c r="B170" s="47"/>
      <c r="C170" s="234" t="s">
        <v>473</v>
      </c>
      <c r="D170" s="234" t="s">
        <v>145</v>
      </c>
      <c r="E170" s="235" t="s">
        <v>474</v>
      </c>
      <c r="F170" s="236" t="s">
        <v>475</v>
      </c>
      <c r="G170" s="237" t="s">
        <v>179</v>
      </c>
      <c r="H170" s="238">
        <v>1</v>
      </c>
      <c r="I170" s="239"/>
      <c r="J170" s="240">
        <f>ROUND(I170*H170,2)</f>
        <v>0</v>
      </c>
      <c r="K170" s="236" t="s">
        <v>149</v>
      </c>
      <c r="L170" s="73"/>
      <c r="M170" s="241" t="s">
        <v>21</v>
      </c>
      <c r="N170" s="242" t="s">
        <v>45</v>
      </c>
      <c r="O170" s="48"/>
      <c r="P170" s="243">
        <f>O170*H170</f>
        <v>0</v>
      </c>
      <c r="Q170" s="243">
        <v>0</v>
      </c>
      <c r="R170" s="243">
        <f>Q170*H170</f>
        <v>0</v>
      </c>
      <c r="S170" s="243">
        <v>0.00085</v>
      </c>
      <c r="T170" s="244">
        <f>S170*H170</f>
        <v>0.00085</v>
      </c>
      <c r="AR170" s="25" t="s">
        <v>150</v>
      </c>
      <c r="AT170" s="25" t="s">
        <v>145</v>
      </c>
      <c r="AU170" s="25" t="s">
        <v>84</v>
      </c>
      <c r="AY170" s="25" t="s">
        <v>142</v>
      </c>
      <c r="BE170" s="245">
        <f>IF(N170="základní",J170,0)</f>
        <v>0</v>
      </c>
      <c r="BF170" s="245">
        <f>IF(N170="snížená",J170,0)</f>
        <v>0</v>
      </c>
      <c r="BG170" s="245">
        <f>IF(N170="zákl. přenesená",J170,0)</f>
        <v>0</v>
      </c>
      <c r="BH170" s="245">
        <f>IF(N170="sníž. přenesená",J170,0)</f>
        <v>0</v>
      </c>
      <c r="BI170" s="245">
        <f>IF(N170="nulová",J170,0)</f>
        <v>0</v>
      </c>
      <c r="BJ170" s="25" t="s">
        <v>82</v>
      </c>
      <c r="BK170" s="245">
        <f>ROUND(I170*H170,2)</f>
        <v>0</v>
      </c>
      <c r="BL170" s="25" t="s">
        <v>150</v>
      </c>
      <c r="BM170" s="25" t="s">
        <v>476</v>
      </c>
    </row>
    <row r="171" spans="2:65" s="1" customFormat="1" ht="25.5" customHeight="1">
      <c r="B171" s="47"/>
      <c r="C171" s="234" t="s">
        <v>477</v>
      </c>
      <c r="D171" s="234" t="s">
        <v>145</v>
      </c>
      <c r="E171" s="235" t="s">
        <v>478</v>
      </c>
      <c r="F171" s="236" t="s">
        <v>479</v>
      </c>
      <c r="G171" s="237" t="s">
        <v>179</v>
      </c>
      <c r="H171" s="238">
        <v>1</v>
      </c>
      <c r="I171" s="239"/>
      <c r="J171" s="240">
        <f>ROUND(I171*H171,2)</f>
        <v>0</v>
      </c>
      <c r="K171" s="236" t="s">
        <v>149</v>
      </c>
      <c r="L171" s="73"/>
      <c r="M171" s="241" t="s">
        <v>21</v>
      </c>
      <c r="N171" s="242" t="s">
        <v>45</v>
      </c>
      <c r="O171" s="48"/>
      <c r="P171" s="243">
        <f>O171*H171</f>
        <v>0</v>
      </c>
      <c r="Q171" s="243">
        <v>0.00018</v>
      </c>
      <c r="R171" s="243">
        <f>Q171*H171</f>
        <v>0.00018</v>
      </c>
      <c r="S171" s="243">
        <v>0</v>
      </c>
      <c r="T171" s="244">
        <f>S171*H171</f>
        <v>0</v>
      </c>
      <c r="AR171" s="25" t="s">
        <v>150</v>
      </c>
      <c r="AT171" s="25" t="s">
        <v>145</v>
      </c>
      <c r="AU171" s="25" t="s">
        <v>84</v>
      </c>
      <c r="AY171" s="25" t="s">
        <v>142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25" t="s">
        <v>82</v>
      </c>
      <c r="BK171" s="245">
        <f>ROUND(I171*H171,2)</f>
        <v>0</v>
      </c>
      <c r="BL171" s="25" t="s">
        <v>150</v>
      </c>
      <c r="BM171" s="25" t="s">
        <v>480</v>
      </c>
    </row>
    <row r="172" spans="2:65" s="1" customFormat="1" ht="16.5" customHeight="1">
      <c r="B172" s="47"/>
      <c r="C172" s="246" t="s">
        <v>481</v>
      </c>
      <c r="D172" s="246" t="s">
        <v>156</v>
      </c>
      <c r="E172" s="247" t="s">
        <v>482</v>
      </c>
      <c r="F172" s="248" t="s">
        <v>483</v>
      </c>
      <c r="G172" s="249" t="s">
        <v>179</v>
      </c>
      <c r="H172" s="250">
        <v>1</v>
      </c>
      <c r="I172" s="251"/>
      <c r="J172" s="252">
        <f>ROUND(I172*H172,2)</f>
        <v>0</v>
      </c>
      <c r="K172" s="248" t="s">
        <v>149</v>
      </c>
      <c r="L172" s="253"/>
      <c r="M172" s="254" t="s">
        <v>21</v>
      </c>
      <c r="N172" s="255" t="s">
        <v>45</v>
      </c>
      <c r="O172" s="48"/>
      <c r="P172" s="243">
        <f>O172*H172</f>
        <v>0</v>
      </c>
      <c r="Q172" s="243">
        <v>0.00038</v>
      </c>
      <c r="R172" s="243">
        <f>Q172*H172</f>
        <v>0.00038</v>
      </c>
      <c r="S172" s="243">
        <v>0</v>
      </c>
      <c r="T172" s="244">
        <f>S172*H172</f>
        <v>0</v>
      </c>
      <c r="AR172" s="25" t="s">
        <v>159</v>
      </c>
      <c r="AT172" s="25" t="s">
        <v>156</v>
      </c>
      <c r="AU172" s="25" t="s">
        <v>84</v>
      </c>
      <c r="AY172" s="25" t="s">
        <v>142</v>
      </c>
      <c r="BE172" s="245">
        <f>IF(N172="základní",J172,0)</f>
        <v>0</v>
      </c>
      <c r="BF172" s="245">
        <f>IF(N172="snížená",J172,0)</f>
        <v>0</v>
      </c>
      <c r="BG172" s="245">
        <f>IF(N172="zákl. přenesená",J172,0)</f>
        <v>0</v>
      </c>
      <c r="BH172" s="245">
        <f>IF(N172="sníž. přenesená",J172,0)</f>
        <v>0</v>
      </c>
      <c r="BI172" s="245">
        <f>IF(N172="nulová",J172,0)</f>
        <v>0</v>
      </c>
      <c r="BJ172" s="25" t="s">
        <v>82</v>
      </c>
      <c r="BK172" s="245">
        <f>ROUND(I172*H172,2)</f>
        <v>0</v>
      </c>
      <c r="BL172" s="25" t="s">
        <v>150</v>
      </c>
      <c r="BM172" s="25" t="s">
        <v>484</v>
      </c>
    </row>
    <row r="173" spans="2:63" s="11" customFormat="1" ht="29.85" customHeight="1">
      <c r="B173" s="218"/>
      <c r="C173" s="219"/>
      <c r="D173" s="220" t="s">
        <v>73</v>
      </c>
      <c r="E173" s="232" t="s">
        <v>485</v>
      </c>
      <c r="F173" s="232" t="s">
        <v>486</v>
      </c>
      <c r="G173" s="219"/>
      <c r="H173" s="219"/>
      <c r="I173" s="222"/>
      <c r="J173" s="233">
        <f>BK173</f>
        <v>0</v>
      </c>
      <c r="K173" s="219"/>
      <c r="L173" s="224"/>
      <c r="M173" s="225"/>
      <c r="N173" s="226"/>
      <c r="O173" s="226"/>
      <c r="P173" s="227">
        <f>SUM(P174:P178)</f>
        <v>0</v>
      </c>
      <c r="Q173" s="226"/>
      <c r="R173" s="227">
        <f>SUM(R174:R178)</f>
        <v>0.013340000000000001</v>
      </c>
      <c r="S173" s="226"/>
      <c r="T173" s="228">
        <f>SUM(T174:T178)</f>
        <v>0.024</v>
      </c>
      <c r="AR173" s="229" t="s">
        <v>84</v>
      </c>
      <c r="AT173" s="230" t="s">
        <v>73</v>
      </c>
      <c r="AU173" s="230" t="s">
        <v>82</v>
      </c>
      <c r="AY173" s="229" t="s">
        <v>142</v>
      </c>
      <c r="BK173" s="231">
        <f>SUM(BK174:BK178)</f>
        <v>0</v>
      </c>
    </row>
    <row r="174" spans="2:65" s="1" customFormat="1" ht="25.5" customHeight="1">
      <c r="B174" s="47"/>
      <c r="C174" s="234" t="s">
        <v>487</v>
      </c>
      <c r="D174" s="234" t="s">
        <v>145</v>
      </c>
      <c r="E174" s="235" t="s">
        <v>488</v>
      </c>
      <c r="F174" s="236" t="s">
        <v>489</v>
      </c>
      <c r="G174" s="237" t="s">
        <v>226</v>
      </c>
      <c r="H174" s="238">
        <v>1</v>
      </c>
      <c r="I174" s="239"/>
      <c r="J174" s="240">
        <f>ROUND(I174*H174,2)</f>
        <v>0</v>
      </c>
      <c r="K174" s="236" t="s">
        <v>149</v>
      </c>
      <c r="L174" s="73"/>
      <c r="M174" s="241" t="s">
        <v>21</v>
      </c>
      <c r="N174" s="242" t="s">
        <v>45</v>
      </c>
      <c r="O174" s="48"/>
      <c r="P174" s="243">
        <f>O174*H174</f>
        <v>0</v>
      </c>
      <c r="Q174" s="243">
        <v>0.00608</v>
      </c>
      <c r="R174" s="243">
        <f>Q174*H174</f>
        <v>0.00608</v>
      </c>
      <c r="S174" s="243">
        <v>0</v>
      </c>
      <c r="T174" s="244">
        <f>S174*H174</f>
        <v>0</v>
      </c>
      <c r="AR174" s="25" t="s">
        <v>150</v>
      </c>
      <c r="AT174" s="25" t="s">
        <v>145</v>
      </c>
      <c r="AU174" s="25" t="s">
        <v>84</v>
      </c>
      <c r="AY174" s="25" t="s">
        <v>142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25" t="s">
        <v>82</v>
      </c>
      <c r="BK174" s="245">
        <f>ROUND(I174*H174,2)</f>
        <v>0</v>
      </c>
      <c r="BL174" s="25" t="s">
        <v>150</v>
      </c>
      <c r="BM174" s="25" t="s">
        <v>490</v>
      </c>
    </row>
    <row r="175" spans="2:65" s="1" customFormat="1" ht="16.5" customHeight="1">
      <c r="B175" s="47"/>
      <c r="C175" s="234" t="s">
        <v>491</v>
      </c>
      <c r="D175" s="234" t="s">
        <v>145</v>
      </c>
      <c r="E175" s="235" t="s">
        <v>492</v>
      </c>
      <c r="F175" s="236" t="s">
        <v>493</v>
      </c>
      <c r="G175" s="237" t="s">
        <v>179</v>
      </c>
      <c r="H175" s="238">
        <v>1</v>
      </c>
      <c r="I175" s="239"/>
      <c r="J175" s="240">
        <f>ROUND(I175*H175,2)</f>
        <v>0</v>
      </c>
      <c r="K175" s="236" t="s">
        <v>149</v>
      </c>
      <c r="L175" s="73"/>
      <c r="M175" s="241" t="s">
        <v>21</v>
      </c>
      <c r="N175" s="242" t="s">
        <v>45</v>
      </c>
      <c r="O175" s="48"/>
      <c r="P175" s="243">
        <f>O175*H175</f>
        <v>0</v>
      </c>
      <c r="Q175" s="243">
        <v>7E-05</v>
      </c>
      <c r="R175" s="243">
        <f>Q175*H175</f>
        <v>7E-05</v>
      </c>
      <c r="S175" s="243">
        <v>0.024</v>
      </c>
      <c r="T175" s="244">
        <f>S175*H175</f>
        <v>0.024</v>
      </c>
      <c r="AR175" s="25" t="s">
        <v>150</v>
      </c>
      <c r="AT175" s="25" t="s">
        <v>145</v>
      </c>
      <c r="AU175" s="25" t="s">
        <v>84</v>
      </c>
      <c r="AY175" s="25" t="s">
        <v>142</v>
      </c>
      <c r="BE175" s="245">
        <f>IF(N175="základní",J175,0)</f>
        <v>0</v>
      </c>
      <c r="BF175" s="245">
        <f>IF(N175="snížená",J175,0)</f>
        <v>0</v>
      </c>
      <c r="BG175" s="245">
        <f>IF(N175="zákl. přenesená",J175,0)</f>
        <v>0</v>
      </c>
      <c r="BH175" s="245">
        <f>IF(N175="sníž. přenesená",J175,0)</f>
        <v>0</v>
      </c>
      <c r="BI175" s="245">
        <f>IF(N175="nulová",J175,0)</f>
        <v>0</v>
      </c>
      <c r="BJ175" s="25" t="s">
        <v>82</v>
      </c>
      <c r="BK175" s="245">
        <f>ROUND(I175*H175,2)</f>
        <v>0</v>
      </c>
      <c r="BL175" s="25" t="s">
        <v>150</v>
      </c>
      <c r="BM175" s="25" t="s">
        <v>494</v>
      </c>
    </row>
    <row r="176" spans="2:65" s="1" customFormat="1" ht="38.25" customHeight="1">
      <c r="B176" s="47"/>
      <c r="C176" s="234" t="s">
        <v>495</v>
      </c>
      <c r="D176" s="234" t="s">
        <v>145</v>
      </c>
      <c r="E176" s="235" t="s">
        <v>496</v>
      </c>
      <c r="F176" s="236" t="s">
        <v>497</v>
      </c>
      <c r="G176" s="237" t="s">
        <v>226</v>
      </c>
      <c r="H176" s="238">
        <v>1</v>
      </c>
      <c r="I176" s="239"/>
      <c r="J176" s="240">
        <f>ROUND(I176*H176,2)</f>
        <v>0</v>
      </c>
      <c r="K176" s="236" t="s">
        <v>149</v>
      </c>
      <c r="L176" s="73"/>
      <c r="M176" s="241" t="s">
        <v>21</v>
      </c>
      <c r="N176" s="242" t="s">
        <v>45</v>
      </c>
      <c r="O176" s="48"/>
      <c r="P176" s="243">
        <f>O176*H176</f>
        <v>0</v>
      </c>
      <c r="Q176" s="243">
        <v>0.00719</v>
      </c>
      <c r="R176" s="243">
        <f>Q176*H176</f>
        <v>0.00719</v>
      </c>
      <c r="S176" s="243">
        <v>0</v>
      </c>
      <c r="T176" s="244">
        <f>S176*H176</f>
        <v>0</v>
      </c>
      <c r="AR176" s="25" t="s">
        <v>150</v>
      </c>
      <c r="AT176" s="25" t="s">
        <v>145</v>
      </c>
      <c r="AU176" s="25" t="s">
        <v>84</v>
      </c>
      <c r="AY176" s="25" t="s">
        <v>142</v>
      </c>
      <c r="BE176" s="245">
        <f>IF(N176="základní",J176,0)</f>
        <v>0</v>
      </c>
      <c r="BF176" s="245">
        <f>IF(N176="snížená",J176,0)</f>
        <v>0</v>
      </c>
      <c r="BG176" s="245">
        <f>IF(N176="zákl. přenesená",J176,0)</f>
        <v>0</v>
      </c>
      <c r="BH176" s="245">
        <f>IF(N176="sníž. přenesená",J176,0)</f>
        <v>0</v>
      </c>
      <c r="BI176" s="245">
        <f>IF(N176="nulová",J176,0)</f>
        <v>0</v>
      </c>
      <c r="BJ176" s="25" t="s">
        <v>82</v>
      </c>
      <c r="BK176" s="245">
        <f>ROUND(I176*H176,2)</f>
        <v>0</v>
      </c>
      <c r="BL176" s="25" t="s">
        <v>150</v>
      </c>
      <c r="BM176" s="25" t="s">
        <v>498</v>
      </c>
    </row>
    <row r="177" spans="2:65" s="1" customFormat="1" ht="25.5" customHeight="1">
      <c r="B177" s="47"/>
      <c r="C177" s="234" t="s">
        <v>499</v>
      </c>
      <c r="D177" s="234" t="s">
        <v>145</v>
      </c>
      <c r="E177" s="235" t="s">
        <v>500</v>
      </c>
      <c r="F177" s="236" t="s">
        <v>501</v>
      </c>
      <c r="G177" s="237" t="s">
        <v>234</v>
      </c>
      <c r="H177" s="238">
        <v>0.024</v>
      </c>
      <c r="I177" s="239"/>
      <c r="J177" s="240">
        <f>ROUND(I177*H177,2)</f>
        <v>0</v>
      </c>
      <c r="K177" s="236" t="s">
        <v>149</v>
      </c>
      <c r="L177" s="73"/>
      <c r="M177" s="241" t="s">
        <v>21</v>
      </c>
      <c r="N177" s="242" t="s">
        <v>45</v>
      </c>
      <c r="O177" s="48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AR177" s="25" t="s">
        <v>150</v>
      </c>
      <c r="AT177" s="25" t="s">
        <v>145</v>
      </c>
      <c r="AU177" s="25" t="s">
        <v>84</v>
      </c>
      <c r="AY177" s="25" t="s">
        <v>142</v>
      </c>
      <c r="BE177" s="245">
        <f>IF(N177="základní",J177,0)</f>
        <v>0</v>
      </c>
      <c r="BF177" s="245">
        <f>IF(N177="snížená",J177,0)</f>
        <v>0</v>
      </c>
      <c r="BG177" s="245">
        <f>IF(N177="zákl. přenesená",J177,0)</f>
        <v>0</v>
      </c>
      <c r="BH177" s="245">
        <f>IF(N177="sníž. přenesená",J177,0)</f>
        <v>0</v>
      </c>
      <c r="BI177" s="245">
        <f>IF(N177="nulová",J177,0)</f>
        <v>0</v>
      </c>
      <c r="BJ177" s="25" t="s">
        <v>82</v>
      </c>
      <c r="BK177" s="245">
        <f>ROUND(I177*H177,2)</f>
        <v>0</v>
      </c>
      <c r="BL177" s="25" t="s">
        <v>150</v>
      </c>
      <c r="BM177" s="25" t="s">
        <v>502</v>
      </c>
    </row>
    <row r="178" spans="2:65" s="1" customFormat="1" ht="25.5" customHeight="1">
      <c r="B178" s="47"/>
      <c r="C178" s="234" t="s">
        <v>503</v>
      </c>
      <c r="D178" s="234" t="s">
        <v>145</v>
      </c>
      <c r="E178" s="235" t="s">
        <v>504</v>
      </c>
      <c r="F178" s="236" t="s">
        <v>505</v>
      </c>
      <c r="G178" s="237" t="s">
        <v>172</v>
      </c>
      <c r="H178" s="256"/>
      <c r="I178" s="239"/>
      <c r="J178" s="240">
        <f>ROUND(I178*H178,2)</f>
        <v>0</v>
      </c>
      <c r="K178" s="236" t="s">
        <v>149</v>
      </c>
      <c r="L178" s="73"/>
      <c r="M178" s="241" t="s">
        <v>21</v>
      </c>
      <c r="N178" s="242" t="s">
        <v>45</v>
      </c>
      <c r="O178" s="48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AR178" s="25" t="s">
        <v>150</v>
      </c>
      <c r="AT178" s="25" t="s">
        <v>145</v>
      </c>
      <c r="AU178" s="25" t="s">
        <v>84</v>
      </c>
      <c r="AY178" s="25" t="s">
        <v>142</v>
      </c>
      <c r="BE178" s="245">
        <f>IF(N178="základní",J178,0)</f>
        <v>0</v>
      </c>
      <c r="BF178" s="245">
        <f>IF(N178="snížená",J178,0)</f>
        <v>0</v>
      </c>
      <c r="BG178" s="245">
        <f>IF(N178="zákl. přenesená",J178,0)</f>
        <v>0</v>
      </c>
      <c r="BH178" s="245">
        <f>IF(N178="sníž. přenesená",J178,0)</f>
        <v>0</v>
      </c>
      <c r="BI178" s="245">
        <f>IF(N178="nulová",J178,0)</f>
        <v>0</v>
      </c>
      <c r="BJ178" s="25" t="s">
        <v>82</v>
      </c>
      <c r="BK178" s="245">
        <f>ROUND(I178*H178,2)</f>
        <v>0</v>
      </c>
      <c r="BL178" s="25" t="s">
        <v>150</v>
      </c>
      <c r="BM178" s="25" t="s">
        <v>506</v>
      </c>
    </row>
    <row r="179" spans="2:63" s="11" customFormat="1" ht="37.4" customHeight="1">
      <c r="B179" s="218"/>
      <c r="C179" s="219"/>
      <c r="D179" s="220" t="s">
        <v>73</v>
      </c>
      <c r="E179" s="221" t="s">
        <v>507</v>
      </c>
      <c r="F179" s="221" t="s">
        <v>508</v>
      </c>
      <c r="G179" s="219"/>
      <c r="H179" s="219"/>
      <c r="I179" s="222"/>
      <c r="J179" s="223">
        <f>BK179</f>
        <v>0</v>
      </c>
      <c r="K179" s="219"/>
      <c r="L179" s="224"/>
      <c r="M179" s="225"/>
      <c r="N179" s="226"/>
      <c r="O179" s="226"/>
      <c r="P179" s="227">
        <f>P180</f>
        <v>0</v>
      </c>
      <c r="Q179" s="226"/>
      <c r="R179" s="227">
        <f>R180</f>
        <v>0</v>
      </c>
      <c r="S179" s="226"/>
      <c r="T179" s="228">
        <f>T180</f>
        <v>0</v>
      </c>
      <c r="AR179" s="229" t="s">
        <v>161</v>
      </c>
      <c r="AT179" s="230" t="s">
        <v>73</v>
      </c>
      <c r="AU179" s="230" t="s">
        <v>74</v>
      </c>
      <c r="AY179" s="229" t="s">
        <v>142</v>
      </c>
      <c r="BK179" s="231">
        <f>BK180</f>
        <v>0</v>
      </c>
    </row>
    <row r="180" spans="2:65" s="1" customFormat="1" ht="38.25" customHeight="1">
      <c r="B180" s="47"/>
      <c r="C180" s="234" t="s">
        <v>509</v>
      </c>
      <c r="D180" s="234" t="s">
        <v>145</v>
      </c>
      <c r="E180" s="235" t="s">
        <v>510</v>
      </c>
      <c r="F180" s="236" t="s">
        <v>511</v>
      </c>
      <c r="G180" s="237" t="s">
        <v>512</v>
      </c>
      <c r="H180" s="238">
        <v>50</v>
      </c>
      <c r="I180" s="239"/>
      <c r="J180" s="240">
        <f>ROUND(I180*H180,2)</f>
        <v>0</v>
      </c>
      <c r="K180" s="236" t="s">
        <v>149</v>
      </c>
      <c r="L180" s="73"/>
      <c r="M180" s="241" t="s">
        <v>21</v>
      </c>
      <c r="N180" s="257" t="s">
        <v>45</v>
      </c>
      <c r="O180" s="258"/>
      <c r="P180" s="259">
        <f>O180*H180</f>
        <v>0</v>
      </c>
      <c r="Q180" s="259">
        <v>0</v>
      </c>
      <c r="R180" s="259">
        <f>Q180*H180</f>
        <v>0</v>
      </c>
      <c r="S180" s="259">
        <v>0</v>
      </c>
      <c r="T180" s="260">
        <f>S180*H180</f>
        <v>0</v>
      </c>
      <c r="AR180" s="25" t="s">
        <v>513</v>
      </c>
      <c r="AT180" s="25" t="s">
        <v>145</v>
      </c>
      <c r="AU180" s="25" t="s">
        <v>82</v>
      </c>
      <c r="AY180" s="25" t="s">
        <v>142</v>
      </c>
      <c r="BE180" s="245">
        <f>IF(N180="základní",J180,0)</f>
        <v>0</v>
      </c>
      <c r="BF180" s="245">
        <f>IF(N180="snížená",J180,0)</f>
        <v>0</v>
      </c>
      <c r="BG180" s="245">
        <f>IF(N180="zákl. přenesená",J180,0)</f>
        <v>0</v>
      </c>
      <c r="BH180" s="245">
        <f>IF(N180="sníž. přenesená",J180,0)</f>
        <v>0</v>
      </c>
      <c r="BI180" s="245">
        <f>IF(N180="nulová",J180,0)</f>
        <v>0</v>
      </c>
      <c r="BJ180" s="25" t="s">
        <v>82</v>
      </c>
      <c r="BK180" s="245">
        <f>ROUND(I180*H180,2)</f>
        <v>0</v>
      </c>
      <c r="BL180" s="25" t="s">
        <v>513</v>
      </c>
      <c r="BM180" s="25" t="s">
        <v>514</v>
      </c>
    </row>
    <row r="181" spans="2:12" s="1" customFormat="1" ht="6.95" customHeight="1">
      <c r="B181" s="68"/>
      <c r="C181" s="69"/>
      <c r="D181" s="69"/>
      <c r="E181" s="69"/>
      <c r="F181" s="69"/>
      <c r="G181" s="69"/>
      <c r="H181" s="69"/>
      <c r="I181" s="179"/>
      <c r="J181" s="69"/>
      <c r="K181" s="69"/>
      <c r="L181" s="73"/>
    </row>
  </sheetData>
  <sheetProtection password="CC35" sheet="1" objects="1" scenarios="1" formatColumns="0" formatRows="0" autoFilter="0"/>
  <autoFilter ref="C83:K180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104</v>
      </c>
      <c r="G1" s="152" t="s">
        <v>105</v>
      </c>
      <c r="H1" s="152"/>
      <c r="I1" s="153"/>
      <c r="J1" s="152" t="s">
        <v>106</v>
      </c>
      <c r="K1" s="151" t="s">
        <v>107</v>
      </c>
      <c r="L1" s="152" t="s">
        <v>108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87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84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kotelny SOŠ a SOU řemesel Kutná Hora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515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8. 2. 2018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21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59" t="s">
        <v>30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59" t="s">
        <v>28</v>
      </c>
      <c r="J20" s="36" t="s">
        <v>34</v>
      </c>
      <c r="K20" s="52"/>
    </row>
    <row r="21" spans="2:11" s="1" customFormat="1" ht="18" customHeight="1">
      <c r="B21" s="47"/>
      <c r="C21" s="48"/>
      <c r="D21" s="48"/>
      <c r="E21" s="36" t="s">
        <v>35</v>
      </c>
      <c r="F21" s="48"/>
      <c r="G21" s="48"/>
      <c r="H21" s="48"/>
      <c r="I21" s="159" t="s">
        <v>30</v>
      </c>
      <c r="J21" s="36" t="s">
        <v>36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71.25" customHeight="1">
      <c r="B24" s="161"/>
      <c r="C24" s="162"/>
      <c r="D24" s="162"/>
      <c r="E24" s="45" t="s">
        <v>112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ROUND(J87,2)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ROUND(SUM(BE87:BE169),2)</f>
        <v>0</v>
      </c>
      <c r="G30" s="48"/>
      <c r="H30" s="48"/>
      <c r="I30" s="171">
        <v>0.21</v>
      </c>
      <c r="J30" s="170">
        <f>ROUND(ROUND((SUM(BE87:BE169)),2)*I30,2)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ROUND(SUM(BF87:BF169),2)</f>
        <v>0</v>
      </c>
      <c r="G31" s="48"/>
      <c r="H31" s="48"/>
      <c r="I31" s="171">
        <v>0.15</v>
      </c>
      <c r="J31" s="170">
        <f>ROUND(ROUND((SUM(BF87:BF169)),2)*I31,2)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ROUND(SUM(BG87:BG169),2)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ROUND(SUM(BH87:BH169),2)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ROUND(SUM(BI87:BI169),2)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113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kotelny SOŠ a SOU řemesel Kutná Hora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17210PL - Vnitřní plynovod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Čáslavská 202, Kutná Hora</v>
      </c>
      <c r="G49" s="48"/>
      <c r="H49" s="48"/>
      <c r="I49" s="159" t="s">
        <v>25</v>
      </c>
      <c r="J49" s="160" t="str">
        <f>IF(J12="","",J12)</f>
        <v>8. 2. 2018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SOŠ a SOU řemesel, Čáslavská 202, Kutná Hora</v>
      </c>
      <c r="G51" s="48"/>
      <c r="H51" s="48"/>
      <c r="I51" s="159" t="s">
        <v>33</v>
      </c>
      <c r="J51" s="45" t="str">
        <f>E21</f>
        <v>Kutnohorská stavební s.r.o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114</v>
      </c>
      <c r="D54" s="172"/>
      <c r="E54" s="172"/>
      <c r="F54" s="172"/>
      <c r="G54" s="172"/>
      <c r="H54" s="172"/>
      <c r="I54" s="186"/>
      <c r="J54" s="187" t="s">
        <v>115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116</v>
      </c>
      <c r="D56" s="48"/>
      <c r="E56" s="48"/>
      <c r="F56" s="48"/>
      <c r="G56" s="48"/>
      <c r="H56" s="48"/>
      <c r="I56" s="157"/>
      <c r="J56" s="168">
        <f>J87</f>
        <v>0</v>
      </c>
      <c r="K56" s="52"/>
      <c r="AU56" s="25" t="s">
        <v>117</v>
      </c>
    </row>
    <row r="57" spans="2:11" s="8" customFormat="1" ht="24.95" customHeight="1">
      <c r="B57" s="190"/>
      <c r="C57" s="191"/>
      <c r="D57" s="192" t="s">
        <v>516</v>
      </c>
      <c r="E57" s="193"/>
      <c r="F57" s="193"/>
      <c r="G57" s="193"/>
      <c r="H57" s="193"/>
      <c r="I57" s="194"/>
      <c r="J57" s="195">
        <f>J88</f>
        <v>0</v>
      </c>
      <c r="K57" s="196"/>
    </row>
    <row r="58" spans="2:11" s="9" customFormat="1" ht="19.9" customHeight="1">
      <c r="B58" s="197"/>
      <c r="C58" s="198"/>
      <c r="D58" s="199" t="s">
        <v>517</v>
      </c>
      <c r="E58" s="200"/>
      <c r="F58" s="200"/>
      <c r="G58" s="200"/>
      <c r="H58" s="200"/>
      <c r="I58" s="201"/>
      <c r="J58" s="202">
        <f>J89</f>
        <v>0</v>
      </c>
      <c r="K58" s="203"/>
    </row>
    <row r="59" spans="2:11" s="9" customFormat="1" ht="19.9" customHeight="1">
      <c r="B59" s="197"/>
      <c r="C59" s="198"/>
      <c r="D59" s="199" t="s">
        <v>518</v>
      </c>
      <c r="E59" s="200"/>
      <c r="F59" s="200"/>
      <c r="G59" s="200"/>
      <c r="H59" s="200"/>
      <c r="I59" s="201"/>
      <c r="J59" s="202">
        <f>J108</f>
        <v>0</v>
      </c>
      <c r="K59" s="203"/>
    </row>
    <row r="60" spans="2:11" s="9" customFormat="1" ht="19.9" customHeight="1">
      <c r="B60" s="197"/>
      <c r="C60" s="198"/>
      <c r="D60" s="199" t="s">
        <v>519</v>
      </c>
      <c r="E60" s="200"/>
      <c r="F60" s="200"/>
      <c r="G60" s="200"/>
      <c r="H60" s="200"/>
      <c r="I60" s="201"/>
      <c r="J60" s="202">
        <f>J111</f>
        <v>0</v>
      </c>
      <c r="K60" s="203"/>
    </row>
    <row r="61" spans="2:11" s="9" customFormat="1" ht="19.9" customHeight="1">
      <c r="B61" s="197"/>
      <c r="C61" s="198"/>
      <c r="D61" s="199" t="s">
        <v>520</v>
      </c>
      <c r="E61" s="200"/>
      <c r="F61" s="200"/>
      <c r="G61" s="200"/>
      <c r="H61" s="200"/>
      <c r="I61" s="201"/>
      <c r="J61" s="202">
        <f>J114</f>
        <v>0</v>
      </c>
      <c r="K61" s="203"/>
    </row>
    <row r="62" spans="2:11" s="8" customFormat="1" ht="24.95" customHeight="1">
      <c r="B62" s="190"/>
      <c r="C62" s="191"/>
      <c r="D62" s="192" t="s">
        <v>118</v>
      </c>
      <c r="E62" s="193"/>
      <c r="F62" s="193"/>
      <c r="G62" s="193"/>
      <c r="H62" s="193"/>
      <c r="I62" s="194"/>
      <c r="J62" s="195">
        <f>J116</f>
        <v>0</v>
      </c>
      <c r="K62" s="196"/>
    </row>
    <row r="63" spans="2:11" s="9" customFormat="1" ht="19.9" customHeight="1">
      <c r="B63" s="197"/>
      <c r="C63" s="198"/>
      <c r="D63" s="199" t="s">
        <v>521</v>
      </c>
      <c r="E63" s="200"/>
      <c r="F63" s="200"/>
      <c r="G63" s="200"/>
      <c r="H63" s="200"/>
      <c r="I63" s="201"/>
      <c r="J63" s="202">
        <f>J117</f>
        <v>0</v>
      </c>
      <c r="K63" s="203"/>
    </row>
    <row r="64" spans="2:11" s="9" customFormat="1" ht="19.9" customHeight="1">
      <c r="B64" s="197"/>
      <c r="C64" s="198"/>
      <c r="D64" s="199" t="s">
        <v>522</v>
      </c>
      <c r="E64" s="200"/>
      <c r="F64" s="200"/>
      <c r="G64" s="200"/>
      <c r="H64" s="200"/>
      <c r="I64" s="201"/>
      <c r="J64" s="202">
        <f>J153</f>
        <v>0</v>
      </c>
      <c r="K64" s="203"/>
    </row>
    <row r="65" spans="2:11" s="8" customFormat="1" ht="24.95" customHeight="1">
      <c r="B65" s="190"/>
      <c r="C65" s="191"/>
      <c r="D65" s="192" t="s">
        <v>523</v>
      </c>
      <c r="E65" s="193"/>
      <c r="F65" s="193"/>
      <c r="G65" s="193"/>
      <c r="H65" s="193"/>
      <c r="I65" s="194"/>
      <c r="J65" s="195">
        <f>J158</f>
        <v>0</v>
      </c>
      <c r="K65" s="196"/>
    </row>
    <row r="66" spans="2:11" s="9" customFormat="1" ht="19.9" customHeight="1">
      <c r="B66" s="197"/>
      <c r="C66" s="198"/>
      <c r="D66" s="199" t="s">
        <v>524</v>
      </c>
      <c r="E66" s="200"/>
      <c r="F66" s="200"/>
      <c r="G66" s="200"/>
      <c r="H66" s="200"/>
      <c r="I66" s="201"/>
      <c r="J66" s="202">
        <f>J159</f>
        <v>0</v>
      </c>
      <c r="K66" s="203"/>
    </row>
    <row r="67" spans="2:11" s="8" customFormat="1" ht="24.95" customHeight="1">
      <c r="B67" s="190"/>
      <c r="C67" s="191"/>
      <c r="D67" s="192" t="s">
        <v>125</v>
      </c>
      <c r="E67" s="193"/>
      <c r="F67" s="193"/>
      <c r="G67" s="193"/>
      <c r="H67" s="193"/>
      <c r="I67" s="194"/>
      <c r="J67" s="195">
        <f>J167</f>
        <v>0</v>
      </c>
      <c r="K67" s="196"/>
    </row>
    <row r="68" spans="2:11" s="1" customFormat="1" ht="21.8" customHeight="1">
      <c r="B68" s="47"/>
      <c r="C68" s="48"/>
      <c r="D68" s="48"/>
      <c r="E68" s="48"/>
      <c r="F68" s="48"/>
      <c r="G68" s="48"/>
      <c r="H68" s="48"/>
      <c r="I68" s="157"/>
      <c r="J68" s="48"/>
      <c r="K68" s="52"/>
    </row>
    <row r="69" spans="2:11" s="1" customFormat="1" ht="6.95" customHeight="1">
      <c r="B69" s="68"/>
      <c r="C69" s="69"/>
      <c r="D69" s="69"/>
      <c r="E69" s="69"/>
      <c r="F69" s="69"/>
      <c r="G69" s="69"/>
      <c r="H69" s="69"/>
      <c r="I69" s="179"/>
      <c r="J69" s="69"/>
      <c r="K69" s="70"/>
    </row>
    <row r="73" spans="2:12" s="1" customFormat="1" ht="6.95" customHeight="1">
      <c r="B73" s="71"/>
      <c r="C73" s="72"/>
      <c r="D73" s="72"/>
      <c r="E73" s="72"/>
      <c r="F73" s="72"/>
      <c r="G73" s="72"/>
      <c r="H73" s="72"/>
      <c r="I73" s="182"/>
      <c r="J73" s="72"/>
      <c r="K73" s="72"/>
      <c r="L73" s="73"/>
    </row>
    <row r="74" spans="2:12" s="1" customFormat="1" ht="36.95" customHeight="1">
      <c r="B74" s="47"/>
      <c r="C74" s="74" t="s">
        <v>126</v>
      </c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16.5" customHeight="1">
      <c r="B77" s="47"/>
      <c r="C77" s="75"/>
      <c r="D77" s="75"/>
      <c r="E77" s="205" t="str">
        <f>E7</f>
        <v>Rekonstrukce kotelny SOŠ a SOU řemesel Kutná Hora</v>
      </c>
      <c r="F77" s="77"/>
      <c r="G77" s="77"/>
      <c r="H77" s="77"/>
      <c r="I77" s="204"/>
      <c r="J77" s="75"/>
      <c r="K77" s="75"/>
      <c r="L77" s="73"/>
    </row>
    <row r="78" spans="2:12" s="1" customFormat="1" ht="14.4" customHeight="1">
      <c r="B78" s="47"/>
      <c r="C78" s="77" t="s">
        <v>110</v>
      </c>
      <c r="D78" s="75"/>
      <c r="E78" s="75"/>
      <c r="F78" s="75"/>
      <c r="G78" s="75"/>
      <c r="H78" s="75"/>
      <c r="I78" s="204"/>
      <c r="J78" s="75"/>
      <c r="K78" s="75"/>
      <c r="L78" s="73"/>
    </row>
    <row r="79" spans="2:12" s="1" customFormat="1" ht="17.25" customHeight="1">
      <c r="B79" s="47"/>
      <c r="C79" s="75"/>
      <c r="D79" s="75"/>
      <c r="E79" s="83" t="str">
        <f>E9</f>
        <v>17210PL - Vnitřní plynovod</v>
      </c>
      <c r="F79" s="75"/>
      <c r="G79" s="75"/>
      <c r="H79" s="75"/>
      <c r="I79" s="204"/>
      <c r="J79" s="75"/>
      <c r="K79" s="75"/>
      <c r="L79" s="73"/>
    </row>
    <row r="80" spans="2:12" s="1" customFormat="1" ht="6.95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pans="2:12" s="1" customFormat="1" ht="18" customHeight="1">
      <c r="B81" s="47"/>
      <c r="C81" s="77" t="s">
        <v>23</v>
      </c>
      <c r="D81" s="75"/>
      <c r="E81" s="75"/>
      <c r="F81" s="206" t="str">
        <f>F12</f>
        <v>Čáslavská 202, Kutná Hora</v>
      </c>
      <c r="G81" s="75"/>
      <c r="H81" s="75"/>
      <c r="I81" s="207" t="s">
        <v>25</v>
      </c>
      <c r="J81" s="86" t="str">
        <f>IF(J12="","",J12)</f>
        <v>8. 2. 2018</v>
      </c>
      <c r="K81" s="75"/>
      <c r="L81" s="73"/>
    </row>
    <row r="82" spans="2:12" s="1" customFormat="1" ht="6.95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12" s="1" customFormat="1" ht="13.5">
      <c r="B83" s="47"/>
      <c r="C83" s="77" t="s">
        <v>27</v>
      </c>
      <c r="D83" s="75"/>
      <c r="E83" s="75"/>
      <c r="F83" s="206" t="str">
        <f>E15</f>
        <v>SOŠ a SOU řemesel, Čáslavská 202, Kutná Hora</v>
      </c>
      <c r="G83" s="75"/>
      <c r="H83" s="75"/>
      <c r="I83" s="207" t="s">
        <v>33</v>
      </c>
      <c r="J83" s="206" t="str">
        <f>E21</f>
        <v>Kutnohorská stavební s.r.o</v>
      </c>
      <c r="K83" s="75"/>
      <c r="L83" s="73"/>
    </row>
    <row r="84" spans="2:12" s="1" customFormat="1" ht="14.4" customHeight="1">
      <c r="B84" s="47"/>
      <c r="C84" s="77" t="s">
        <v>31</v>
      </c>
      <c r="D84" s="75"/>
      <c r="E84" s="75"/>
      <c r="F84" s="206" t="str">
        <f>IF(E18="","",E18)</f>
        <v/>
      </c>
      <c r="G84" s="75"/>
      <c r="H84" s="75"/>
      <c r="I84" s="204"/>
      <c r="J84" s="75"/>
      <c r="K84" s="75"/>
      <c r="L84" s="73"/>
    </row>
    <row r="85" spans="2:12" s="1" customFormat="1" ht="10.3" customHeight="1">
      <c r="B85" s="47"/>
      <c r="C85" s="75"/>
      <c r="D85" s="75"/>
      <c r="E85" s="75"/>
      <c r="F85" s="75"/>
      <c r="G85" s="75"/>
      <c r="H85" s="75"/>
      <c r="I85" s="204"/>
      <c r="J85" s="75"/>
      <c r="K85" s="75"/>
      <c r="L85" s="73"/>
    </row>
    <row r="86" spans="2:20" s="10" customFormat="1" ht="29.25" customHeight="1">
      <c r="B86" s="208"/>
      <c r="C86" s="209" t="s">
        <v>127</v>
      </c>
      <c r="D86" s="210" t="s">
        <v>59</v>
      </c>
      <c r="E86" s="210" t="s">
        <v>55</v>
      </c>
      <c r="F86" s="210" t="s">
        <v>128</v>
      </c>
      <c r="G86" s="210" t="s">
        <v>129</v>
      </c>
      <c r="H86" s="210" t="s">
        <v>130</v>
      </c>
      <c r="I86" s="211" t="s">
        <v>131</v>
      </c>
      <c r="J86" s="210" t="s">
        <v>115</v>
      </c>
      <c r="K86" s="212" t="s">
        <v>132</v>
      </c>
      <c r="L86" s="213"/>
      <c r="M86" s="103" t="s">
        <v>133</v>
      </c>
      <c r="N86" s="104" t="s">
        <v>44</v>
      </c>
      <c r="O86" s="104" t="s">
        <v>134</v>
      </c>
      <c r="P86" s="104" t="s">
        <v>135</v>
      </c>
      <c r="Q86" s="104" t="s">
        <v>136</v>
      </c>
      <c r="R86" s="104" t="s">
        <v>137</v>
      </c>
      <c r="S86" s="104" t="s">
        <v>138</v>
      </c>
      <c r="T86" s="105" t="s">
        <v>139</v>
      </c>
    </row>
    <row r="87" spans="2:63" s="1" customFormat="1" ht="29.25" customHeight="1">
      <c r="B87" s="47"/>
      <c r="C87" s="109" t="s">
        <v>116</v>
      </c>
      <c r="D87" s="75"/>
      <c r="E87" s="75"/>
      <c r="F87" s="75"/>
      <c r="G87" s="75"/>
      <c r="H87" s="75"/>
      <c r="I87" s="204"/>
      <c r="J87" s="214">
        <f>BK87</f>
        <v>0</v>
      </c>
      <c r="K87" s="75"/>
      <c r="L87" s="73"/>
      <c r="M87" s="106"/>
      <c r="N87" s="107"/>
      <c r="O87" s="107"/>
      <c r="P87" s="215">
        <f>P88+P116+P158+P167</f>
        <v>0</v>
      </c>
      <c r="Q87" s="107"/>
      <c r="R87" s="215">
        <f>R88+R116+R158+R167</f>
        <v>1.290875</v>
      </c>
      <c r="S87" s="107"/>
      <c r="T87" s="216">
        <f>T88+T116+T158+T167</f>
        <v>4.348</v>
      </c>
      <c r="AT87" s="25" t="s">
        <v>73</v>
      </c>
      <c r="AU87" s="25" t="s">
        <v>117</v>
      </c>
      <c r="BK87" s="217">
        <f>BK88+BK116+BK158+BK167</f>
        <v>0</v>
      </c>
    </row>
    <row r="88" spans="2:63" s="11" customFormat="1" ht="37.4" customHeight="1">
      <c r="B88" s="218"/>
      <c r="C88" s="219"/>
      <c r="D88" s="220" t="s">
        <v>73</v>
      </c>
      <c r="E88" s="221" t="s">
        <v>525</v>
      </c>
      <c r="F88" s="221" t="s">
        <v>526</v>
      </c>
      <c r="G88" s="219"/>
      <c r="H88" s="219"/>
      <c r="I88" s="222"/>
      <c r="J88" s="223">
        <f>BK88</f>
        <v>0</v>
      </c>
      <c r="K88" s="219"/>
      <c r="L88" s="224"/>
      <c r="M88" s="225"/>
      <c r="N88" s="226"/>
      <c r="O88" s="226"/>
      <c r="P88" s="227">
        <f>P89+P108+P111+P114</f>
        <v>0</v>
      </c>
      <c r="Q88" s="226"/>
      <c r="R88" s="227">
        <f>R89+R108+R111+R114</f>
        <v>0.77085</v>
      </c>
      <c r="S88" s="226"/>
      <c r="T88" s="228">
        <f>T89+T108+T111+T114</f>
        <v>2.34</v>
      </c>
      <c r="AR88" s="229" t="s">
        <v>82</v>
      </c>
      <c r="AT88" s="230" t="s">
        <v>73</v>
      </c>
      <c r="AU88" s="230" t="s">
        <v>74</v>
      </c>
      <c r="AY88" s="229" t="s">
        <v>142</v>
      </c>
      <c r="BK88" s="231">
        <f>BK89+BK108+BK111+BK114</f>
        <v>0</v>
      </c>
    </row>
    <row r="89" spans="2:63" s="11" customFormat="1" ht="19.9" customHeight="1">
      <c r="B89" s="218"/>
      <c r="C89" s="219"/>
      <c r="D89" s="220" t="s">
        <v>73</v>
      </c>
      <c r="E89" s="232" t="s">
        <v>82</v>
      </c>
      <c r="F89" s="232" t="s">
        <v>527</v>
      </c>
      <c r="G89" s="219"/>
      <c r="H89" s="219"/>
      <c r="I89" s="222"/>
      <c r="J89" s="233">
        <f>BK89</f>
        <v>0</v>
      </c>
      <c r="K89" s="219"/>
      <c r="L89" s="224"/>
      <c r="M89" s="225"/>
      <c r="N89" s="226"/>
      <c r="O89" s="226"/>
      <c r="P89" s="227">
        <f>SUM(P90:P107)</f>
        <v>0</v>
      </c>
      <c r="Q89" s="226"/>
      <c r="R89" s="227">
        <f>SUM(R90:R107)</f>
        <v>0</v>
      </c>
      <c r="S89" s="226"/>
      <c r="T89" s="228">
        <f>SUM(T90:T107)</f>
        <v>2.34</v>
      </c>
      <c r="AR89" s="229" t="s">
        <v>82</v>
      </c>
      <c r="AT89" s="230" t="s">
        <v>73</v>
      </c>
      <c r="AU89" s="230" t="s">
        <v>82</v>
      </c>
      <c r="AY89" s="229" t="s">
        <v>142</v>
      </c>
      <c r="BK89" s="231">
        <f>SUM(BK90:BK107)</f>
        <v>0</v>
      </c>
    </row>
    <row r="90" spans="2:65" s="1" customFormat="1" ht="51" customHeight="1">
      <c r="B90" s="47"/>
      <c r="C90" s="234" t="s">
        <v>82</v>
      </c>
      <c r="D90" s="234" t="s">
        <v>145</v>
      </c>
      <c r="E90" s="235" t="s">
        <v>528</v>
      </c>
      <c r="F90" s="236" t="s">
        <v>529</v>
      </c>
      <c r="G90" s="237" t="s">
        <v>530</v>
      </c>
      <c r="H90" s="238">
        <v>9</v>
      </c>
      <c r="I90" s="239"/>
      <c r="J90" s="240">
        <f>ROUND(I90*H90,2)</f>
        <v>0</v>
      </c>
      <c r="K90" s="236" t="s">
        <v>149</v>
      </c>
      <c r="L90" s="73"/>
      <c r="M90" s="241" t="s">
        <v>21</v>
      </c>
      <c r="N90" s="242" t="s">
        <v>45</v>
      </c>
      <c r="O90" s="48"/>
      <c r="P90" s="243">
        <f>O90*H90</f>
        <v>0</v>
      </c>
      <c r="Q90" s="243">
        <v>0</v>
      </c>
      <c r="R90" s="243">
        <f>Q90*H90</f>
        <v>0</v>
      </c>
      <c r="S90" s="243">
        <v>0.26</v>
      </c>
      <c r="T90" s="244">
        <f>S90*H90</f>
        <v>2.34</v>
      </c>
      <c r="AR90" s="25" t="s">
        <v>161</v>
      </c>
      <c r="AT90" s="25" t="s">
        <v>145</v>
      </c>
      <c r="AU90" s="25" t="s">
        <v>84</v>
      </c>
      <c r="AY90" s="25" t="s">
        <v>142</v>
      </c>
      <c r="BE90" s="245">
        <f>IF(N90="základní",J90,0)</f>
        <v>0</v>
      </c>
      <c r="BF90" s="245">
        <f>IF(N90="snížená",J90,0)</f>
        <v>0</v>
      </c>
      <c r="BG90" s="245">
        <f>IF(N90="zákl. přenesená",J90,0)</f>
        <v>0</v>
      </c>
      <c r="BH90" s="245">
        <f>IF(N90="sníž. přenesená",J90,0)</f>
        <v>0</v>
      </c>
      <c r="BI90" s="245">
        <f>IF(N90="nulová",J90,0)</f>
        <v>0</v>
      </c>
      <c r="BJ90" s="25" t="s">
        <v>82</v>
      </c>
      <c r="BK90" s="245">
        <f>ROUND(I90*H90,2)</f>
        <v>0</v>
      </c>
      <c r="BL90" s="25" t="s">
        <v>161</v>
      </c>
      <c r="BM90" s="25" t="s">
        <v>531</v>
      </c>
    </row>
    <row r="91" spans="2:51" s="12" customFormat="1" ht="13.5">
      <c r="B91" s="261"/>
      <c r="C91" s="262"/>
      <c r="D91" s="263" t="s">
        <v>532</v>
      </c>
      <c r="E91" s="264" t="s">
        <v>21</v>
      </c>
      <c r="F91" s="265" t="s">
        <v>533</v>
      </c>
      <c r="G91" s="262"/>
      <c r="H91" s="266">
        <v>9</v>
      </c>
      <c r="I91" s="267"/>
      <c r="J91" s="262"/>
      <c r="K91" s="262"/>
      <c r="L91" s="268"/>
      <c r="M91" s="269"/>
      <c r="N91" s="270"/>
      <c r="O91" s="270"/>
      <c r="P91" s="270"/>
      <c r="Q91" s="270"/>
      <c r="R91" s="270"/>
      <c r="S91" s="270"/>
      <c r="T91" s="271"/>
      <c r="AT91" s="272" t="s">
        <v>532</v>
      </c>
      <c r="AU91" s="272" t="s">
        <v>84</v>
      </c>
      <c r="AV91" s="12" t="s">
        <v>84</v>
      </c>
      <c r="AW91" s="12" t="s">
        <v>37</v>
      </c>
      <c r="AX91" s="12" t="s">
        <v>82</v>
      </c>
      <c r="AY91" s="272" t="s">
        <v>142</v>
      </c>
    </row>
    <row r="92" spans="2:65" s="1" customFormat="1" ht="25.5" customHeight="1">
      <c r="B92" s="47"/>
      <c r="C92" s="234" t="s">
        <v>84</v>
      </c>
      <c r="D92" s="234" t="s">
        <v>145</v>
      </c>
      <c r="E92" s="235" t="s">
        <v>534</v>
      </c>
      <c r="F92" s="236" t="s">
        <v>535</v>
      </c>
      <c r="G92" s="237" t="s">
        <v>536</v>
      </c>
      <c r="H92" s="238">
        <v>9.9</v>
      </c>
      <c r="I92" s="239"/>
      <c r="J92" s="240">
        <f>ROUND(I92*H92,2)</f>
        <v>0</v>
      </c>
      <c r="K92" s="236" t="s">
        <v>149</v>
      </c>
      <c r="L92" s="73"/>
      <c r="M92" s="241" t="s">
        <v>21</v>
      </c>
      <c r="N92" s="242" t="s">
        <v>45</v>
      </c>
      <c r="O92" s="48"/>
      <c r="P92" s="243">
        <f>O92*H92</f>
        <v>0</v>
      </c>
      <c r="Q92" s="243">
        <v>0</v>
      </c>
      <c r="R92" s="243">
        <f>Q92*H92</f>
        <v>0</v>
      </c>
      <c r="S92" s="243">
        <v>0</v>
      </c>
      <c r="T92" s="244">
        <f>S92*H92</f>
        <v>0</v>
      </c>
      <c r="AR92" s="25" t="s">
        <v>161</v>
      </c>
      <c r="AT92" s="25" t="s">
        <v>145</v>
      </c>
      <c r="AU92" s="25" t="s">
        <v>84</v>
      </c>
      <c r="AY92" s="25" t="s">
        <v>142</v>
      </c>
      <c r="BE92" s="245">
        <f>IF(N92="základní",J92,0)</f>
        <v>0</v>
      </c>
      <c r="BF92" s="245">
        <f>IF(N92="snížená",J92,0)</f>
        <v>0</v>
      </c>
      <c r="BG92" s="245">
        <f>IF(N92="zákl. přenesená",J92,0)</f>
        <v>0</v>
      </c>
      <c r="BH92" s="245">
        <f>IF(N92="sníž. přenesená",J92,0)</f>
        <v>0</v>
      </c>
      <c r="BI92" s="245">
        <f>IF(N92="nulová",J92,0)</f>
        <v>0</v>
      </c>
      <c r="BJ92" s="25" t="s">
        <v>82</v>
      </c>
      <c r="BK92" s="245">
        <f>ROUND(I92*H92,2)</f>
        <v>0</v>
      </c>
      <c r="BL92" s="25" t="s">
        <v>161</v>
      </c>
      <c r="BM92" s="25" t="s">
        <v>537</v>
      </c>
    </row>
    <row r="93" spans="2:51" s="12" customFormat="1" ht="13.5">
      <c r="B93" s="261"/>
      <c r="C93" s="262"/>
      <c r="D93" s="263" t="s">
        <v>532</v>
      </c>
      <c r="E93" s="264" t="s">
        <v>21</v>
      </c>
      <c r="F93" s="265" t="s">
        <v>538</v>
      </c>
      <c r="G93" s="262"/>
      <c r="H93" s="266">
        <v>9.9</v>
      </c>
      <c r="I93" s="267"/>
      <c r="J93" s="262"/>
      <c r="K93" s="262"/>
      <c r="L93" s="268"/>
      <c r="M93" s="269"/>
      <c r="N93" s="270"/>
      <c r="O93" s="270"/>
      <c r="P93" s="270"/>
      <c r="Q93" s="270"/>
      <c r="R93" s="270"/>
      <c r="S93" s="270"/>
      <c r="T93" s="271"/>
      <c r="AT93" s="272" t="s">
        <v>532</v>
      </c>
      <c r="AU93" s="272" t="s">
        <v>84</v>
      </c>
      <c r="AV93" s="12" t="s">
        <v>84</v>
      </c>
      <c r="AW93" s="12" t="s">
        <v>37</v>
      </c>
      <c r="AX93" s="12" t="s">
        <v>82</v>
      </c>
      <c r="AY93" s="272" t="s">
        <v>142</v>
      </c>
    </row>
    <row r="94" spans="2:65" s="1" customFormat="1" ht="38.25" customHeight="1">
      <c r="B94" s="47"/>
      <c r="C94" s="234" t="s">
        <v>155</v>
      </c>
      <c r="D94" s="234" t="s">
        <v>145</v>
      </c>
      <c r="E94" s="235" t="s">
        <v>539</v>
      </c>
      <c r="F94" s="236" t="s">
        <v>540</v>
      </c>
      <c r="G94" s="237" t="s">
        <v>536</v>
      </c>
      <c r="H94" s="238">
        <v>9.9</v>
      </c>
      <c r="I94" s="239"/>
      <c r="J94" s="240">
        <f>ROUND(I94*H94,2)</f>
        <v>0</v>
      </c>
      <c r="K94" s="236" t="s">
        <v>149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</v>
      </c>
      <c r="T94" s="244">
        <f>S94*H94</f>
        <v>0</v>
      </c>
      <c r="AR94" s="25" t="s">
        <v>161</v>
      </c>
      <c r="AT94" s="25" t="s">
        <v>145</v>
      </c>
      <c r="AU94" s="25" t="s">
        <v>84</v>
      </c>
      <c r="AY94" s="25" t="s">
        <v>142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161</v>
      </c>
      <c r="BM94" s="25" t="s">
        <v>541</v>
      </c>
    </row>
    <row r="95" spans="2:65" s="1" customFormat="1" ht="38.25" customHeight="1">
      <c r="B95" s="47"/>
      <c r="C95" s="234" t="s">
        <v>161</v>
      </c>
      <c r="D95" s="234" t="s">
        <v>145</v>
      </c>
      <c r="E95" s="235" t="s">
        <v>542</v>
      </c>
      <c r="F95" s="236" t="s">
        <v>543</v>
      </c>
      <c r="G95" s="237" t="s">
        <v>536</v>
      </c>
      <c r="H95" s="238">
        <v>0.9</v>
      </c>
      <c r="I95" s="239"/>
      <c r="J95" s="240">
        <f>ROUND(I95*H95,2)</f>
        <v>0</v>
      </c>
      <c r="K95" s="236" t="s">
        <v>149</v>
      </c>
      <c r="L95" s="73"/>
      <c r="M95" s="241" t="s">
        <v>21</v>
      </c>
      <c r="N95" s="242" t="s">
        <v>45</v>
      </c>
      <c r="O95" s="48"/>
      <c r="P95" s="243">
        <f>O95*H95</f>
        <v>0</v>
      </c>
      <c r="Q95" s="243">
        <v>0</v>
      </c>
      <c r="R95" s="243">
        <f>Q95*H95</f>
        <v>0</v>
      </c>
      <c r="S95" s="243">
        <v>0</v>
      </c>
      <c r="T95" s="244">
        <f>S95*H95</f>
        <v>0</v>
      </c>
      <c r="AR95" s="25" t="s">
        <v>161</v>
      </c>
      <c r="AT95" s="25" t="s">
        <v>145</v>
      </c>
      <c r="AU95" s="25" t="s">
        <v>84</v>
      </c>
      <c r="AY95" s="25" t="s">
        <v>142</v>
      </c>
      <c r="BE95" s="245">
        <f>IF(N95="základní",J95,0)</f>
        <v>0</v>
      </c>
      <c r="BF95" s="245">
        <f>IF(N95="snížená",J95,0)</f>
        <v>0</v>
      </c>
      <c r="BG95" s="245">
        <f>IF(N95="zákl. přenesená",J95,0)</f>
        <v>0</v>
      </c>
      <c r="BH95" s="245">
        <f>IF(N95="sníž. přenesená",J95,0)</f>
        <v>0</v>
      </c>
      <c r="BI95" s="245">
        <f>IF(N95="nulová",J95,0)</f>
        <v>0</v>
      </c>
      <c r="BJ95" s="25" t="s">
        <v>82</v>
      </c>
      <c r="BK95" s="245">
        <f>ROUND(I95*H95,2)</f>
        <v>0</v>
      </c>
      <c r="BL95" s="25" t="s">
        <v>161</v>
      </c>
      <c r="BM95" s="25" t="s">
        <v>544</v>
      </c>
    </row>
    <row r="96" spans="2:51" s="12" customFormat="1" ht="13.5">
      <c r="B96" s="261"/>
      <c r="C96" s="262"/>
      <c r="D96" s="263" t="s">
        <v>532</v>
      </c>
      <c r="E96" s="264" t="s">
        <v>21</v>
      </c>
      <c r="F96" s="265" t="s">
        <v>545</v>
      </c>
      <c r="G96" s="262"/>
      <c r="H96" s="266">
        <v>0.9</v>
      </c>
      <c r="I96" s="267"/>
      <c r="J96" s="262"/>
      <c r="K96" s="262"/>
      <c r="L96" s="268"/>
      <c r="M96" s="269"/>
      <c r="N96" s="270"/>
      <c r="O96" s="270"/>
      <c r="P96" s="270"/>
      <c r="Q96" s="270"/>
      <c r="R96" s="270"/>
      <c r="S96" s="270"/>
      <c r="T96" s="271"/>
      <c r="AT96" s="272" t="s">
        <v>532</v>
      </c>
      <c r="AU96" s="272" t="s">
        <v>84</v>
      </c>
      <c r="AV96" s="12" t="s">
        <v>84</v>
      </c>
      <c r="AW96" s="12" t="s">
        <v>37</v>
      </c>
      <c r="AX96" s="12" t="s">
        <v>82</v>
      </c>
      <c r="AY96" s="272" t="s">
        <v>142</v>
      </c>
    </row>
    <row r="97" spans="2:65" s="1" customFormat="1" ht="38.25" customHeight="1">
      <c r="B97" s="47"/>
      <c r="C97" s="234" t="s">
        <v>165</v>
      </c>
      <c r="D97" s="234" t="s">
        <v>145</v>
      </c>
      <c r="E97" s="235" t="s">
        <v>546</v>
      </c>
      <c r="F97" s="236" t="s">
        <v>547</v>
      </c>
      <c r="G97" s="237" t="s">
        <v>536</v>
      </c>
      <c r="H97" s="238">
        <v>3.59</v>
      </c>
      <c r="I97" s="239"/>
      <c r="J97" s="240">
        <f>ROUND(I97*H97,2)</f>
        <v>0</v>
      </c>
      <c r="K97" s="236" t="s">
        <v>149</v>
      </c>
      <c r="L97" s="73"/>
      <c r="M97" s="241" t="s">
        <v>21</v>
      </c>
      <c r="N97" s="242" t="s">
        <v>45</v>
      </c>
      <c r="O97" s="48"/>
      <c r="P97" s="243">
        <f>O97*H97</f>
        <v>0</v>
      </c>
      <c r="Q97" s="243">
        <v>0</v>
      </c>
      <c r="R97" s="243">
        <f>Q97*H97</f>
        <v>0</v>
      </c>
      <c r="S97" s="243">
        <v>0</v>
      </c>
      <c r="T97" s="244">
        <f>S97*H97</f>
        <v>0</v>
      </c>
      <c r="AR97" s="25" t="s">
        <v>161</v>
      </c>
      <c r="AT97" s="25" t="s">
        <v>145</v>
      </c>
      <c r="AU97" s="25" t="s">
        <v>84</v>
      </c>
      <c r="AY97" s="25" t="s">
        <v>142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82</v>
      </c>
      <c r="BK97" s="245">
        <f>ROUND(I97*H97,2)</f>
        <v>0</v>
      </c>
      <c r="BL97" s="25" t="s">
        <v>161</v>
      </c>
      <c r="BM97" s="25" t="s">
        <v>548</v>
      </c>
    </row>
    <row r="98" spans="2:51" s="12" customFormat="1" ht="13.5">
      <c r="B98" s="261"/>
      <c r="C98" s="262"/>
      <c r="D98" s="263" t="s">
        <v>532</v>
      </c>
      <c r="E98" s="264" t="s">
        <v>21</v>
      </c>
      <c r="F98" s="265" t="s">
        <v>549</v>
      </c>
      <c r="G98" s="262"/>
      <c r="H98" s="266">
        <v>3.59</v>
      </c>
      <c r="I98" s="267"/>
      <c r="J98" s="262"/>
      <c r="K98" s="262"/>
      <c r="L98" s="268"/>
      <c r="M98" s="269"/>
      <c r="N98" s="270"/>
      <c r="O98" s="270"/>
      <c r="P98" s="270"/>
      <c r="Q98" s="270"/>
      <c r="R98" s="270"/>
      <c r="S98" s="270"/>
      <c r="T98" s="271"/>
      <c r="AT98" s="272" t="s">
        <v>532</v>
      </c>
      <c r="AU98" s="272" t="s">
        <v>84</v>
      </c>
      <c r="AV98" s="12" t="s">
        <v>84</v>
      </c>
      <c r="AW98" s="12" t="s">
        <v>37</v>
      </c>
      <c r="AX98" s="12" t="s">
        <v>82</v>
      </c>
      <c r="AY98" s="272" t="s">
        <v>142</v>
      </c>
    </row>
    <row r="99" spans="2:65" s="1" customFormat="1" ht="16.5" customHeight="1">
      <c r="B99" s="47"/>
      <c r="C99" s="234" t="s">
        <v>169</v>
      </c>
      <c r="D99" s="234" t="s">
        <v>145</v>
      </c>
      <c r="E99" s="235" t="s">
        <v>550</v>
      </c>
      <c r="F99" s="236" t="s">
        <v>551</v>
      </c>
      <c r="G99" s="237" t="s">
        <v>536</v>
      </c>
      <c r="H99" s="238">
        <v>3.59</v>
      </c>
      <c r="I99" s="239"/>
      <c r="J99" s="240">
        <f>ROUND(I99*H99,2)</f>
        <v>0</v>
      </c>
      <c r="K99" s="236" t="s">
        <v>149</v>
      </c>
      <c r="L99" s="73"/>
      <c r="M99" s="241" t="s">
        <v>21</v>
      </c>
      <c r="N99" s="242" t="s">
        <v>45</v>
      </c>
      <c r="O99" s="48"/>
      <c r="P99" s="243">
        <f>O99*H99</f>
        <v>0</v>
      </c>
      <c r="Q99" s="243">
        <v>0</v>
      </c>
      <c r="R99" s="243">
        <f>Q99*H99</f>
        <v>0</v>
      </c>
      <c r="S99" s="243">
        <v>0</v>
      </c>
      <c r="T99" s="244">
        <f>S99*H99</f>
        <v>0</v>
      </c>
      <c r="AR99" s="25" t="s">
        <v>161</v>
      </c>
      <c r="AT99" s="25" t="s">
        <v>145</v>
      </c>
      <c r="AU99" s="25" t="s">
        <v>84</v>
      </c>
      <c r="AY99" s="25" t="s">
        <v>142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25" t="s">
        <v>82</v>
      </c>
      <c r="BK99" s="245">
        <f>ROUND(I99*H99,2)</f>
        <v>0</v>
      </c>
      <c r="BL99" s="25" t="s">
        <v>161</v>
      </c>
      <c r="BM99" s="25" t="s">
        <v>552</v>
      </c>
    </row>
    <row r="100" spans="2:65" s="1" customFormat="1" ht="16.5" customHeight="1">
      <c r="B100" s="47"/>
      <c r="C100" s="234" t="s">
        <v>176</v>
      </c>
      <c r="D100" s="234" t="s">
        <v>145</v>
      </c>
      <c r="E100" s="235" t="s">
        <v>553</v>
      </c>
      <c r="F100" s="236" t="s">
        <v>554</v>
      </c>
      <c r="G100" s="237" t="s">
        <v>234</v>
      </c>
      <c r="H100" s="238">
        <v>6.103</v>
      </c>
      <c r="I100" s="239"/>
      <c r="J100" s="240">
        <f>ROUND(I100*H100,2)</f>
        <v>0</v>
      </c>
      <c r="K100" s="236" t="s">
        <v>149</v>
      </c>
      <c r="L100" s="73"/>
      <c r="M100" s="241" t="s">
        <v>21</v>
      </c>
      <c r="N100" s="242" t="s">
        <v>45</v>
      </c>
      <c r="O100" s="48"/>
      <c r="P100" s="243">
        <f>O100*H100</f>
        <v>0</v>
      </c>
      <c r="Q100" s="243">
        <v>0</v>
      </c>
      <c r="R100" s="243">
        <f>Q100*H100</f>
        <v>0</v>
      </c>
      <c r="S100" s="243">
        <v>0</v>
      </c>
      <c r="T100" s="244">
        <f>S100*H100</f>
        <v>0</v>
      </c>
      <c r="AR100" s="25" t="s">
        <v>161</v>
      </c>
      <c r="AT100" s="25" t="s">
        <v>145</v>
      </c>
      <c r="AU100" s="25" t="s">
        <v>84</v>
      </c>
      <c r="AY100" s="25" t="s">
        <v>142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25" t="s">
        <v>82</v>
      </c>
      <c r="BK100" s="245">
        <f>ROUND(I100*H100,2)</f>
        <v>0</v>
      </c>
      <c r="BL100" s="25" t="s">
        <v>161</v>
      </c>
      <c r="BM100" s="25" t="s">
        <v>555</v>
      </c>
    </row>
    <row r="101" spans="2:51" s="12" customFormat="1" ht="13.5">
      <c r="B101" s="261"/>
      <c r="C101" s="262"/>
      <c r="D101" s="263" t="s">
        <v>532</v>
      </c>
      <c r="E101" s="264" t="s">
        <v>21</v>
      </c>
      <c r="F101" s="265" t="s">
        <v>556</v>
      </c>
      <c r="G101" s="262"/>
      <c r="H101" s="266">
        <v>6.103</v>
      </c>
      <c r="I101" s="267"/>
      <c r="J101" s="262"/>
      <c r="K101" s="262"/>
      <c r="L101" s="268"/>
      <c r="M101" s="269"/>
      <c r="N101" s="270"/>
      <c r="O101" s="270"/>
      <c r="P101" s="270"/>
      <c r="Q101" s="270"/>
      <c r="R101" s="270"/>
      <c r="S101" s="270"/>
      <c r="T101" s="271"/>
      <c r="AT101" s="272" t="s">
        <v>532</v>
      </c>
      <c r="AU101" s="272" t="s">
        <v>84</v>
      </c>
      <c r="AV101" s="12" t="s">
        <v>84</v>
      </c>
      <c r="AW101" s="12" t="s">
        <v>37</v>
      </c>
      <c r="AX101" s="12" t="s">
        <v>82</v>
      </c>
      <c r="AY101" s="272" t="s">
        <v>142</v>
      </c>
    </row>
    <row r="102" spans="2:65" s="1" customFormat="1" ht="25.5" customHeight="1">
      <c r="B102" s="47"/>
      <c r="C102" s="234" t="s">
        <v>181</v>
      </c>
      <c r="D102" s="234" t="s">
        <v>145</v>
      </c>
      <c r="E102" s="235" t="s">
        <v>557</v>
      </c>
      <c r="F102" s="236" t="s">
        <v>558</v>
      </c>
      <c r="G102" s="237" t="s">
        <v>536</v>
      </c>
      <c r="H102" s="238">
        <v>3.61</v>
      </c>
      <c r="I102" s="239"/>
      <c r="J102" s="240">
        <f>ROUND(I102*H102,2)</f>
        <v>0</v>
      </c>
      <c r="K102" s="236" t="s">
        <v>149</v>
      </c>
      <c r="L102" s="73"/>
      <c r="M102" s="241" t="s">
        <v>21</v>
      </c>
      <c r="N102" s="242" t="s">
        <v>45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</v>
      </c>
      <c r="T102" s="244">
        <f>S102*H102</f>
        <v>0</v>
      </c>
      <c r="AR102" s="25" t="s">
        <v>161</v>
      </c>
      <c r="AT102" s="25" t="s">
        <v>145</v>
      </c>
      <c r="AU102" s="25" t="s">
        <v>84</v>
      </c>
      <c r="AY102" s="25" t="s">
        <v>142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82</v>
      </c>
      <c r="BK102" s="245">
        <f>ROUND(I102*H102,2)</f>
        <v>0</v>
      </c>
      <c r="BL102" s="25" t="s">
        <v>161</v>
      </c>
      <c r="BM102" s="25" t="s">
        <v>559</v>
      </c>
    </row>
    <row r="103" spans="2:51" s="12" customFormat="1" ht="13.5">
      <c r="B103" s="261"/>
      <c r="C103" s="262"/>
      <c r="D103" s="263" t="s">
        <v>532</v>
      </c>
      <c r="E103" s="264" t="s">
        <v>21</v>
      </c>
      <c r="F103" s="265" t="s">
        <v>560</v>
      </c>
      <c r="G103" s="262"/>
      <c r="H103" s="266">
        <v>3.61</v>
      </c>
      <c r="I103" s="267"/>
      <c r="J103" s="262"/>
      <c r="K103" s="262"/>
      <c r="L103" s="268"/>
      <c r="M103" s="269"/>
      <c r="N103" s="270"/>
      <c r="O103" s="270"/>
      <c r="P103" s="270"/>
      <c r="Q103" s="270"/>
      <c r="R103" s="270"/>
      <c r="S103" s="270"/>
      <c r="T103" s="271"/>
      <c r="AT103" s="272" t="s">
        <v>532</v>
      </c>
      <c r="AU103" s="272" t="s">
        <v>84</v>
      </c>
      <c r="AV103" s="12" t="s">
        <v>84</v>
      </c>
      <c r="AW103" s="12" t="s">
        <v>37</v>
      </c>
      <c r="AX103" s="12" t="s">
        <v>82</v>
      </c>
      <c r="AY103" s="272" t="s">
        <v>142</v>
      </c>
    </row>
    <row r="104" spans="2:65" s="1" customFormat="1" ht="38.25" customHeight="1">
      <c r="B104" s="47"/>
      <c r="C104" s="234" t="s">
        <v>185</v>
      </c>
      <c r="D104" s="234" t="s">
        <v>145</v>
      </c>
      <c r="E104" s="235" t="s">
        <v>561</v>
      </c>
      <c r="F104" s="236" t="s">
        <v>562</v>
      </c>
      <c r="G104" s="237" t="s">
        <v>536</v>
      </c>
      <c r="H104" s="238">
        <v>2.7</v>
      </c>
      <c r="I104" s="239"/>
      <c r="J104" s="240">
        <f>ROUND(I104*H104,2)</f>
        <v>0</v>
      </c>
      <c r="K104" s="236" t="s">
        <v>149</v>
      </c>
      <c r="L104" s="73"/>
      <c r="M104" s="241" t="s">
        <v>21</v>
      </c>
      <c r="N104" s="242" t="s">
        <v>45</v>
      </c>
      <c r="O104" s="48"/>
      <c r="P104" s="243">
        <f>O104*H104</f>
        <v>0</v>
      </c>
      <c r="Q104" s="243">
        <v>0</v>
      </c>
      <c r="R104" s="243">
        <f>Q104*H104</f>
        <v>0</v>
      </c>
      <c r="S104" s="243">
        <v>0</v>
      </c>
      <c r="T104" s="244">
        <f>S104*H104</f>
        <v>0</v>
      </c>
      <c r="AR104" s="25" t="s">
        <v>161</v>
      </c>
      <c r="AT104" s="25" t="s">
        <v>145</v>
      </c>
      <c r="AU104" s="25" t="s">
        <v>84</v>
      </c>
      <c r="AY104" s="25" t="s">
        <v>142</v>
      </c>
      <c r="BE104" s="245">
        <f>IF(N104="základní",J104,0)</f>
        <v>0</v>
      </c>
      <c r="BF104" s="245">
        <f>IF(N104="snížená",J104,0)</f>
        <v>0</v>
      </c>
      <c r="BG104" s="245">
        <f>IF(N104="zákl. přenesená",J104,0)</f>
        <v>0</v>
      </c>
      <c r="BH104" s="245">
        <f>IF(N104="sníž. přenesená",J104,0)</f>
        <v>0</v>
      </c>
      <c r="BI104" s="245">
        <f>IF(N104="nulová",J104,0)</f>
        <v>0</v>
      </c>
      <c r="BJ104" s="25" t="s">
        <v>82</v>
      </c>
      <c r="BK104" s="245">
        <f>ROUND(I104*H104,2)</f>
        <v>0</v>
      </c>
      <c r="BL104" s="25" t="s">
        <v>161</v>
      </c>
      <c r="BM104" s="25" t="s">
        <v>563</v>
      </c>
    </row>
    <row r="105" spans="2:51" s="12" customFormat="1" ht="13.5">
      <c r="B105" s="261"/>
      <c r="C105" s="262"/>
      <c r="D105" s="263" t="s">
        <v>532</v>
      </c>
      <c r="E105" s="264" t="s">
        <v>21</v>
      </c>
      <c r="F105" s="265" t="s">
        <v>564</v>
      </c>
      <c r="G105" s="262"/>
      <c r="H105" s="266">
        <v>2.7</v>
      </c>
      <c r="I105" s="267"/>
      <c r="J105" s="262"/>
      <c r="K105" s="262"/>
      <c r="L105" s="268"/>
      <c r="M105" s="269"/>
      <c r="N105" s="270"/>
      <c r="O105" s="270"/>
      <c r="P105" s="270"/>
      <c r="Q105" s="270"/>
      <c r="R105" s="270"/>
      <c r="S105" s="270"/>
      <c r="T105" s="271"/>
      <c r="AT105" s="272" t="s">
        <v>532</v>
      </c>
      <c r="AU105" s="272" t="s">
        <v>84</v>
      </c>
      <c r="AV105" s="12" t="s">
        <v>84</v>
      </c>
      <c r="AW105" s="12" t="s">
        <v>37</v>
      </c>
      <c r="AX105" s="12" t="s">
        <v>82</v>
      </c>
      <c r="AY105" s="272" t="s">
        <v>142</v>
      </c>
    </row>
    <row r="106" spans="2:65" s="1" customFormat="1" ht="51" customHeight="1">
      <c r="B106" s="47"/>
      <c r="C106" s="234" t="s">
        <v>189</v>
      </c>
      <c r="D106" s="234" t="s">
        <v>145</v>
      </c>
      <c r="E106" s="235" t="s">
        <v>565</v>
      </c>
      <c r="F106" s="236" t="s">
        <v>566</v>
      </c>
      <c r="G106" s="237" t="s">
        <v>536</v>
      </c>
      <c r="H106" s="238">
        <v>2.7</v>
      </c>
      <c r="I106" s="239"/>
      <c r="J106" s="240">
        <f>ROUND(I106*H106,2)</f>
        <v>0</v>
      </c>
      <c r="K106" s="236" t="s">
        <v>149</v>
      </c>
      <c r="L106" s="73"/>
      <c r="M106" s="241" t="s">
        <v>21</v>
      </c>
      <c r="N106" s="242" t="s">
        <v>45</v>
      </c>
      <c r="O106" s="48"/>
      <c r="P106" s="243">
        <f>O106*H106</f>
        <v>0</v>
      </c>
      <c r="Q106" s="243">
        <v>0</v>
      </c>
      <c r="R106" s="243">
        <f>Q106*H106</f>
        <v>0</v>
      </c>
      <c r="S106" s="243">
        <v>0</v>
      </c>
      <c r="T106" s="244">
        <f>S106*H106</f>
        <v>0</v>
      </c>
      <c r="AR106" s="25" t="s">
        <v>161</v>
      </c>
      <c r="AT106" s="25" t="s">
        <v>145</v>
      </c>
      <c r="AU106" s="25" t="s">
        <v>84</v>
      </c>
      <c r="AY106" s="25" t="s">
        <v>142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82</v>
      </c>
      <c r="BK106" s="245">
        <f>ROUND(I106*H106,2)</f>
        <v>0</v>
      </c>
      <c r="BL106" s="25" t="s">
        <v>161</v>
      </c>
      <c r="BM106" s="25" t="s">
        <v>567</v>
      </c>
    </row>
    <row r="107" spans="2:65" s="1" customFormat="1" ht="25.5" customHeight="1">
      <c r="B107" s="47"/>
      <c r="C107" s="234" t="s">
        <v>193</v>
      </c>
      <c r="D107" s="234" t="s">
        <v>145</v>
      </c>
      <c r="E107" s="235" t="s">
        <v>568</v>
      </c>
      <c r="F107" s="236" t="s">
        <v>569</v>
      </c>
      <c r="G107" s="237" t="s">
        <v>530</v>
      </c>
      <c r="H107" s="238">
        <v>9</v>
      </c>
      <c r="I107" s="239"/>
      <c r="J107" s="240">
        <f>ROUND(I107*H107,2)</f>
        <v>0</v>
      </c>
      <c r="K107" s="236" t="s">
        <v>149</v>
      </c>
      <c r="L107" s="73"/>
      <c r="M107" s="241" t="s">
        <v>21</v>
      </c>
      <c r="N107" s="242" t="s">
        <v>45</v>
      </c>
      <c r="O107" s="48"/>
      <c r="P107" s="243">
        <f>O107*H107</f>
        <v>0</v>
      </c>
      <c r="Q107" s="243">
        <v>0</v>
      </c>
      <c r="R107" s="243">
        <f>Q107*H107</f>
        <v>0</v>
      </c>
      <c r="S107" s="243">
        <v>0</v>
      </c>
      <c r="T107" s="244">
        <f>S107*H107</f>
        <v>0</v>
      </c>
      <c r="AR107" s="25" t="s">
        <v>161</v>
      </c>
      <c r="AT107" s="25" t="s">
        <v>145</v>
      </c>
      <c r="AU107" s="25" t="s">
        <v>84</v>
      </c>
      <c r="AY107" s="25" t="s">
        <v>142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82</v>
      </c>
      <c r="BK107" s="245">
        <f>ROUND(I107*H107,2)</f>
        <v>0</v>
      </c>
      <c r="BL107" s="25" t="s">
        <v>161</v>
      </c>
      <c r="BM107" s="25" t="s">
        <v>570</v>
      </c>
    </row>
    <row r="108" spans="2:63" s="11" customFormat="1" ht="29.85" customHeight="1">
      <c r="B108" s="218"/>
      <c r="C108" s="219"/>
      <c r="D108" s="220" t="s">
        <v>73</v>
      </c>
      <c r="E108" s="232" t="s">
        <v>161</v>
      </c>
      <c r="F108" s="232" t="s">
        <v>571</v>
      </c>
      <c r="G108" s="219"/>
      <c r="H108" s="219"/>
      <c r="I108" s="222"/>
      <c r="J108" s="233">
        <f>BK108</f>
        <v>0</v>
      </c>
      <c r="K108" s="219"/>
      <c r="L108" s="224"/>
      <c r="M108" s="225"/>
      <c r="N108" s="226"/>
      <c r="O108" s="226"/>
      <c r="P108" s="227">
        <f>SUM(P109:P110)</f>
        <v>0</v>
      </c>
      <c r="Q108" s="226"/>
      <c r="R108" s="227">
        <f>SUM(R109:R110)</f>
        <v>0</v>
      </c>
      <c r="S108" s="226"/>
      <c r="T108" s="228">
        <f>SUM(T109:T110)</f>
        <v>0</v>
      </c>
      <c r="AR108" s="229" t="s">
        <v>82</v>
      </c>
      <c r="AT108" s="230" t="s">
        <v>73</v>
      </c>
      <c r="AU108" s="230" t="s">
        <v>82</v>
      </c>
      <c r="AY108" s="229" t="s">
        <v>142</v>
      </c>
      <c r="BK108" s="231">
        <f>SUM(BK109:BK110)</f>
        <v>0</v>
      </c>
    </row>
    <row r="109" spans="2:65" s="1" customFormat="1" ht="25.5" customHeight="1">
      <c r="B109" s="47"/>
      <c r="C109" s="234" t="s">
        <v>197</v>
      </c>
      <c r="D109" s="234" t="s">
        <v>145</v>
      </c>
      <c r="E109" s="235" t="s">
        <v>572</v>
      </c>
      <c r="F109" s="236" t="s">
        <v>573</v>
      </c>
      <c r="G109" s="237" t="s">
        <v>536</v>
      </c>
      <c r="H109" s="238">
        <v>3.59</v>
      </c>
      <c r="I109" s="239"/>
      <c r="J109" s="240">
        <f>ROUND(I109*H109,2)</f>
        <v>0</v>
      </c>
      <c r="K109" s="236" t="s">
        <v>149</v>
      </c>
      <c r="L109" s="73"/>
      <c r="M109" s="241" t="s">
        <v>21</v>
      </c>
      <c r="N109" s="242" t="s">
        <v>45</v>
      </c>
      <c r="O109" s="48"/>
      <c r="P109" s="243">
        <f>O109*H109</f>
        <v>0</v>
      </c>
      <c r="Q109" s="243">
        <v>0</v>
      </c>
      <c r="R109" s="243">
        <f>Q109*H109</f>
        <v>0</v>
      </c>
      <c r="S109" s="243">
        <v>0</v>
      </c>
      <c r="T109" s="244">
        <f>S109*H109</f>
        <v>0</v>
      </c>
      <c r="AR109" s="25" t="s">
        <v>161</v>
      </c>
      <c r="AT109" s="25" t="s">
        <v>145</v>
      </c>
      <c r="AU109" s="25" t="s">
        <v>84</v>
      </c>
      <c r="AY109" s="25" t="s">
        <v>142</v>
      </c>
      <c r="BE109" s="245">
        <f>IF(N109="základní",J109,0)</f>
        <v>0</v>
      </c>
      <c r="BF109" s="245">
        <f>IF(N109="snížená",J109,0)</f>
        <v>0</v>
      </c>
      <c r="BG109" s="245">
        <f>IF(N109="zákl. přenesená",J109,0)</f>
        <v>0</v>
      </c>
      <c r="BH109" s="245">
        <f>IF(N109="sníž. přenesená",J109,0)</f>
        <v>0</v>
      </c>
      <c r="BI109" s="245">
        <f>IF(N109="nulová",J109,0)</f>
        <v>0</v>
      </c>
      <c r="BJ109" s="25" t="s">
        <v>82</v>
      </c>
      <c r="BK109" s="245">
        <f>ROUND(I109*H109,2)</f>
        <v>0</v>
      </c>
      <c r="BL109" s="25" t="s">
        <v>161</v>
      </c>
      <c r="BM109" s="25" t="s">
        <v>574</v>
      </c>
    </row>
    <row r="110" spans="2:51" s="12" customFormat="1" ht="13.5">
      <c r="B110" s="261"/>
      <c r="C110" s="262"/>
      <c r="D110" s="263" t="s">
        <v>532</v>
      </c>
      <c r="E110" s="264" t="s">
        <v>21</v>
      </c>
      <c r="F110" s="265" t="s">
        <v>575</v>
      </c>
      <c r="G110" s="262"/>
      <c r="H110" s="266">
        <v>3.59</v>
      </c>
      <c r="I110" s="267"/>
      <c r="J110" s="262"/>
      <c r="K110" s="262"/>
      <c r="L110" s="268"/>
      <c r="M110" s="269"/>
      <c r="N110" s="270"/>
      <c r="O110" s="270"/>
      <c r="P110" s="270"/>
      <c r="Q110" s="270"/>
      <c r="R110" s="270"/>
      <c r="S110" s="270"/>
      <c r="T110" s="271"/>
      <c r="AT110" s="272" t="s">
        <v>532</v>
      </c>
      <c r="AU110" s="272" t="s">
        <v>84</v>
      </c>
      <c r="AV110" s="12" t="s">
        <v>84</v>
      </c>
      <c r="AW110" s="12" t="s">
        <v>37</v>
      </c>
      <c r="AX110" s="12" t="s">
        <v>82</v>
      </c>
      <c r="AY110" s="272" t="s">
        <v>142</v>
      </c>
    </row>
    <row r="111" spans="2:63" s="11" customFormat="1" ht="29.85" customHeight="1">
      <c r="B111" s="218"/>
      <c r="C111" s="219"/>
      <c r="D111" s="220" t="s">
        <v>73</v>
      </c>
      <c r="E111" s="232" t="s">
        <v>165</v>
      </c>
      <c r="F111" s="232" t="s">
        <v>576</v>
      </c>
      <c r="G111" s="219"/>
      <c r="H111" s="219"/>
      <c r="I111" s="222"/>
      <c r="J111" s="233">
        <f>BK111</f>
        <v>0</v>
      </c>
      <c r="K111" s="219"/>
      <c r="L111" s="224"/>
      <c r="M111" s="225"/>
      <c r="N111" s="226"/>
      <c r="O111" s="226"/>
      <c r="P111" s="227">
        <f>SUM(P112:P113)</f>
        <v>0</v>
      </c>
      <c r="Q111" s="226"/>
      <c r="R111" s="227">
        <f>SUM(R112:R113)</f>
        <v>0.77085</v>
      </c>
      <c r="S111" s="226"/>
      <c r="T111" s="228">
        <f>SUM(T112:T113)</f>
        <v>0</v>
      </c>
      <c r="AR111" s="229" t="s">
        <v>82</v>
      </c>
      <c r="AT111" s="230" t="s">
        <v>73</v>
      </c>
      <c r="AU111" s="230" t="s">
        <v>82</v>
      </c>
      <c r="AY111" s="229" t="s">
        <v>142</v>
      </c>
      <c r="BK111" s="231">
        <f>SUM(BK112:BK113)</f>
        <v>0</v>
      </c>
    </row>
    <row r="112" spans="2:65" s="1" customFormat="1" ht="25.5" customHeight="1">
      <c r="B112" s="47"/>
      <c r="C112" s="234" t="s">
        <v>201</v>
      </c>
      <c r="D112" s="234" t="s">
        <v>145</v>
      </c>
      <c r="E112" s="235" t="s">
        <v>577</v>
      </c>
      <c r="F112" s="236" t="s">
        <v>578</v>
      </c>
      <c r="G112" s="237" t="s">
        <v>530</v>
      </c>
      <c r="H112" s="238">
        <v>9</v>
      </c>
      <c r="I112" s="239"/>
      <c r="J112" s="240">
        <f>ROUND(I112*H112,2)</f>
        <v>0</v>
      </c>
      <c r="K112" s="236" t="s">
        <v>149</v>
      </c>
      <c r="L112" s="73"/>
      <c r="M112" s="241" t="s">
        <v>21</v>
      </c>
      <c r="N112" s="242" t="s">
        <v>45</v>
      </c>
      <c r="O112" s="48"/>
      <c r="P112" s="243">
        <f>O112*H112</f>
        <v>0</v>
      </c>
      <c r="Q112" s="243">
        <v>0</v>
      </c>
      <c r="R112" s="243">
        <f>Q112*H112</f>
        <v>0</v>
      </c>
      <c r="S112" s="243">
        <v>0</v>
      </c>
      <c r="T112" s="244">
        <f>S112*H112</f>
        <v>0</v>
      </c>
      <c r="AR112" s="25" t="s">
        <v>161</v>
      </c>
      <c r="AT112" s="25" t="s">
        <v>145</v>
      </c>
      <c r="AU112" s="25" t="s">
        <v>84</v>
      </c>
      <c r="AY112" s="25" t="s">
        <v>142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25" t="s">
        <v>82</v>
      </c>
      <c r="BK112" s="245">
        <f>ROUND(I112*H112,2)</f>
        <v>0</v>
      </c>
      <c r="BL112" s="25" t="s">
        <v>161</v>
      </c>
      <c r="BM112" s="25" t="s">
        <v>579</v>
      </c>
    </row>
    <row r="113" spans="2:65" s="1" customFormat="1" ht="51" customHeight="1">
      <c r="B113" s="47"/>
      <c r="C113" s="234" t="s">
        <v>205</v>
      </c>
      <c r="D113" s="234" t="s">
        <v>145</v>
      </c>
      <c r="E113" s="235" t="s">
        <v>580</v>
      </c>
      <c r="F113" s="236" t="s">
        <v>581</v>
      </c>
      <c r="G113" s="237" t="s">
        <v>530</v>
      </c>
      <c r="H113" s="238">
        <v>9</v>
      </c>
      <c r="I113" s="239"/>
      <c r="J113" s="240">
        <f>ROUND(I113*H113,2)</f>
        <v>0</v>
      </c>
      <c r="K113" s="236" t="s">
        <v>149</v>
      </c>
      <c r="L113" s="73"/>
      <c r="M113" s="241" t="s">
        <v>21</v>
      </c>
      <c r="N113" s="242" t="s">
        <v>45</v>
      </c>
      <c r="O113" s="48"/>
      <c r="P113" s="243">
        <f>O113*H113</f>
        <v>0</v>
      </c>
      <c r="Q113" s="243">
        <v>0.08565</v>
      </c>
      <c r="R113" s="243">
        <f>Q113*H113</f>
        <v>0.77085</v>
      </c>
      <c r="S113" s="243">
        <v>0</v>
      </c>
      <c r="T113" s="244">
        <f>S113*H113</f>
        <v>0</v>
      </c>
      <c r="AR113" s="25" t="s">
        <v>161</v>
      </c>
      <c r="AT113" s="25" t="s">
        <v>145</v>
      </c>
      <c r="AU113" s="25" t="s">
        <v>84</v>
      </c>
      <c r="AY113" s="25" t="s">
        <v>142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25" t="s">
        <v>82</v>
      </c>
      <c r="BK113" s="245">
        <f>ROUND(I113*H113,2)</f>
        <v>0</v>
      </c>
      <c r="BL113" s="25" t="s">
        <v>161</v>
      </c>
      <c r="BM113" s="25" t="s">
        <v>582</v>
      </c>
    </row>
    <row r="114" spans="2:63" s="11" customFormat="1" ht="29.85" customHeight="1">
      <c r="B114" s="218"/>
      <c r="C114" s="219"/>
      <c r="D114" s="220" t="s">
        <v>73</v>
      </c>
      <c r="E114" s="232" t="s">
        <v>185</v>
      </c>
      <c r="F114" s="232" t="s">
        <v>583</v>
      </c>
      <c r="G114" s="219"/>
      <c r="H114" s="219"/>
      <c r="I114" s="222"/>
      <c r="J114" s="233">
        <f>BK114</f>
        <v>0</v>
      </c>
      <c r="K114" s="219"/>
      <c r="L114" s="224"/>
      <c r="M114" s="225"/>
      <c r="N114" s="226"/>
      <c r="O114" s="226"/>
      <c r="P114" s="227">
        <f>P115</f>
        <v>0</v>
      </c>
      <c r="Q114" s="226"/>
      <c r="R114" s="227">
        <f>R115</f>
        <v>0</v>
      </c>
      <c r="S114" s="226"/>
      <c r="T114" s="228">
        <f>T115</f>
        <v>0</v>
      </c>
      <c r="AR114" s="229" t="s">
        <v>82</v>
      </c>
      <c r="AT114" s="230" t="s">
        <v>73</v>
      </c>
      <c r="AU114" s="230" t="s">
        <v>82</v>
      </c>
      <c r="AY114" s="229" t="s">
        <v>142</v>
      </c>
      <c r="BK114" s="231">
        <f>BK115</f>
        <v>0</v>
      </c>
    </row>
    <row r="115" spans="2:65" s="1" customFormat="1" ht="38.25" customHeight="1">
      <c r="B115" s="47"/>
      <c r="C115" s="234" t="s">
        <v>10</v>
      </c>
      <c r="D115" s="234" t="s">
        <v>145</v>
      </c>
      <c r="E115" s="235" t="s">
        <v>584</v>
      </c>
      <c r="F115" s="236" t="s">
        <v>585</v>
      </c>
      <c r="G115" s="237" t="s">
        <v>530</v>
      </c>
      <c r="H115" s="238">
        <v>9</v>
      </c>
      <c r="I115" s="239"/>
      <c r="J115" s="240">
        <f>ROUND(I115*H115,2)</f>
        <v>0</v>
      </c>
      <c r="K115" s="236" t="s">
        <v>149</v>
      </c>
      <c r="L115" s="73"/>
      <c r="M115" s="241" t="s">
        <v>21</v>
      </c>
      <c r="N115" s="242" t="s">
        <v>45</v>
      </c>
      <c r="O115" s="48"/>
      <c r="P115" s="243">
        <f>O115*H115</f>
        <v>0</v>
      </c>
      <c r="Q115" s="243">
        <v>0</v>
      </c>
      <c r="R115" s="243">
        <f>Q115*H115</f>
        <v>0</v>
      </c>
      <c r="S115" s="243">
        <v>0</v>
      </c>
      <c r="T115" s="244">
        <f>S115*H115</f>
        <v>0</v>
      </c>
      <c r="AR115" s="25" t="s">
        <v>161</v>
      </c>
      <c r="AT115" s="25" t="s">
        <v>145</v>
      </c>
      <c r="AU115" s="25" t="s">
        <v>84</v>
      </c>
      <c r="AY115" s="25" t="s">
        <v>142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25" t="s">
        <v>82</v>
      </c>
      <c r="BK115" s="245">
        <f>ROUND(I115*H115,2)</f>
        <v>0</v>
      </c>
      <c r="BL115" s="25" t="s">
        <v>161</v>
      </c>
      <c r="BM115" s="25" t="s">
        <v>586</v>
      </c>
    </row>
    <row r="116" spans="2:63" s="11" customFormat="1" ht="37.4" customHeight="1">
      <c r="B116" s="218"/>
      <c r="C116" s="219"/>
      <c r="D116" s="220" t="s">
        <v>73</v>
      </c>
      <c r="E116" s="221" t="s">
        <v>140</v>
      </c>
      <c r="F116" s="221" t="s">
        <v>141</v>
      </c>
      <c r="G116" s="219"/>
      <c r="H116" s="219"/>
      <c r="I116" s="222"/>
      <c r="J116" s="223">
        <f>BK116</f>
        <v>0</v>
      </c>
      <c r="K116" s="219"/>
      <c r="L116" s="224"/>
      <c r="M116" s="225"/>
      <c r="N116" s="226"/>
      <c r="O116" s="226"/>
      <c r="P116" s="227">
        <f>P117+P153</f>
        <v>0</v>
      </c>
      <c r="Q116" s="226"/>
      <c r="R116" s="227">
        <f>R117+R153</f>
        <v>0.416075</v>
      </c>
      <c r="S116" s="226"/>
      <c r="T116" s="228">
        <f>T117+T153</f>
        <v>2.008</v>
      </c>
      <c r="AR116" s="229" t="s">
        <v>84</v>
      </c>
      <c r="AT116" s="230" t="s">
        <v>73</v>
      </c>
      <c r="AU116" s="230" t="s">
        <v>74</v>
      </c>
      <c r="AY116" s="229" t="s">
        <v>142</v>
      </c>
      <c r="BK116" s="231">
        <f>BK117+BK153</f>
        <v>0</v>
      </c>
    </row>
    <row r="117" spans="2:63" s="11" customFormat="1" ht="19.9" customHeight="1">
      <c r="B117" s="218"/>
      <c r="C117" s="219"/>
      <c r="D117" s="220" t="s">
        <v>73</v>
      </c>
      <c r="E117" s="232" t="s">
        <v>587</v>
      </c>
      <c r="F117" s="232" t="s">
        <v>588</v>
      </c>
      <c r="G117" s="219"/>
      <c r="H117" s="219"/>
      <c r="I117" s="222"/>
      <c r="J117" s="233">
        <f>BK117</f>
        <v>0</v>
      </c>
      <c r="K117" s="219"/>
      <c r="L117" s="224"/>
      <c r="M117" s="225"/>
      <c r="N117" s="226"/>
      <c r="O117" s="226"/>
      <c r="P117" s="227">
        <f>SUM(P118:P152)</f>
        <v>0</v>
      </c>
      <c r="Q117" s="226"/>
      <c r="R117" s="227">
        <f>SUM(R118:R152)</f>
        <v>0.41218499999999997</v>
      </c>
      <c r="S117" s="226"/>
      <c r="T117" s="228">
        <f>SUM(T118:T152)</f>
        <v>2.008</v>
      </c>
      <c r="AR117" s="229" t="s">
        <v>84</v>
      </c>
      <c r="AT117" s="230" t="s">
        <v>73</v>
      </c>
      <c r="AU117" s="230" t="s">
        <v>82</v>
      </c>
      <c r="AY117" s="229" t="s">
        <v>142</v>
      </c>
      <c r="BK117" s="231">
        <f>SUM(BK118:BK152)</f>
        <v>0</v>
      </c>
    </row>
    <row r="118" spans="2:65" s="1" customFormat="1" ht="25.5" customHeight="1">
      <c r="B118" s="47"/>
      <c r="C118" s="234" t="s">
        <v>150</v>
      </c>
      <c r="D118" s="234" t="s">
        <v>145</v>
      </c>
      <c r="E118" s="235" t="s">
        <v>275</v>
      </c>
      <c r="F118" s="236" t="s">
        <v>276</v>
      </c>
      <c r="G118" s="237" t="s">
        <v>179</v>
      </c>
      <c r="H118" s="238">
        <v>13</v>
      </c>
      <c r="I118" s="239"/>
      <c r="J118" s="240">
        <f>ROUND(I118*H118,2)</f>
        <v>0</v>
      </c>
      <c r="K118" s="236" t="s">
        <v>149</v>
      </c>
      <c r="L118" s="73"/>
      <c r="M118" s="241" t="s">
        <v>21</v>
      </c>
      <c r="N118" s="242" t="s">
        <v>45</v>
      </c>
      <c r="O118" s="48"/>
      <c r="P118" s="243">
        <f>O118*H118</f>
        <v>0</v>
      </c>
      <c r="Q118" s="243">
        <v>0</v>
      </c>
      <c r="R118" s="243">
        <f>Q118*H118</f>
        <v>0</v>
      </c>
      <c r="S118" s="243">
        <v>0</v>
      </c>
      <c r="T118" s="244">
        <f>S118*H118</f>
        <v>0</v>
      </c>
      <c r="AR118" s="25" t="s">
        <v>150</v>
      </c>
      <c r="AT118" s="25" t="s">
        <v>145</v>
      </c>
      <c r="AU118" s="25" t="s">
        <v>84</v>
      </c>
      <c r="AY118" s="25" t="s">
        <v>142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25" t="s">
        <v>82</v>
      </c>
      <c r="BK118" s="245">
        <f>ROUND(I118*H118,2)</f>
        <v>0</v>
      </c>
      <c r="BL118" s="25" t="s">
        <v>150</v>
      </c>
      <c r="BM118" s="25" t="s">
        <v>589</v>
      </c>
    </row>
    <row r="119" spans="2:65" s="1" customFormat="1" ht="25.5" customHeight="1">
      <c r="B119" s="47"/>
      <c r="C119" s="234" t="s">
        <v>215</v>
      </c>
      <c r="D119" s="234" t="s">
        <v>145</v>
      </c>
      <c r="E119" s="235" t="s">
        <v>282</v>
      </c>
      <c r="F119" s="236" t="s">
        <v>283</v>
      </c>
      <c r="G119" s="237" t="s">
        <v>179</v>
      </c>
      <c r="H119" s="238">
        <v>12</v>
      </c>
      <c r="I119" s="239"/>
      <c r="J119" s="240">
        <f>ROUND(I119*H119,2)</f>
        <v>0</v>
      </c>
      <c r="K119" s="236" t="s">
        <v>149</v>
      </c>
      <c r="L119" s="73"/>
      <c r="M119" s="241" t="s">
        <v>21</v>
      </c>
      <c r="N119" s="242" t="s">
        <v>45</v>
      </c>
      <c r="O119" s="48"/>
      <c r="P119" s="243">
        <f>O119*H119</f>
        <v>0</v>
      </c>
      <c r="Q119" s="243">
        <v>0</v>
      </c>
      <c r="R119" s="243">
        <f>Q119*H119</f>
        <v>0</v>
      </c>
      <c r="S119" s="243">
        <v>0</v>
      </c>
      <c r="T119" s="244">
        <f>S119*H119</f>
        <v>0</v>
      </c>
      <c r="AR119" s="25" t="s">
        <v>150</v>
      </c>
      <c r="AT119" s="25" t="s">
        <v>145</v>
      </c>
      <c r="AU119" s="25" t="s">
        <v>84</v>
      </c>
      <c r="AY119" s="25" t="s">
        <v>142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25" t="s">
        <v>82</v>
      </c>
      <c r="BK119" s="245">
        <f>ROUND(I119*H119,2)</f>
        <v>0</v>
      </c>
      <c r="BL119" s="25" t="s">
        <v>150</v>
      </c>
      <c r="BM119" s="25" t="s">
        <v>590</v>
      </c>
    </row>
    <row r="120" spans="2:65" s="1" customFormat="1" ht="25.5" customHeight="1">
      <c r="B120" s="47"/>
      <c r="C120" s="234" t="s">
        <v>219</v>
      </c>
      <c r="D120" s="234" t="s">
        <v>145</v>
      </c>
      <c r="E120" s="235" t="s">
        <v>591</v>
      </c>
      <c r="F120" s="236" t="s">
        <v>592</v>
      </c>
      <c r="G120" s="237" t="s">
        <v>179</v>
      </c>
      <c r="H120" s="238">
        <v>25</v>
      </c>
      <c r="I120" s="239"/>
      <c r="J120" s="240">
        <f>ROUND(I120*H120,2)</f>
        <v>0</v>
      </c>
      <c r="K120" s="236" t="s">
        <v>149</v>
      </c>
      <c r="L120" s="73"/>
      <c r="M120" s="241" t="s">
        <v>21</v>
      </c>
      <c r="N120" s="242" t="s">
        <v>45</v>
      </c>
      <c r="O120" s="48"/>
      <c r="P120" s="243">
        <f>O120*H120</f>
        <v>0</v>
      </c>
      <c r="Q120" s="243">
        <v>0.00019</v>
      </c>
      <c r="R120" s="243">
        <f>Q120*H120</f>
        <v>0.00475</v>
      </c>
      <c r="S120" s="243">
        <v>0.00019</v>
      </c>
      <c r="T120" s="244">
        <f>S120*H120</f>
        <v>0.00475</v>
      </c>
      <c r="AR120" s="25" t="s">
        <v>150</v>
      </c>
      <c r="AT120" s="25" t="s">
        <v>145</v>
      </c>
      <c r="AU120" s="25" t="s">
        <v>84</v>
      </c>
      <c r="AY120" s="25" t="s">
        <v>142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25" t="s">
        <v>82</v>
      </c>
      <c r="BK120" s="245">
        <f>ROUND(I120*H120,2)</f>
        <v>0</v>
      </c>
      <c r="BL120" s="25" t="s">
        <v>150</v>
      </c>
      <c r="BM120" s="25" t="s">
        <v>593</v>
      </c>
    </row>
    <row r="121" spans="2:65" s="1" customFormat="1" ht="25.5" customHeight="1">
      <c r="B121" s="47"/>
      <c r="C121" s="234" t="s">
        <v>223</v>
      </c>
      <c r="D121" s="234" t="s">
        <v>145</v>
      </c>
      <c r="E121" s="235" t="s">
        <v>342</v>
      </c>
      <c r="F121" s="236" t="s">
        <v>343</v>
      </c>
      <c r="G121" s="237" t="s">
        <v>179</v>
      </c>
      <c r="H121" s="238">
        <v>12</v>
      </c>
      <c r="I121" s="239"/>
      <c r="J121" s="240">
        <f>ROUND(I121*H121,2)</f>
        <v>0</v>
      </c>
      <c r="K121" s="236" t="s">
        <v>149</v>
      </c>
      <c r="L121" s="73"/>
      <c r="M121" s="241" t="s">
        <v>21</v>
      </c>
      <c r="N121" s="242" t="s">
        <v>45</v>
      </c>
      <c r="O121" s="48"/>
      <c r="P121" s="243">
        <f>O121*H121</f>
        <v>0</v>
      </c>
      <c r="Q121" s="243">
        <v>0</v>
      </c>
      <c r="R121" s="243">
        <f>Q121*H121</f>
        <v>0</v>
      </c>
      <c r="S121" s="243">
        <v>0.02826</v>
      </c>
      <c r="T121" s="244">
        <f>S121*H121</f>
        <v>0.33912</v>
      </c>
      <c r="AR121" s="25" t="s">
        <v>150</v>
      </c>
      <c r="AT121" s="25" t="s">
        <v>145</v>
      </c>
      <c r="AU121" s="25" t="s">
        <v>84</v>
      </c>
      <c r="AY121" s="25" t="s">
        <v>142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5" t="s">
        <v>82</v>
      </c>
      <c r="BK121" s="245">
        <f>ROUND(I121*H121,2)</f>
        <v>0</v>
      </c>
      <c r="BL121" s="25" t="s">
        <v>150</v>
      </c>
      <c r="BM121" s="25" t="s">
        <v>594</v>
      </c>
    </row>
    <row r="122" spans="2:65" s="1" customFormat="1" ht="25.5" customHeight="1">
      <c r="B122" s="47"/>
      <c r="C122" s="234" t="s">
        <v>228</v>
      </c>
      <c r="D122" s="234" t="s">
        <v>145</v>
      </c>
      <c r="E122" s="235" t="s">
        <v>595</v>
      </c>
      <c r="F122" s="236" t="s">
        <v>596</v>
      </c>
      <c r="G122" s="237" t="s">
        <v>179</v>
      </c>
      <c r="H122" s="238">
        <v>1</v>
      </c>
      <c r="I122" s="239"/>
      <c r="J122" s="240">
        <f>ROUND(I122*H122,2)</f>
        <v>0</v>
      </c>
      <c r="K122" s="236" t="s">
        <v>149</v>
      </c>
      <c r="L122" s="73"/>
      <c r="M122" s="241" t="s">
        <v>21</v>
      </c>
      <c r="N122" s="242" t="s">
        <v>45</v>
      </c>
      <c r="O122" s="48"/>
      <c r="P122" s="243">
        <f>O122*H122</f>
        <v>0</v>
      </c>
      <c r="Q122" s="243">
        <v>0</v>
      </c>
      <c r="R122" s="243">
        <f>Q122*H122</f>
        <v>0</v>
      </c>
      <c r="S122" s="243">
        <v>0.1724</v>
      </c>
      <c r="T122" s="244">
        <f>S122*H122</f>
        <v>0.1724</v>
      </c>
      <c r="AR122" s="25" t="s">
        <v>150</v>
      </c>
      <c r="AT122" s="25" t="s">
        <v>145</v>
      </c>
      <c r="AU122" s="25" t="s">
        <v>84</v>
      </c>
      <c r="AY122" s="25" t="s">
        <v>142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25" t="s">
        <v>82</v>
      </c>
      <c r="BK122" s="245">
        <f>ROUND(I122*H122,2)</f>
        <v>0</v>
      </c>
      <c r="BL122" s="25" t="s">
        <v>150</v>
      </c>
      <c r="BM122" s="25" t="s">
        <v>597</v>
      </c>
    </row>
    <row r="123" spans="2:65" s="1" customFormat="1" ht="16.5" customHeight="1">
      <c r="B123" s="47"/>
      <c r="C123" s="234" t="s">
        <v>9</v>
      </c>
      <c r="D123" s="234" t="s">
        <v>145</v>
      </c>
      <c r="E123" s="235" t="s">
        <v>598</v>
      </c>
      <c r="F123" s="236" t="s">
        <v>599</v>
      </c>
      <c r="G123" s="237" t="s">
        <v>179</v>
      </c>
      <c r="H123" s="238">
        <v>4</v>
      </c>
      <c r="I123" s="239"/>
      <c r="J123" s="240">
        <f>ROUND(I123*H123,2)</f>
        <v>0</v>
      </c>
      <c r="K123" s="236" t="s">
        <v>149</v>
      </c>
      <c r="L123" s="73"/>
      <c r="M123" s="241" t="s">
        <v>21</v>
      </c>
      <c r="N123" s="242" t="s">
        <v>45</v>
      </c>
      <c r="O123" s="48"/>
      <c r="P123" s="243">
        <f>O123*H123</f>
        <v>0</v>
      </c>
      <c r="Q123" s="243">
        <v>0</v>
      </c>
      <c r="R123" s="243">
        <f>Q123*H123</f>
        <v>0</v>
      </c>
      <c r="S123" s="243">
        <v>0.00069</v>
      </c>
      <c r="T123" s="244">
        <f>S123*H123</f>
        <v>0.00276</v>
      </c>
      <c r="AR123" s="25" t="s">
        <v>150</v>
      </c>
      <c r="AT123" s="25" t="s">
        <v>145</v>
      </c>
      <c r="AU123" s="25" t="s">
        <v>84</v>
      </c>
      <c r="AY123" s="25" t="s">
        <v>142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25" t="s">
        <v>82</v>
      </c>
      <c r="BK123" s="245">
        <f>ROUND(I123*H123,2)</f>
        <v>0</v>
      </c>
      <c r="BL123" s="25" t="s">
        <v>150</v>
      </c>
      <c r="BM123" s="25" t="s">
        <v>600</v>
      </c>
    </row>
    <row r="124" spans="2:65" s="1" customFormat="1" ht="16.5" customHeight="1">
      <c r="B124" s="47"/>
      <c r="C124" s="234" t="s">
        <v>236</v>
      </c>
      <c r="D124" s="234" t="s">
        <v>145</v>
      </c>
      <c r="E124" s="235" t="s">
        <v>354</v>
      </c>
      <c r="F124" s="236" t="s">
        <v>355</v>
      </c>
      <c r="G124" s="237" t="s">
        <v>179</v>
      </c>
      <c r="H124" s="238">
        <v>4</v>
      </c>
      <c r="I124" s="239"/>
      <c r="J124" s="240">
        <f>ROUND(I124*H124,2)</f>
        <v>0</v>
      </c>
      <c r="K124" s="236" t="s">
        <v>149</v>
      </c>
      <c r="L124" s="73"/>
      <c r="M124" s="241" t="s">
        <v>21</v>
      </c>
      <c r="N124" s="242" t="s">
        <v>45</v>
      </c>
      <c r="O124" s="48"/>
      <c r="P124" s="243">
        <f>O124*H124</f>
        <v>0</v>
      </c>
      <c r="Q124" s="243">
        <v>0</v>
      </c>
      <c r="R124" s="243">
        <f>Q124*H124</f>
        <v>0</v>
      </c>
      <c r="S124" s="243">
        <v>0.00053</v>
      </c>
      <c r="T124" s="244">
        <f>S124*H124</f>
        <v>0.00212</v>
      </c>
      <c r="AR124" s="25" t="s">
        <v>150</v>
      </c>
      <c r="AT124" s="25" t="s">
        <v>145</v>
      </c>
      <c r="AU124" s="25" t="s">
        <v>84</v>
      </c>
      <c r="AY124" s="25" t="s">
        <v>142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82</v>
      </c>
      <c r="BK124" s="245">
        <f>ROUND(I124*H124,2)</f>
        <v>0</v>
      </c>
      <c r="BL124" s="25" t="s">
        <v>150</v>
      </c>
      <c r="BM124" s="25" t="s">
        <v>601</v>
      </c>
    </row>
    <row r="125" spans="2:65" s="1" customFormat="1" ht="16.5" customHeight="1">
      <c r="B125" s="47"/>
      <c r="C125" s="234" t="s">
        <v>240</v>
      </c>
      <c r="D125" s="234" t="s">
        <v>145</v>
      </c>
      <c r="E125" s="235" t="s">
        <v>602</v>
      </c>
      <c r="F125" s="236" t="s">
        <v>603</v>
      </c>
      <c r="G125" s="237" t="s">
        <v>148</v>
      </c>
      <c r="H125" s="238">
        <v>25</v>
      </c>
      <c r="I125" s="239"/>
      <c r="J125" s="240">
        <f>ROUND(I125*H125,2)</f>
        <v>0</v>
      </c>
      <c r="K125" s="236" t="s">
        <v>149</v>
      </c>
      <c r="L125" s="73"/>
      <c r="M125" s="241" t="s">
        <v>21</v>
      </c>
      <c r="N125" s="242" t="s">
        <v>45</v>
      </c>
      <c r="O125" s="48"/>
      <c r="P125" s="243">
        <f>O125*H125</f>
        <v>0</v>
      </c>
      <c r="Q125" s="243">
        <v>0.00011</v>
      </c>
      <c r="R125" s="243">
        <f>Q125*H125</f>
        <v>0.0027500000000000003</v>
      </c>
      <c r="S125" s="243">
        <v>0.00215</v>
      </c>
      <c r="T125" s="244">
        <f>S125*H125</f>
        <v>0.05375</v>
      </c>
      <c r="AR125" s="25" t="s">
        <v>150</v>
      </c>
      <c r="AT125" s="25" t="s">
        <v>145</v>
      </c>
      <c r="AU125" s="25" t="s">
        <v>84</v>
      </c>
      <c r="AY125" s="25" t="s">
        <v>142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150</v>
      </c>
      <c r="BM125" s="25" t="s">
        <v>604</v>
      </c>
    </row>
    <row r="126" spans="2:65" s="1" customFormat="1" ht="25.5" customHeight="1">
      <c r="B126" s="47"/>
      <c r="C126" s="234" t="s">
        <v>246</v>
      </c>
      <c r="D126" s="234" t="s">
        <v>145</v>
      </c>
      <c r="E126" s="235" t="s">
        <v>605</v>
      </c>
      <c r="F126" s="236" t="s">
        <v>606</v>
      </c>
      <c r="G126" s="237" t="s">
        <v>148</v>
      </c>
      <c r="H126" s="238">
        <v>1</v>
      </c>
      <c r="I126" s="239"/>
      <c r="J126" s="240">
        <f>ROUND(I126*H126,2)</f>
        <v>0</v>
      </c>
      <c r="K126" s="236" t="s">
        <v>149</v>
      </c>
      <c r="L126" s="73"/>
      <c r="M126" s="241" t="s">
        <v>21</v>
      </c>
      <c r="N126" s="242" t="s">
        <v>45</v>
      </c>
      <c r="O126" s="48"/>
      <c r="P126" s="243">
        <f>O126*H126</f>
        <v>0</v>
      </c>
      <c r="Q126" s="243">
        <v>0.00888</v>
      </c>
      <c r="R126" s="243">
        <f>Q126*H126</f>
        <v>0.00888</v>
      </c>
      <c r="S126" s="243">
        <v>0</v>
      </c>
      <c r="T126" s="244">
        <f>S126*H126</f>
        <v>0</v>
      </c>
      <c r="AR126" s="25" t="s">
        <v>150</v>
      </c>
      <c r="AT126" s="25" t="s">
        <v>145</v>
      </c>
      <c r="AU126" s="25" t="s">
        <v>84</v>
      </c>
      <c r="AY126" s="25" t="s">
        <v>142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25" t="s">
        <v>82</v>
      </c>
      <c r="BK126" s="245">
        <f>ROUND(I126*H126,2)</f>
        <v>0</v>
      </c>
      <c r="BL126" s="25" t="s">
        <v>150</v>
      </c>
      <c r="BM126" s="25" t="s">
        <v>607</v>
      </c>
    </row>
    <row r="127" spans="2:65" s="1" customFormat="1" ht="25.5" customHeight="1">
      <c r="B127" s="47"/>
      <c r="C127" s="234" t="s">
        <v>250</v>
      </c>
      <c r="D127" s="234" t="s">
        <v>145</v>
      </c>
      <c r="E127" s="235" t="s">
        <v>608</v>
      </c>
      <c r="F127" s="236" t="s">
        <v>609</v>
      </c>
      <c r="G127" s="237" t="s">
        <v>148</v>
      </c>
      <c r="H127" s="238">
        <v>9</v>
      </c>
      <c r="I127" s="239"/>
      <c r="J127" s="240">
        <f>ROUND(I127*H127,2)</f>
        <v>0</v>
      </c>
      <c r="K127" s="236" t="s">
        <v>149</v>
      </c>
      <c r="L127" s="73"/>
      <c r="M127" s="241" t="s">
        <v>21</v>
      </c>
      <c r="N127" s="242" t="s">
        <v>45</v>
      </c>
      <c r="O127" s="48"/>
      <c r="P127" s="243">
        <f>O127*H127</f>
        <v>0</v>
      </c>
      <c r="Q127" s="243">
        <v>0.01171</v>
      </c>
      <c r="R127" s="243">
        <f>Q127*H127</f>
        <v>0.10539</v>
      </c>
      <c r="S127" s="243">
        <v>0</v>
      </c>
      <c r="T127" s="244">
        <f>S127*H127</f>
        <v>0</v>
      </c>
      <c r="AR127" s="25" t="s">
        <v>150</v>
      </c>
      <c r="AT127" s="25" t="s">
        <v>145</v>
      </c>
      <c r="AU127" s="25" t="s">
        <v>84</v>
      </c>
      <c r="AY127" s="25" t="s">
        <v>142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150</v>
      </c>
      <c r="BM127" s="25" t="s">
        <v>610</v>
      </c>
    </row>
    <row r="128" spans="2:65" s="1" customFormat="1" ht="25.5" customHeight="1">
      <c r="B128" s="47"/>
      <c r="C128" s="234" t="s">
        <v>254</v>
      </c>
      <c r="D128" s="234" t="s">
        <v>145</v>
      </c>
      <c r="E128" s="235" t="s">
        <v>611</v>
      </c>
      <c r="F128" s="236" t="s">
        <v>612</v>
      </c>
      <c r="G128" s="237" t="s">
        <v>148</v>
      </c>
      <c r="H128" s="238">
        <v>3</v>
      </c>
      <c r="I128" s="239"/>
      <c r="J128" s="240">
        <f>ROUND(I128*H128,2)</f>
        <v>0</v>
      </c>
      <c r="K128" s="236" t="s">
        <v>149</v>
      </c>
      <c r="L128" s="73"/>
      <c r="M128" s="241" t="s">
        <v>21</v>
      </c>
      <c r="N128" s="242" t="s">
        <v>45</v>
      </c>
      <c r="O128" s="48"/>
      <c r="P128" s="243">
        <f>O128*H128</f>
        <v>0</v>
      </c>
      <c r="Q128" s="243">
        <v>0.03567</v>
      </c>
      <c r="R128" s="243">
        <f>Q128*H128</f>
        <v>0.10701</v>
      </c>
      <c r="S128" s="243">
        <v>0</v>
      </c>
      <c r="T128" s="244">
        <f>S128*H128</f>
        <v>0</v>
      </c>
      <c r="AR128" s="25" t="s">
        <v>150</v>
      </c>
      <c r="AT128" s="25" t="s">
        <v>145</v>
      </c>
      <c r="AU128" s="25" t="s">
        <v>84</v>
      </c>
      <c r="AY128" s="25" t="s">
        <v>142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82</v>
      </c>
      <c r="BK128" s="245">
        <f>ROUND(I128*H128,2)</f>
        <v>0</v>
      </c>
      <c r="BL128" s="25" t="s">
        <v>150</v>
      </c>
      <c r="BM128" s="25" t="s">
        <v>613</v>
      </c>
    </row>
    <row r="129" spans="2:65" s="1" customFormat="1" ht="16.5" customHeight="1">
      <c r="B129" s="47"/>
      <c r="C129" s="234" t="s">
        <v>258</v>
      </c>
      <c r="D129" s="234" t="s">
        <v>145</v>
      </c>
      <c r="E129" s="235" t="s">
        <v>614</v>
      </c>
      <c r="F129" s="236" t="s">
        <v>615</v>
      </c>
      <c r="G129" s="237" t="s">
        <v>148</v>
      </c>
      <c r="H129" s="238">
        <v>0.5</v>
      </c>
      <c r="I129" s="239"/>
      <c r="J129" s="240">
        <f>ROUND(I129*H129,2)</f>
        <v>0</v>
      </c>
      <c r="K129" s="236" t="s">
        <v>149</v>
      </c>
      <c r="L129" s="73"/>
      <c r="M129" s="241" t="s">
        <v>21</v>
      </c>
      <c r="N129" s="242" t="s">
        <v>45</v>
      </c>
      <c r="O129" s="48"/>
      <c r="P129" s="243">
        <f>O129*H129</f>
        <v>0</v>
      </c>
      <c r="Q129" s="243">
        <v>0.01535</v>
      </c>
      <c r="R129" s="243">
        <f>Q129*H129</f>
        <v>0.007675</v>
      </c>
      <c r="S129" s="243">
        <v>0</v>
      </c>
      <c r="T129" s="244">
        <f>S129*H129</f>
        <v>0</v>
      </c>
      <c r="AR129" s="25" t="s">
        <v>150</v>
      </c>
      <c r="AT129" s="25" t="s">
        <v>145</v>
      </c>
      <c r="AU129" s="25" t="s">
        <v>84</v>
      </c>
      <c r="AY129" s="25" t="s">
        <v>142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25" t="s">
        <v>82</v>
      </c>
      <c r="BK129" s="245">
        <f>ROUND(I129*H129,2)</f>
        <v>0</v>
      </c>
      <c r="BL129" s="25" t="s">
        <v>150</v>
      </c>
      <c r="BM129" s="25" t="s">
        <v>616</v>
      </c>
    </row>
    <row r="130" spans="2:65" s="1" customFormat="1" ht="25.5" customHeight="1">
      <c r="B130" s="47"/>
      <c r="C130" s="234" t="s">
        <v>262</v>
      </c>
      <c r="D130" s="234" t="s">
        <v>145</v>
      </c>
      <c r="E130" s="235" t="s">
        <v>617</v>
      </c>
      <c r="F130" s="236" t="s">
        <v>618</v>
      </c>
      <c r="G130" s="237" t="s">
        <v>148</v>
      </c>
      <c r="H130" s="238">
        <v>20</v>
      </c>
      <c r="I130" s="239"/>
      <c r="J130" s="240">
        <f>ROUND(I130*H130,2)</f>
        <v>0</v>
      </c>
      <c r="K130" s="236" t="s">
        <v>149</v>
      </c>
      <c r="L130" s="73"/>
      <c r="M130" s="241" t="s">
        <v>21</v>
      </c>
      <c r="N130" s="242" t="s">
        <v>45</v>
      </c>
      <c r="O130" s="48"/>
      <c r="P130" s="243">
        <f>O130*H130</f>
        <v>0</v>
      </c>
      <c r="Q130" s="243">
        <v>0.00035</v>
      </c>
      <c r="R130" s="243">
        <f>Q130*H130</f>
        <v>0.007</v>
      </c>
      <c r="S130" s="243">
        <v>0.00981</v>
      </c>
      <c r="T130" s="244">
        <f>S130*H130</f>
        <v>0.19619999999999999</v>
      </c>
      <c r="AR130" s="25" t="s">
        <v>150</v>
      </c>
      <c r="AT130" s="25" t="s">
        <v>145</v>
      </c>
      <c r="AU130" s="25" t="s">
        <v>84</v>
      </c>
      <c r="AY130" s="25" t="s">
        <v>142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150</v>
      </c>
      <c r="BM130" s="25" t="s">
        <v>619</v>
      </c>
    </row>
    <row r="131" spans="2:65" s="1" customFormat="1" ht="16.5" customHeight="1">
      <c r="B131" s="47"/>
      <c r="C131" s="234" t="s">
        <v>266</v>
      </c>
      <c r="D131" s="234" t="s">
        <v>145</v>
      </c>
      <c r="E131" s="235" t="s">
        <v>620</v>
      </c>
      <c r="F131" s="236" t="s">
        <v>621</v>
      </c>
      <c r="G131" s="237" t="s">
        <v>148</v>
      </c>
      <c r="H131" s="238">
        <v>35</v>
      </c>
      <c r="I131" s="239"/>
      <c r="J131" s="240">
        <f>ROUND(I131*H131,2)</f>
        <v>0</v>
      </c>
      <c r="K131" s="236" t="s">
        <v>149</v>
      </c>
      <c r="L131" s="73"/>
      <c r="M131" s="241" t="s">
        <v>21</v>
      </c>
      <c r="N131" s="242" t="s">
        <v>45</v>
      </c>
      <c r="O131" s="48"/>
      <c r="P131" s="243">
        <f>O131*H131</f>
        <v>0</v>
      </c>
      <c r="Q131" s="243">
        <v>0.00074</v>
      </c>
      <c r="R131" s="243">
        <f>Q131*H131</f>
        <v>0.0259</v>
      </c>
      <c r="S131" s="243">
        <v>0.03534</v>
      </c>
      <c r="T131" s="244">
        <f>S131*H131</f>
        <v>1.2369</v>
      </c>
      <c r="AR131" s="25" t="s">
        <v>150</v>
      </c>
      <c r="AT131" s="25" t="s">
        <v>145</v>
      </c>
      <c r="AU131" s="25" t="s">
        <v>84</v>
      </c>
      <c r="AY131" s="25" t="s">
        <v>142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25" t="s">
        <v>82</v>
      </c>
      <c r="BK131" s="245">
        <f>ROUND(I131*H131,2)</f>
        <v>0</v>
      </c>
      <c r="BL131" s="25" t="s">
        <v>150</v>
      </c>
      <c r="BM131" s="25" t="s">
        <v>622</v>
      </c>
    </row>
    <row r="132" spans="2:65" s="1" customFormat="1" ht="25.5" customHeight="1">
      <c r="B132" s="47"/>
      <c r="C132" s="234" t="s">
        <v>270</v>
      </c>
      <c r="D132" s="234" t="s">
        <v>145</v>
      </c>
      <c r="E132" s="235" t="s">
        <v>623</v>
      </c>
      <c r="F132" s="236" t="s">
        <v>624</v>
      </c>
      <c r="G132" s="237" t="s">
        <v>179</v>
      </c>
      <c r="H132" s="238">
        <v>1</v>
      </c>
      <c r="I132" s="239"/>
      <c r="J132" s="240">
        <f>ROUND(I132*H132,2)</f>
        <v>0</v>
      </c>
      <c r="K132" s="236" t="s">
        <v>149</v>
      </c>
      <c r="L132" s="73"/>
      <c r="M132" s="241" t="s">
        <v>21</v>
      </c>
      <c r="N132" s="242" t="s">
        <v>45</v>
      </c>
      <c r="O132" s="4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AR132" s="25" t="s">
        <v>150</v>
      </c>
      <c r="AT132" s="25" t="s">
        <v>145</v>
      </c>
      <c r="AU132" s="25" t="s">
        <v>84</v>
      </c>
      <c r="AY132" s="25" t="s">
        <v>142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25" t="s">
        <v>82</v>
      </c>
      <c r="BK132" s="245">
        <f>ROUND(I132*H132,2)</f>
        <v>0</v>
      </c>
      <c r="BL132" s="25" t="s">
        <v>150</v>
      </c>
      <c r="BM132" s="25" t="s">
        <v>625</v>
      </c>
    </row>
    <row r="133" spans="2:65" s="1" customFormat="1" ht="16.5" customHeight="1">
      <c r="B133" s="47"/>
      <c r="C133" s="234" t="s">
        <v>274</v>
      </c>
      <c r="D133" s="234" t="s">
        <v>145</v>
      </c>
      <c r="E133" s="235" t="s">
        <v>626</v>
      </c>
      <c r="F133" s="236" t="s">
        <v>627</v>
      </c>
      <c r="G133" s="237" t="s">
        <v>179</v>
      </c>
      <c r="H133" s="238">
        <v>2</v>
      </c>
      <c r="I133" s="239"/>
      <c r="J133" s="240">
        <f>ROUND(I133*H133,2)</f>
        <v>0</v>
      </c>
      <c r="K133" s="236" t="s">
        <v>149</v>
      </c>
      <c r="L133" s="73"/>
      <c r="M133" s="241" t="s">
        <v>21</v>
      </c>
      <c r="N133" s="242" t="s">
        <v>45</v>
      </c>
      <c r="O133" s="4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AR133" s="25" t="s">
        <v>150</v>
      </c>
      <c r="AT133" s="25" t="s">
        <v>145</v>
      </c>
      <c r="AU133" s="25" t="s">
        <v>84</v>
      </c>
      <c r="AY133" s="25" t="s">
        <v>142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25" t="s">
        <v>82</v>
      </c>
      <c r="BK133" s="245">
        <f>ROUND(I133*H133,2)</f>
        <v>0</v>
      </c>
      <c r="BL133" s="25" t="s">
        <v>150</v>
      </c>
      <c r="BM133" s="25" t="s">
        <v>628</v>
      </c>
    </row>
    <row r="134" spans="2:65" s="1" customFormat="1" ht="16.5" customHeight="1">
      <c r="B134" s="47"/>
      <c r="C134" s="234" t="s">
        <v>159</v>
      </c>
      <c r="D134" s="234" t="s">
        <v>145</v>
      </c>
      <c r="E134" s="235" t="s">
        <v>629</v>
      </c>
      <c r="F134" s="236" t="s">
        <v>630</v>
      </c>
      <c r="G134" s="237" t="s">
        <v>148</v>
      </c>
      <c r="H134" s="238">
        <v>30</v>
      </c>
      <c r="I134" s="239"/>
      <c r="J134" s="240">
        <f>ROUND(I134*H134,2)</f>
        <v>0</v>
      </c>
      <c r="K134" s="236" t="s">
        <v>149</v>
      </c>
      <c r="L134" s="73"/>
      <c r="M134" s="241" t="s">
        <v>21</v>
      </c>
      <c r="N134" s="242" t="s">
        <v>45</v>
      </c>
      <c r="O134" s="4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AR134" s="25" t="s">
        <v>150</v>
      </c>
      <c r="AT134" s="25" t="s">
        <v>145</v>
      </c>
      <c r="AU134" s="25" t="s">
        <v>84</v>
      </c>
      <c r="AY134" s="25" t="s">
        <v>142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25" t="s">
        <v>82</v>
      </c>
      <c r="BK134" s="245">
        <f>ROUND(I134*H134,2)</f>
        <v>0</v>
      </c>
      <c r="BL134" s="25" t="s">
        <v>150</v>
      </c>
      <c r="BM134" s="25" t="s">
        <v>631</v>
      </c>
    </row>
    <row r="135" spans="2:65" s="1" customFormat="1" ht="16.5" customHeight="1">
      <c r="B135" s="47"/>
      <c r="C135" s="234" t="s">
        <v>281</v>
      </c>
      <c r="D135" s="234" t="s">
        <v>145</v>
      </c>
      <c r="E135" s="235" t="s">
        <v>632</v>
      </c>
      <c r="F135" s="236" t="s">
        <v>633</v>
      </c>
      <c r="G135" s="237" t="s">
        <v>179</v>
      </c>
      <c r="H135" s="238">
        <v>1</v>
      </c>
      <c r="I135" s="239"/>
      <c r="J135" s="240">
        <f>ROUND(I135*H135,2)</f>
        <v>0</v>
      </c>
      <c r="K135" s="236" t="s">
        <v>149</v>
      </c>
      <c r="L135" s="73"/>
      <c r="M135" s="241" t="s">
        <v>21</v>
      </c>
      <c r="N135" s="242" t="s">
        <v>45</v>
      </c>
      <c r="O135" s="4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AR135" s="25" t="s">
        <v>150</v>
      </c>
      <c r="AT135" s="25" t="s">
        <v>145</v>
      </c>
      <c r="AU135" s="25" t="s">
        <v>84</v>
      </c>
      <c r="AY135" s="25" t="s">
        <v>142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150</v>
      </c>
      <c r="BM135" s="25" t="s">
        <v>634</v>
      </c>
    </row>
    <row r="136" spans="2:65" s="1" customFormat="1" ht="16.5" customHeight="1">
      <c r="B136" s="47"/>
      <c r="C136" s="234" t="s">
        <v>285</v>
      </c>
      <c r="D136" s="234" t="s">
        <v>145</v>
      </c>
      <c r="E136" s="235" t="s">
        <v>635</v>
      </c>
      <c r="F136" s="236" t="s">
        <v>636</v>
      </c>
      <c r="G136" s="237" t="s">
        <v>179</v>
      </c>
      <c r="H136" s="238">
        <v>2</v>
      </c>
      <c r="I136" s="239"/>
      <c r="J136" s="240">
        <f>ROUND(I136*H136,2)</f>
        <v>0</v>
      </c>
      <c r="K136" s="236" t="s">
        <v>149</v>
      </c>
      <c r="L136" s="73"/>
      <c r="M136" s="241" t="s">
        <v>21</v>
      </c>
      <c r="N136" s="242" t="s">
        <v>45</v>
      </c>
      <c r="O136" s="48"/>
      <c r="P136" s="243">
        <f>O136*H136</f>
        <v>0</v>
      </c>
      <c r="Q136" s="243">
        <v>0.00018</v>
      </c>
      <c r="R136" s="243">
        <f>Q136*H136</f>
        <v>0.00036</v>
      </c>
      <c r="S136" s="243">
        <v>0</v>
      </c>
      <c r="T136" s="244">
        <f>S136*H136</f>
        <v>0</v>
      </c>
      <c r="AR136" s="25" t="s">
        <v>150</v>
      </c>
      <c r="AT136" s="25" t="s">
        <v>145</v>
      </c>
      <c r="AU136" s="25" t="s">
        <v>84</v>
      </c>
      <c r="AY136" s="25" t="s">
        <v>142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82</v>
      </c>
      <c r="BK136" s="245">
        <f>ROUND(I136*H136,2)</f>
        <v>0</v>
      </c>
      <c r="BL136" s="25" t="s">
        <v>150</v>
      </c>
      <c r="BM136" s="25" t="s">
        <v>637</v>
      </c>
    </row>
    <row r="137" spans="2:65" s="1" customFormat="1" ht="16.5" customHeight="1">
      <c r="B137" s="47"/>
      <c r="C137" s="234" t="s">
        <v>289</v>
      </c>
      <c r="D137" s="234" t="s">
        <v>145</v>
      </c>
      <c r="E137" s="235" t="s">
        <v>638</v>
      </c>
      <c r="F137" s="236" t="s">
        <v>639</v>
      </c>
      <c r="G137" s="237" t="s">
        <v>179</v>
      </c>
      <c r="H137" s="238">
        <v>1</v>
      </c>
      <c r="I137" s="239"/>
      <c r="J137" s="240">
        <f>ROUND(I137*H137,2)</f>
        <v>0</v>
      </c>
      <c r="K137" s="236" t="s">
        <v>149</v>
      </c>
      <c r="L137" s="73"/>
      <c r="M137" s="241" t="s">
        <v>21</v>
      </c>
      <c r="N137" s="242" t="s">
        <v>45</v>
      </c>
      <c r="O137" s="48"/>
      <c r="P137" s="243">
        <f>O137*H137</f>
        <v>0</v>
      </c>
      <c r="Q137" s="243">
        <v>0.00045</v>
      </c>
      <c r="R137" s="243">
        <f>Q137*H137</f>
        <v>0.00045</v>
      </c>
      <c r="S137" s="243">
        <v>0</v>
      </c>
      <c r="T137" s="244">
        <f>S137*H137</f>
        <v>0</v>
      </c>
      <c r="AR137" s="25" t="s">
        <v>150</v>
      </c>
      <c r="AT137" s="25" t="s">
        <v>145</v>
      </c>
      <c r="AU137" s="25" t="s">
        <v>84</v>
      </c>
      <c r="AY137" s="25" t="s">
        <v>142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25" t="s">
        <v>82</v>
      </c>
      <c r="BK137" s="245">
        <f>ROUND(I137*H137,2)</f>
        <v>0</v>
      </c>
      <c r="BL137" s="25" t="s">
        <v>150</v>
      </c>
      <c r="BM137" s="25" t="s">
        <v>640</v>
      </c>
    </row>
    <row r="138" spans="2:65" s="1" customFormat="1" ht="16.5" customHeight="1">
      <c r="B138" s="47"/>
      <c r="C138" s="234" t="s">
        <v>293</v>
      </c>
      <c r="D138" s="234" t="s">
        <v>145</v>
      </c>
      <c r="E138" s="235" t="s">
        <v>641</v>
      </c>
      <c r="F138" s="236" t="s">
        <v>642</v>
      </c>
      <c r="G138" s="237" t="s">
        <v>179</v>
      </c>
      <c r="H138" s="238">
        <v>1</v>
      </c>
      <c r="I138" s="239"/>
      <c r="J138" s="240">
        <f>ROUND(I138*H138,2)</f>
        <v>0</v>
      </c>
      <c r="K138" s="236" t="s">
        <v>149</v>
      </c>
      <c r="L138" s="73"/>
      <c r="M138" s="241" t="s">
        <v>21</v>
      </c>
      <c r="N138" s="242" t="s">
        <v>45</v>
      </c>
      <c r="O138" s="48"/>
      <c r="P138" s="243">
        <f>O138*H138</f>
        <v>0</v>
      </c>
      <c r="Q138" s="243">
        <v>0.00727</v>
      </c>
      <c r="R138" s="243">
        <f>Q138*H138</f>
        <v>0.00727</v>
      </c>
      <c r="S138" s="243">
        <v>0</v>
      </c>
      <c r="T138" s="244">
        <f>S138*H138</f>
        <v>0</v>
      </c>
      <c r="AR138" s="25" t="s">
        <v>150</v>
      </c>
      <c r="AT138" s="25" t="s">
        <v>145</v>
      </c>
      <c r="AU138" s="25" t="s">
        <v>84</v>
      </c>
      <c r="AY138" s="25" t="s">
        <v>142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25" t="s">
        <v>82</v>
      </c>
      <c r="BK138" s="245">
        <f>ROUND(I138*H138,2)</f>
        <v>0</v>
      </c>
      <c r="BL138" s="25" t="s">
        <v>150</v>
      </c>
      <c r="BM138" s="25" t="s">
        <v>643</v>
      </c>
    </row>
    <row r="139" spans="2:65" s="1" customFormat="1" ht="25.5" customHeight="1">
      <c r="B139" s="47"/>
      <c r="C139" s="246" t="s">
        <v>297</v>
      </c>
      <c r="D139" s="246" t="s">
        <v>156</v>
      </c>
      <c r="E139" s="247" t="s">
        <v>644</v>
      </c>
      <c r="F139" s="248" t="s">
        <v>645</v>
      </c>
      <c r="G139" s="249" t="s">
        <v>179</v>
      </c>
      <c r="H139" s="250">
        <v>1</v>
      </c>
      <c r="I139" s="251"/>
      <c r="J139" s="252">
        <f>ROUND(I139*H139,2)</f>
        <v>0</v>
      </c>
      <c r="K139" s="248" t="s">
        <v>149</v>
      </c>
      <c r="L139" s="253"/>
      <c r="M139" s="254" t="s">
        <v>21</v>
      </c>
      <c r="N139" s="255" t="s">
        <v>45</v>
      </c>
      <c r="O139" s="48"/>
      <c r="P139" s="243">
        <f>O139*H139</f>
        <v>0</v>
      </c>
      <c r="Q139" s="243">
        <v>0.076</v>
      </c>
      <c r="R139" s="243">
        <f>Q139*H139</f>
        <v>0.076</v>
      </c>
      <c r="S139" s="243">
        <v>0</v>
      </c>
      <c r="T139" s="244">
        <f>S139*H139</f>
        <v>0</v>
      </c>
      <c r="AR139" s="25" t="s">
        <v>159</v>
      </c>
      <c r="AT139" s="25" t="s">
        <v>156</v>
      </c>
      <c r="AU139" s="25" t="s">
        <v>84</v>
      </c>
      <c r="AY139" s="25" t="s">
        <v>142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82</v>
      </c>
      <c r="BK139" s="245">
        <f>ROUND(I139*H139,2)</f>
        <v>0</v>
      </c>
      <c r="BL139" s="25" t="s">
        <v>150</v>
      </c>
      <c r="BM139" s="25" t="s">
        <v>646</v>
      </c>
    </row>
    <row r="140" spans="2:65" s="1" customFormat="1" ht="16.5" customHeight="1">
      <c r="B140" s="47"/>
      <c r="C140" s="246" t="s">
        <v>301</v>
      </c>
      <c r="D140" s="246" t="s">
        <v>156</v>
      </c>
      <c r="E140" s="247" t="s">
        <v>647</v>
      </c>
      <c r="F140" s="248" t="s">
        <v>648</v>
      </c>
      <c r="G140" s="249" t="s">
        <v>179</v>
      </c>
      <c r="H140" s="250">
        <v>1</v>
      </c>
      <c r="I140" s="251"/>
      <c r="J140" s="252">
        <f>ROUND(I140*H140,2)</f>
        <v>0</v>
      </c>
      <c r="K140" s="248" t="s">
        <v>149</v>
      </c>
      <c r="L140" s="253"/>
      <c r="M140" s="254" t="s">
        <v>21</v>
      </c>
      <c r="N140" s="255" t="s">
        <v>45</v>
      </c>
      <c r="O140" s="48"/>
      <c r="P140" s="243">
        <f>O140*H140</f>
        <v>0</v>
      </c>
      <c r="Q140" s="243">
        <v>0.0085</v>
      </c>
      <c r="R140" s="243">
        <f>Q140*H140</f>
        <v>0.0085</v>
      </c>
      <c r="S140" s="243">
        <v>0</v>
      </c>
      <c r="T140" s="244">
        <f>S140*H140</f>
        <v>0</v>
      </c>
      <c r="AR140" s="25" t="s">
        <v>159</v>
      </c>
      <c r="AT140" s="25" t="s">
        <v>156</v>
      </c>
      <c r="AU140" s="25" t="s">
        <v>84</v>
      </c>
      <c r="AY140" s="25" t="s">
        <v>142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25" t="s">
        <v>82</v>
      </c>
      <c r="BK140" s="245">
        <f>ROUND(I140*H140,2)</f>
        <v>0</v>
      </c>
      <c r="BL140" s="25" t="s">
        <v>150</v>
      </c>
      <c r="BM140" s="25" t="s">
        <v>649</v>
      </c>
    </row>
    <row r="141" spans="2:65" s="1" customFormat="1" ht="25.5" customHeight="1">
      <c r="B141" s="47"/>
      <c r="C141" s="234" t="s">
        <v>305</v>
      </c>
      <c r="D141" s="234" t="s">
        <v>145</v>
      </c>
      <c r="E141" s="235" t="s">
        <v>650</v>
      </c>
      <c r="F141" s="236" t="s">
        <v>651</v>
      </c>
      <c r="G141" s="237" t="s">
        <v>179</v>
      </c>
      <c r="H141" s="238">
        <v>1</v>
      </c>
      <c r="I141" s="239"/>
      <c r="J141" s="240">
        <f>ROUND(I141*H141,2)</f>
        <v>0</v>
      </c>
      <c r="K141" s="236" t="s">
        <v>149</v>
      </c>
      <c r="L141" s="73"/>
      <c r="M141" s="241" t="s">
        <v>21</v>
      </c>
      <c r="N141" s="242" t="s">
        <v>45</v>
      </c>
      <c r="O141" s="48"/>
      <c r="P141" s="243">
        <f>O141*H141</f>
        <v>0</v>
      </c>
      <c r="Q141" s="243">
        <v>0.0002</v>
      </c>
      <c r="R141" s="243">
        <f>Q141*H141</f>
        <v>0.0002</v>
      </c>
      <c r="S141" s="243">
        <v>0</v>
      </c>
      <c r="T141" s="244">
        <f>S141*H141</f>
        <v>0</v>
      </c>
      <c r="AR141" s="25" t="s">
        <v>150</v>
      </c>
      <c r="AT141" s="25" t="s">
        <v>145</v>
      </c>
      <c r="AU141" s="25" t="s">
        <v>84</v>
      </c>
      <c r="AY141" s="25" t="s">
        <v>142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25" t="s">
        <v>82</v>
      </c>
      <c r="BK141" s="245">
        <f>ROUND(I141*H141,2)</f>
        <v>0</v>
      </c>
      <c r="BL141" s="25" t="s">
        <v>150</v>
      </c>
      <c r="BM141" s="25" t="s">
        <v>652</v>
      </c>
    </row>
    <row r="142" spans="2:65" s="1" customFormat="1" ht="25.5" customHeight="1">
      <c r="B142" s="47"/>
      <c r="C142" s="234" t="s">
        <v>309</v>
      </c>
      <c r="D142" s="234" t="s">
        <v>145</v>
      </c>
      <c r="E142" s="235" t="s">
        <v>653</v>
      </c>
      <c r="F142" s="236" t="s">
        <v>654</v>
      </c>
      <c r="G142" s="237" t="s">
        <v>179</v>
      </c>
      <c r="H142" s="238">
        <v>2</v>
      </c>
      <c r="I142" s="239"/>
      <c r="J142" s="240">
        <f>ROUND(I142*H142,2)</f>
        <v>0</v>
      </c>
      <c r="K142" s="236" t="s">
        <v>149</v>
      </c>
      <c r="L142" s="73"/>
      <c r="M142" s="241" t="s">
        <v>21</v>
      </c>
      <c r="N142" s="242" t="s">
        <v>45</v>
      </c>
      <c r="O142" s="4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AR142" s="25" t="s">
        <v>150</v>
      </c>
      <c r="AT142" s="25" t="s">
        <v>145</v>
      </c>
      <c r="AU142" s="25" t="s">
        <v>84</v>
      </c>
      <c r="AY142" s="25" t="s">
        <v>142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82</v>
      </c>
      <c r="BK142" s="245">
        <f>ROUND(I142*H142,2)</f>
        <v>0</v>
      </c>
      <c r="BL142" s="25" t="s">
        <v>150</v>
      </c>
      <c r="BM142" s="25" t="s">
        <v>655</v>
      </c>
    </row>
    <row r="143" spans="2:65" s="1" customFormat="1" ht="25.5" customHeight="1">
      <c r="B143" s="47"/>
      <c r="C143" s="246" t="s">
        <v>313</v>
      </c>
      <c r="D143" s="246" t="s">
        <v>156</v>
      </c>
      <c r="E143" s="247" t="s">
        <v>656</v>
      </c>
      <c r="F143" s="248" t="s">
        <v>657</v>
      </c>
      <c r="G143" s="249" t="s">
        <v>179</v>
      </c>
      <c r="H143" s="250">
        <v>1</v>
      </c>
      <c r="I143" s="251"/>
      <c r="J143" s="252">
        <f>ROUND(I143*H143,2)</f>
        <v>0</v>
      </c>
      <c r="K143" s="248" t="s">
        <v>149</v>
      </c>
      <c r="L143" s="253"/>
      <c r="M143" s="254" t="s">
        <v>21</v>
      </c>
      <c r="N143" s="255" t="s">
        <v>45</v>
      </c>
      <c r="O143" s="48"/>
      <c r="P143" s="243">
        <f>O143*H143</f>
        <v>0</v>
      </c>
      <c r="Q143" s="243">
        <v>0.00564</v>
      </c>
      <c r="R143" s="243">
        <f>Q143*H143</f>
        <v>0.00564</v>
      </c>
      <c r="S143" s="243">
        <v>0</v>
      </c>
      <c r="T143" s="244">
        <f>S143*H143</f>
        <v>0</v>
      </c>
      <c r="AR143" s="25" t="s">
        <v>159</v>
      </c>
      <c r="AT143" s="25" t="s">
        <v>156</v>
      </c>
      <c r="AU143" s="25" t="s">
        <v>84</v>
      </c>
      <c r="AY143" s="25" t="s">
        <v>142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25" t="s">
        <v>82</v>
      </c>
      <c r="BK143" s="245">
        <f>ROUND(I143*H143,2)</f>
        <v>0</v>
      </c>
      <c r="BL143" s="25" t="s">
        <v>150</v>
      </c>
      <c r="BM143" s="25" t="s">
        <v>658</v>
      </c>
    </row>
    <row r="144" spans="2:65" s="1" customFormat="1" ht="25.5" customHeight="1">
      <c r="B144" s="47"/>
      <c r="C144" s="246" t="s">
        <v>317</v>
      </c>
      <c r="D144" s="246" t="s">
        <v>156</v>
      </c>
      <c r="E144" s="247" t="s">
        <v>659</v>
      </c>
      <c r="F144" s="248" t="s">
        <v>660</v>
      </c>
      <c r="G144" s="249" t="s">
        <v>179</v>
      </c>
      <c r="H144" s="250">
        <v>1</v>
      </c>
      <c r="I144" s="251"/>
      <c r="J144" s="252">
        <f>ROUND(I144*H144,2)</f>
        <v>0</v>
      </c>
      <c r="K144" s="248" t="s">
        <v>149</v>
      </c>
      <c r="L144" s="253"/>
      <c r="M144" s="254" t="s">
        <v>21</v>
      </c>
      <c r="N144" s="255" t="s">
        <v>45</v>
      </c>
      <c r="O144" s="48"/>
      <c r="P144" s="243">
        <f>O144*H144</f>
        <v>0</v>
      </c>
      <c r="Q144" s="243">
        <v>0.01175</v>
      </c>
      <c r="R144" s="243">
        <f>Q144*H144</f>
        <v>0.01175</v>
      </c>
      <c r="S144" s="243">
        <v>0</v>
      </c>
      <c r="T144" s="244">
        <f>S144*H144</f>
        <v>0</v>
      </c>
      <c r="AR144" s="25" t="s">
        <v>159</v>
      </c>
      <c r="AT144" s="25" t="s">
        <v>156</v>
      </c>
      <c r="AU144" s="25" t="s">
        <v>84</v>
      </c>
      <c r="AY144" s="25" t="s">
        <v>142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25" t="s">
        <v>82</v>
      </c>
      <c r="BK144" s="245">
        <f>ROUND(I144*H144,2)</f>
        <v>0</v>
      </c>
      <c r="BL144" s="25" t="s">
        <v>150</v>
      </c>
      <c r="BM144" s="25" t="s">
        <v>661</v>
      </c>
    </row>
    <row r="145" spans="2:65" s="1" customFormat="1" ht="25.5" customHeight="1">
      <c r="B145" s="47"/>
      <c r="C145" s="234" t="s">
        <v>321</v>
      </c>
      <c r="D145" s="234" t="s">
        <v>145</v>
      </c>
      <c r="E145" s="235" t="s">
        <v>662</v>
      </c>
      <c r="F145" s="236" t="s">
        <v>663</v>
      </c>
      <c r="G145" s="237" t="s">
        <v>234</v>
      </c>
      <c r="H145" s="238">
        <v>2.003</v>
      </c>
      <c r="I145" s="239"/>
      <c r="J145" s="240">
        <f>ROUND(I145*H145,2)</f>
        <v>0</v>
      </c>
      <c r="K145" s="236" t="s">
        <v>149</v>
      </c>
      <c r="L145" s="73"/>
      <c r="M145" s="241" t="s">
        <v>21</v>
      </c>
      <c r="N145" s="242" t="s">
        <v>45</v>
      </c>
      <c r="O145" s="4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AR145" s="25" t="s">
        <v>150</v>
      </c>
      <c r="AT145" s="25" t="s">
        <v>145</v>
      </c>
      <c r="AU145" s="25" t="s">
        <v>84</v>
      </c>
      <c r="AY145" s="25" t="s">
        <v>142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25" t="s">
        <v>82</v>
      </c>
      <c r="BK145" s="245">
        <f>ROUND(I145*H145,2)</f>
        <v>0</v>
      </c>
      <c r="BL145" s="25" t="s">
        <v>150</v>
      </c>
      <c r="BM145" s="25" t="s">
        <v>664</v>
      </c>
    </row>
    <row r="146" spans="2:65" s="1" customFormat="1" ht="25.5" customHeight="1">
      <c r="B146" s="47"/>
      <c r="C146" s="234" t="s">
        <v>325</v>
      </c>
      <c r="D146" s="234" t="s">
        <v>145</v>
      </c>
      <c r="E146" s="235" t="s">
        <v>665</v>
      </c>
      <c r="F146" s="236" t="s">
        <v>666</v>
      </c>
      <c r="G146" s="237" t="s">
        <v>179</v>
      </c>
      <c r="H146" s="238">
        <v>2</v>
      </c>
      <c r="I146" s="239"/>
      <c r="J146" s="240">
        <f>ROUND(I146*H146,2)</f>
        <v>0</v>
      </c>
      <c r="K146" s="236" t="s">
        <v>149</v>
      </c>
      <c r="L146" s="73"/>
      <c r="M146" s="241" t="s">
        <v>21</v>
      </c>
      <c r="N146" s="242" t="s">
        <v>45</v>
      </c>
      <c r="O146" s="48"/>
      <c r="P146" s="243">
        <f>O146*H146</f>
        <v>0</v>
      </c>
      <c r="Q146" s="243">
        <v>0.00418</v>
      </c>
      <c r="R146" s="243">
        <f>Q146*H146</f>
        <v>0.00836</v>
      </c>
      <c r="S146" s="243">
        <v>0</v>
      </c>
      <c r="T146" s="244">
        <f>S146*H146</f>
        <v>0</v>
      </c>
      <c r="AR146" s="25" t="s">
        <v>150</v>
      </c>
      <c r="AT146" s="25" t="s">
        <v>145</v>
      </c>
      <c r="AU146" s="25" t="s">
        <v>84</v>
      </c>
      <c r="AY146" s="25" t="s">
        <v>142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25" t="s">
        <v>82</v>
      </c>
      <c r="BK146" s="245">
        <f>ROUND(I146*H146,2)</f>
        <v>0</v>
      </c>
      <c r="BL146" s="25" t="s">
        <v>150</v>
      </c>
      <c r="BM146" s="25" t="s">
        <v>667</v>
      </c>
    </row>
    <row r="147" spans="2:65" s="1" customFormat="1" ht="25.5" customHeight="1">
      <c r="B147" s="47"/>
      <c r="C147" s="234" t="s">
        <v>329</v>
      </c>
      <c r="D147" s="234" t="s">
        <v>145</v>
      </c>
      <c r="E147" s="235" t="s">
        <v>668</v>
      </c>
      <c r="F147" s="236" t="s">
        <v>669</v>
      </c>
      <c r="G147" s="237" t="s">
        <v>179</v>
      </c>
      <c r="H147" s="238">
        <v>1</v>
      </c>
      <c r="I147" s="239"/>
      <c r="J147" s="240">
        <f>ROUND(I147*H147,2)</f>
        <v>0</v>
      </c>
      <c r="K147" s="236" t="s">
        <v>149</v>
      </c>
      <c r="L147" s="73"/>
      <c r="M147" s="241" t="s">
        <v>21</v>
      </c>
      <c r="N147" s="242" t="s">
        <v>45</v>
      </c>
      <c r="O147" s="48"/>
      <c r="P147" s="243">
        <f>O147*H147</f>
        <v>0</v>
      </c>
      <c r="Q147" s="243">
        <v>0.0005</v>
      </c>
      <c r="R147" s="243">
        <f>Q147*H147</f>
        <v>0.0005</v>
      </c>
      <c r="S147" s="243">
        <v>0</v>
      </c>
      <c r="T147" s="244">
        <f>S147*H147</f>
        <v>0</v>
      </c>
      <c r="AR147" s="25" t="s">
        <v>150</v>
      </c>
      <c r="AT147" s="25" t="s">
        <v>145</v>
      </c>
      <c r="AU147" s="25" t="s">
        <v>84</v>
      </c>
      <c r="AY147" s="25" t="s">
        <v>142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25" t="s">
        <v>82</v>
      </c>
      <c r="BK147" s="245">
        <f>ROUND(I147*H147,2)</f>
        <v>0</v>
      </c>
      <c r="BL147" s="25" t="s">
        <v>150</v>
      </c>
      <c r="BM147" s="25" t="s">
        <v>670</v>
      </c>
    </row>
    <row r="148" spans="2:65" s="1" customFormat="1" ht="25.5" customHeight="1">
      <c r="B148" s="47"/>
      <c r="C148" s="234" t="s">
        <v>333</v>
      </c>
      <c r="D148" s="234" t="s">
        <v>145</v>
      </c>
      <c r="E148" s="235" t="s">
        <v>671</v>
      </c>
      <c r="F148" s="236" t="s">
        <v>672</v>
      </c>
      <c r="G148" s="237" t="s">
        <v>179</v>
      </c>
      <c r="H148" s="238">
        <v>1</v>
      </c>
      <c r="I148" s="239"/>
      <c r="J148" s="240">
        <f>ROUND(I148*H148,2)</f>
        <v>0</v>
      </c>
      <c r="K148" s="236" t="s">
        <v>149</v>
      </c>
      <c r="L148" s="73"/>
      <c r="M148" s="241" t="s">
        <v>21</v>
      </c>
      <c r="N148" s="242" t="s">
        <v>45</v>
      </c>
      <c r="O148" s="48"/>
      <c r="P148" s="243">
        <f>O148*H148</f>
        <v>0</v>
      </c>
      <c r="Q148" s="243">
        <v>0.00239</v>
      </c>
      <c r="R148" s="243">
        <f>Q148*H148</f>
        <v>0.00239</v>
      </c>
      <c r="S148" s="243">
        <v>0</v>
      </c>
      <c r="T148" s="244">
        <f>S148*H148</f>
        <v>0</v>
      </c>
      <c r="AR148" s="25" t="s">
        <v>150</v>
      </c>
      <c r="AT148" s="25" t="s">
        <v>145</v>
      </c>
      <c r="AU148" s="25" t="s">
        <v>84</v>
      </c>
      <c r="AY148" s="25" t="s">
        <v>142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25" t="s">
        <v>82</v>
      </c>
      <c r="BK148" s="245">
        <f>ROUND(I148*H148,2)</f>
        <v>0</v>
      </c>
      <c r="BL148" s="25" t="s">
        <v>150</v>
      </c>
      <c r="BM148" s="25" t="s">
        <v>673</v>
      </c>
    </row>
    <row r="149" spans="2:65" s="1" customFormat="1" ht="16.5" customHeight="1">
      <c r="B149" s="47"/>
      <c r="C149" s="234" t="s">
        <v>337</v>
      </c>
      <c r="D149" s="234" t="s">
        <v>145</v>
      </c>
      <c r="E149" s="235" t="s">
        <v>674</v>
      </c>
      <c r="F149" s="236" t="s">
        <v>675</v>
      </c>
      <c r="G149" s="237" t="s">
        <v>226</v>
      </c>
      <c r="H149" s="238">
        <v>1</v>
      </c>
      <c r="I149" s="239"/>
      <c r="J149" s="240">
        <f>ROUND(I149*H149,2)</f>
        <v>0</v>
      </c>
      <c r="K149" s="236" t="s">
        <v>149</v>
      </c>
      <c r="L149" s="73"/>
      <c r="M149" s="241" t="s">
        <v>21</v>
      </c>
      <c r="N149" s="242" t="s">
        <v>45</v>
      </c>
      <c r="O149" s="48"/>
      <c r="P149" s="243">
        <f>O149*H149</f>
        <v>0</v>
      </c>
      <c r="Q149" s="243">
        <v>0.0069</v>
      </c>
      <c r="R149" s="243">
        <f>Q149*H149</f>
        <v>0.0069</v>
      </c>
      <c r="S149" s="243">
        <v>0</v>
      </c>
      <c r="T149" s="244">
        <f>S149*H149</f>
        <v>0</v>
      </c>
      <c r="AR149" s="25" t="s">
        <v>150</v>
      </c>
      <c r="AT149" s="25" t="s">
        <v>145</v>
      </c>
      <c r="AU149" s="25" t="s">
        <v>84</v>
      </c>
      <c r="AY149" s="25" t="s">
        <v>142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25" t="s">
        <v>82</v>
      </c>
      <c r="BK149" s="245">
        <f>ROUND(I149*H149,2)</f>
        <v>0</v>
      </c>
      <c r="BL149" s="25" t="s">
        <v>150</v>
      </c>
      <c r="BM149" s="25" t="s">
        <v>676</v>
      </c>
    </row>
    <row r="150" spans="2:65" s="1" customFormat="1" ht="16.5" customHeight="1">
      <c r="B150" s="47"/>
      <c r="C150" s="234" t="s">
        <v>341</v>
      </c>
      <c r="D150" s="234" t="s">
        <v>145</v>
      </c>
      <c r="E150" s="235" t="s">
        <v>677</v>
      </c>
      <c r="F150" s="236" t="s">
        <v>678</v>
      </c>
      <c r="G150" s="237" t="s">
        <v>226</v>
      </c>
      <c r="H150" s="238">
        <v>2</v>
      </c>
      <c r="I150" s="239"/>
      <c r="J150" s="240">
        <f>ROUND(I150*H150,2)</f>
        <v>0</v>
      </c>
      <c r="K150" s="236" t="s">
        <v>149</v>
      </c>
      <c r="L150" s="73"/>
      <c r="M150" s="241" t="s">
        <v>21</v>
      </c>
      <c r="N150" s="242" t="s">
        <v>45</v>
      </c>
      <c r="O150" s="48"/>
      <c r="P150" s="243">
        <f>O150*H150</f>
        <v>0</v>
      </c>
      <c r="Q150" s="243">
        <v>0.00628</v>
      </c>
      <c r="R150" s="243">
        <f>Q150*H150</f>
        <v>0.01256</v>
      </c>
      <c r="S150" s="243">
        <v>0</v>
      </c>
      <c r="T150" s="244">
        <f>S150*H150</f>
        <v>0</v>
      </c>
      <c r="AR150" s="25" t="s">
        <v>150</v>
      </c>
      <c r="AT150" s="25" t="s">
        <v>145</v>
      </c>
      <c r="AU150" s="25" t="s">
        <v>84</v>
      </c>
      <c r="AY150" s="25" t="s">
        <v>142</v>
      </c>
      <c r="BE150" s="245">
        <f>IF(N150="základní",J150,0)</f>
        <v>0</v>
      </c>
      <c r="BF150" s="245">
        <f>IF(N150="snížená",J150,0)</f>
        <v>0</v>
      </c>
      <c r="BG150" s="245">
        <f>IF(N150="zákl. přenesená",J150,0)</f>
        <v>0</v>
      </c>
      <c r="BH150" s="245">
        <f>IF(N150="sníž. přenesená",J150,0)</f>
        <v>0</v>
      </c>
      <c r="BI150" s="245">
        <f>IF(N150="nulová",J150,0)</f>
        <v>0</v>
      </c>
      <c r="BJ150" s="25" t="s">
        <v>82</v>
      </c>
      <c r="BK150" s="245">
        <f>ROUND(I150*H150,2)</f>
        <v>0</v>
      </c>
      <c r="BL150" s="25" t="s">
        <v>150</v>
      </c>
      <c r="BM150" s="25" t="s">
        <v>679</v>
      </c>
    </row>
    <row r="151" spans="2:65" s="1" customFormat="1" ht="25.5" customHeight="1">
      <c r="B151" s="47"/>
      <c r="C151" s="234" t="s">
        <v>345</v>
      </c>
      <c r="D151" s="234" t="s">
        <v>145</v>
      </c>
      <c r="E151" s="235" t="s">
        <v>680</v>
      </c>
      <c r="F151" s="236" t="s">
        <v>681</v>
      </c>
      <c r="G151" s="237" t="s">
        <v>179</v>
      </c>
      <c r="H151" s="238">
        <v>1</v>
      </c>
      <c r="I151" s="239"/>
      <c r="J151" s="240">
        <f>ROUND(I151*H151,2)</f>
        <v>0</v>
      </c>
      <c r="K151" s="236" t="s">
        <v>149</v>
      </c>
      <c r="L151" s="73"/>
      <c r="M151" s="241" t="s">
        <v>21</v>
      </c>
      <c r="N151" s="242" t="s">
        <v>45</v>
      </c>
      <c r="O151" s="48"/>
      <c r="P151" s="243">
        <f>O151*H151</f>
        <v>0</v>
      </c>
      <c r="Q151" s="243">
        <v>0.00147</v>
      </c>
      <c r="R151" s="243">
        <f>Q151*H151</f>
        <v>0.00147</v>
      </c>
      <c r="S151" s="243">
        <v>0</v>
      </c>
      <c r="T151" s="244">
        <f>S151*H151</f>
        <v>0</v>
      </c>
      <c r="AR151" s="25" t="s">
        <v>150</v>
      </c>
      <c r="AT151" s="25" t="s">
        <v>145</v>
      </c>
      <c r="AU151" s="25" t="s">
        <v>84</v>
      </c>
      <c r="AY151" s="25" t="s">
        <v>142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25" t="s">
        <v>82</v>
      </c>
      <c r="BK151" s="245">
        <f>ROUND(I151*H151,2)</f>
        <v>0</v>
      </c>
      <c r="BL151" s="25" t="s">
        <v>150</v>
      </c>
      <c r="BM151" s="25" t="s">
        <v>682</v>
      </c>
    </row>
    <row r="152" spans="2:65" s="1" customFormat="1" ht="16.5" customHeight="1">
      <c r="B152" s="47"/>
      <c r="C152" s="234" t="s">
        <v>349</v>
      </c>
      <c r="D152" s="234" t="s">
        <v>145</v>
      </c>
      <c r="E152" s="235" t="s">
        <v>683</v>
      </c>
      <c r="F152" s="236" t="s">
        <v>684</v>
      </c>
      <c r="G152" s="237" t="s">
        <v>179</v>
      </c>
      <c r="H152" s="238">
        <v>2</v>
      </c>
      <c r="I152" s="239"/>
      <c r="J152" s="240">
        <f>ROUND(I152*H152,2)</f>
        <v>0</v>
      </c>
      <c r="K152" s="236" t="s">
        <v>149</v>
      </c>
      <c r="L152" s="73"/>
      <c r="M152" s="241" t="s">
        <v>21</v>
      </c>
      <c r="N152" s="242" t="s">
        <v>45</v>
      </c>
      <c r="O152" s="48"/>
      <c r="P152" s="243">
        <f>O152*H152</f>
        <v>0</v>
      </c>
      <c r="Q152" s="243">
        <v>0.00024</v>
      </c>
      <c r="R152" s="243">
        <f>Q152*H152</f>
        <v>0.00048</v>
      </c>
      <c r="S152" s="243">
        <v>0</v>
      </c>
      <c r="T152" s="244">
        <f>S152*H152</f>
        <v>0</v>
      </c>
      <c r="AR152" s="25" t="s">
        <v>150</v>
      </c>
      <c r="AT152" s="25" t="s">
        <v>145</v>
      </c>
      <c r="AU152" s="25" t="s">
        <v>84</v>
      </c>
      <c r="AY152" s="25" t="s">
        <v>142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25" t="s">
        <v>82</v>
      </c>
      <c r="BK152" s="245">
        <f>ROUND(I152*H152,2)</f>
        <v>0</v>
      </c>
      <c r="BL152" s="25" t="s">
        <v>150</v>
      </c>
      <c r="BM152" s="25" t="s">
        <v>685</v>
      </c>
    </row>
    <row r="153" spans="2:63" s="11" customFormat="1" ht="29.85" customHeight="1">
      <c r="B153" s="218"/>
      <c r="C153" s="219"/>
      <c r="D153" s="220" t="s">
        <v>73</v>
      </c>
      <c r="E153" s="232" t="s">
        <v>686</v>
      </c>
      <c r="F153" s="232" t="s">
        <v>687</v>
      </c>
      <c r="G153" s="219"/>
      <c r="H153" s="219"/>
      <c r="I153" s="222"/>
      <c r="J153" s="233">
        <f>BK153</f>
        <v>0</v>
      </c>
      <c r="K153" s="219"/>
      <c r="L153" s="224"/>
      <c r="M153" s="225"/>
      <c r="N153" s="226"/>
      <c r="O153" s="226"/>
      <c r="P153" s="227">
        <f>SUM(P154:P157)</f>
        <v>0</v>
      </c>
      <c r="Q153" s="226"/>
      <c r="R153" s="227">
        <f>SUM(R154:R157)</f>
        <v>0.0038900000000000002</v>
      </c>
      <c r="S153" s="226"/>
      <c r="T153" s="228">
        <f>SUM(T154:T157)</f>
        <v>0</v>
      </c>
      <c r="AR153" s="229" t="s">
        <v>84</v>
      </c>
      <c r="AT153" s="230" t="s">
        <v>73</v>
      </c>
      <c r="AU153" s="230" t="s">
        <v>82</v>
      </c>
      <c r="AY153" s="229" t="s">
        <v>142</v>
      </c>
      <c r="BK153" s="231">
        <f>SUM(BK154:BK157)</f>
        <v>0</v>
      </c>
    </row>
    <row r="154" spans="2:65" s="1" customFormat="1" ht="25.5" customHeight="1">
      <c r="B154" s="47"/>
      <c r="C154" s="234" t="s">
        <v>353</v>
      </c>
      <c r="D154" s="234" t="s">
        <v>145</v>
      </c>
      <c r="E154" s="235" t="s">
        <v>688</v>
      </c>
      <c r="F154" s="236" t="s">
        <v>689</v>
      </c>
      <c r="G154" s="237" t="s">
        <v>148</v>
      </c>
      <c r="H154" s="238">
        <v>19</v>
      </c>
      <c r="I154" s="239"/>
      <c r="J154" s="240">
        <f>ROUND(I154*H154,2)</f>
        <v>0</v>
      </c>
      <c r="K154" s="236" t="s">
        <v>149</v>
      </c>
      <c r="L154" s="73"/>
      <c r="M154" s="241" t="s">
        <v>21</v>
      </c>
      <c r="N154" s="242" t="s">
        <v>45</v>
      </c>
      <c r="O154" s="48"/>
      <c r="P154" s="243">
        <f>O154*H154</f>
        <v>0</v>
      </c>
      <c r="Q154" s="243">
        <v>6E-05</v>
      </c>
      <c r="R154" s="243">
        <f>Q154*H154</f>
        <v>0.00114</v>
      </c>
      <c r="S154" s="243">
        <v>0</v>
      </c>
      <c r="T154" s="244">
        <f>S154*H154</f>
        <v>0</v>
      </c>
      <c r="AR154" s="25" t="s">
        <v>150</v>
      </c>
      <c r="AT154" s="25" t="s">
        <v>145</v>
      </c>
      <c r="AU154" s="25" t="s">
        <v>84</v>
      </c>
      <c r="AY154" s="25" t="s">
        <v>142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25" t="s">
        <v>82</v>
      </c>
      <c r="BK154" s="245">
        <f>ROUND(I154*H154,2)</f>
        <v>0</v>
      </c>
      <c r="BL154" s="25" t="s">
        <v>150</v>
      </c>
      <c r="BM154" s="25" t="s">
        <v>690</v>
      </c>
    </row>
    <row r="155" spans="2:65" s="1" customFormat="1" ht="25.5" customHeight="1">
      <c r="B155" s="47"/>
      <c r="C155" s="234" t="s">
        <v>357</v>
      </c>
      <c r="D155" s="234" t="s">
        <v>145</v>
      </c>
      <c r="E155" s="235" t="s">
        <v>691</v>
      </c>
      <c r="F155" s="236" t="s">
        <v>692</v>
      </c>
      <c r="G155" s="237" t="s">
        <v>148</v>
      </c>
      <c r="H155" s="238">
        <v>3</v>
      </c>
      <c r="I155" s="239"/>
      <c r="J155" s="240">
        <f>ROUND(I155*H155,2)</f>
        <v>0</v>
      </c>
      <c r="K155" s="236" t="s">
        <v>149</v>
      </c>
      <c r="L155" s="73"/>
      <c r="M155" s="241" t="s">
        <v>21</v>
      </c>
      <c r="N155" s="242" t="s">
        <v>45</v>
      </c>
      <c r="O155" s="48"/>
      <c r="P155" s="243">
        <f>O155*H155</f>
        <v>0</v>
      </c>
      <c r="Q155" s="243">
        <v>0.00012</v>
      </c>
      <c r="R155" s="243">
        <f>Q155*H155</f>
        <v>0.00036</v>
      </c>
      <c r="S155" s="243">
        <v>0</v>
      </c>
      <c r="T155" s="244">
        <f>S155*H155</f>
        <v>0</v>
      </c>
      <c r="AR155" s="25" t="s">
        <v>150</v>
      </c>
      <c r="AT155" s="25" t="s">
        <v>145</v>
      </c>
      <c r="AU155" s="25" t="s">
        <v>84</v>
      </c>
      <c r="AY155" s="25" t="s">
        <v>142</v>
      </c>
      <c r="BE155" s="245">
        <f>IF(N155="základní",J155,0)</f>
        <v>0</v>
      </c>
      <c r="BF155" s="245">
        <f>IF(N155="snížená",J155,0)</f>
        <v>0</v>
      </c>
      <c r="BG155" s="245">
        <f>IF(N155="zákl. přenesená",J155,0)</f>
        <v>0</v>
      </c>
      <c r="BH155" s="245">
        <f>IF(N155="sníž. přenesená",J155,0)</f>
        <v>0</v>
      </c>
      <c r="BI155" s="245">
        <f>IF(N155="nulová",J155,0)</f>
        <v>0</v>
      </c>
      <c r="BJ155" s="25" t="s">
        <v>82</v>
      </c>
      <c r="BK155" s="245">
        <f>ROUND(I155*H155,2)</f>
        <v>0</v>
      </c>
      <c r="BL155" s="25" t="s">
        <v>150</v>
      </c>
      <c r="BM155" s="25" t="s">
        <v>693</v>
      </c>
    </row>
    <row r="156" spans="2:65" s="1" customFormat="1" ht="25.5" customHeight="1">
      <c r="B156" s="47"/>
      <c r="C156" s="234" t="s">
        <v>361</v>
      </c>
      <c r="D156" s="234" t="s">
        <v>145</v>
      </c>
      <c r="E156" s="235" t="s">
        <v>694</v>
      </c>
      <c r="F156" s="236" t="s">
        <v>695</v>
      </c>
      <c r="G156" s="237" t="s">
        <v>148</v>
      </c>
      <c r="H156" s="238">
        <v>10</v>
      </c>
      <c r="I156" s="239"/>
      <c r="J156" s="240">
        <f>ROUND(I156*H156,2)</f>
        <v>0</v>
      </c>
      <c r="K156" s="236" t="s">
        <v>149</v>
      </c>
      <c r="L156" s="73"/>
      <c r="M156" s="241" t="s">
        <v>21</v>
      </c>
      <c r="N156" s="242" t="s">
        <v>45</v>
      </c>
      <c r="O156" s="48"/>
      <c r="P156" s="243">
        <f>O156*H156</f>
        <v>0</v>
      </c>
      <c r="Q156" s="243">
        <v>0.00017</v>
      </c>
      <c r="R156" s="243">
        <f>Q156*H156</f>
        <v>0.0017000000000000001</v>
      </c>
      <c r="S156" s="243">
        <v>0</v>
      </c>
      <c r="T156" s="244">
        <f>S156*H156</f>
        <v>0</v>
      </c>
      <c r="AR156" s="25" t="s">
        <v>150</v>
      </c>
      <c r="AT156" s="25" t="s">
        <v>145</v>
      </c>
      <c r="AU156" s="25" t="s">
        <v>84</v>
      </c>
      <c r="AY156" s="25" t="s">
        <v>142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5" t="s">
        <v>82</v>
      </c>
      <c r="BK156" s="245">
        <f>ROUND(I156*H156,2)</f>
        <v>0</v>
      </c>
      <c r="BL156" s="25" t="s">
        <v>150</v>
      </c>
      <c r="BM156" s="25" t="s">
        <v>696</v>
      </c>
    </row>
    <row r="157" spans="2:65" s="1" customFormat="1" ht="25.5" customHeight="1">
      <c r="B157" s="47"/>
      <c r="C157" s="234" t="s">
        <v>365</v>
      </c>
      <c r="D157" s="234" t="s">
        <v>145</v>
      </c>
      <c r="E157" s="235" t="s">
        <v>697</v>
      </c>
      <c r="F157" s="236" t="s">
        <v>698</v>
      </c>
      <c r="G157" s="237" t="s">
        <v>148</v>
      </c>
      <c r="H157" s="238">
        <v>3</v>
      </c>
      <c r="I157" s="239"/>
      <c r="J157" s="240">
        <f>ROUND(I157*H157,2)</f>
        <v>0</v>
      </c>
      <c r="K157" s="236" t="s">
        <v>149</v>
      </c>
      <c r="L157" s="73"/>
      <c r="M157" s="241" t="s">
        <v>21</v>
      </c>
      <c r="N157" s="242" t="s">
        <v>45</v>
      </c>
      <c r="O157" s="48"/>
      <c r="P157" s="243">
        <f>O157*H157</f>
        <v>0</v>
      </c>
      <c r="Q157" s="243">
        <v>0.00023</v>
      </c>
      <c r="R157" s="243">
        <f>Q157*H157</f>
        <v>0.0006900000000000001</v>
      </c>
      <c r="S157" s="243">
        <v>0</v>
      </c>
      <c r="T157" s="244">
        <f>S157*H157</f>
        <v>0</v>
      </c>
      <c r="AR157" s="25" t="s">
        <v>150</v>
      </c>
      <c r="AT157" s="25" t="s">
        <v>145</v>
      </c>
      <c r="AU157" s="25" t="s">
        <v>84</v>
      </c>
      <c r="AY157" s="25" t="s">
        <v>142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25" t="s">
        <v>82</v>
      </c>
      <c r="BK157" s="245">
        <f>ROUND(I157*H157,2)</f>
        <v>0</v>
      </c>
      <c r="BL157" s="25" t="s">
        <v>150</v>
      </c>
      <c r="BM157" s="25" t="s">
        <v>699</v>
      </c>
    </row>
    <row r="158" spans="2:63" s="11" customFormat="1" ht="37.4" customHeight="1">
      <c r="B158" s="218"/>
      <c r="C158" s="219"/>
      <c r="D158" s="220" t="s">
        <v>73</v>
      </c>
      <c r="E158" s="221" t="s">
        <v>156</v>
      </c>
      <c r="F158" s="221" t="s">
        <v>700</v>
      </c>
      <c r="G158" s="219"/>
      <c r="H158" s="219"/>
      <c r="I158" s="222"/>
      <c r="J158" s="223">
        <f>BK158</f>
        <v>0</v>
      </c>
      <c r="K158" s="219"/>
      <c r="L158" s="224"/>
      <c r="M158" s="225"/>
      <c r="N158" s="226"/>
      <c r="O158" s="226"/>
      <c r="P158" s="227">
        <f>P159</f>
        <v>0</v>
      </c>
      <c r="Q158" s="226"/>
      <c r="R158" s="227">
        <f>R159</f>
        <v>0.10395000000000001</v>
      </c>
      <c r="S158" s="226"/>
      <c r="T158" s="228">
        <f>T159</f>
        <v>0</v>
      </c>
      <c r="AR158" s="229" t="s">
        <v>155</v>
      </c>
      <c r="AT158" s="230" t="s">
        <v>73</v>
      </c>
      <c r="AU158" s="230" t="s">
        <v>74</v>
      </c>
      <c r="AY158" s="229" t="s">
        <v>142</v>
      </c>
      <c r="BK158" s="231">
        <f>BK159</f>
        <v>0</v>
      </c>
    </row>
    <row r="159" spans="2:63" s="11" customFormat="1" ht="19.9" customHeight="1">
      <c r="B159" s="218"/>
      <c r="C159" s="219"/>
      <c r="D159" s="220" t="s">
        <v>73</v>
      </c>
      <c r="E159" s="232" t="s">
        <v>701</v>
      </c>
      <c r="F159" s="232" t="s">
        <v>702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SUM(P160:P166)</f>
        <v>0</v>
      </c>
      <c r="Q159" s="226"/>
      <c r="R159" s="227">
        <f>SUM(R160:R166)</f>
        <v>0.10395000000000001</v>
      </c>
      <c r="S159" s="226"/>
      <c r="T159" s="228">
        <f>SUM(T160:T166)</f>
        <v>0</v>
      </c>
      <c r="AR159" s="229" t="s">
        <v>155</v>
      </c>
      <c r="AT159" s="230" t="s">
        <v>73</v>
      </c>
      <c r="AU159" s="230" t="s">
        <v>82</v>
      </c>
      <c r="AY159" s="229" t="s">
        <v>142</v>
      </c>
      <c r="BK159" s="231">
        <f>SUM(BK160:BK166)</f>
        <v>0</v>
      </c>
    </row>
    <row r="160" spans="2:65" s="1" customFormat="1" ht="25.5" customHeight="1">
      <c r="B160" s="47"/>
      <c r="C160" s="234" t="s">
        <v>369</v>
      </c>
      <c r="D160" s="234" t="s">
        <v>145</v>
      </c>
      <c r="E160" s="235" t="s">
        <v>703</v>
      </c>
      <c r="F160" s="236" t="s">
        <v>704</v>
      </c>
      <c r="G160" s="237" t="s">
        <v>179</v>
      </c>
      <c r="H160" s="238">
        <v>1</v>
      </c>
      <c r="I160" s="239"/>
      <c r="J160" s="240">
        <f>ROUND(I160*H160,2)</f>
        <v>0</v>
      </c>
      <c r="K160" s="236" t="s">
        <v>149</v>
      </c>
      <c r="L160" s="73"/>
      <c r="M160" s="241" t="s">
        <v>21</v>
      </c>
      <c r="N160" s="242" t="s">
        <v>45</v>
      </c>
      <c r="O160" s="48"/>
      <c r="P160" s="243">
        <f>O160*H160</f>
        <v>0</v>
      </c>
      <c r="Q160" s="243">
        <v>0.00351</v>
      </c>
      <c r="R160" s="243">
        <f>Q160*H160</f>
        <v>0.00351</v>
      </c>
      <c r="S160" s="243">
        <v>0</v>
      </c>
      <c r="T160" s="244">
        <f>S160*H160</f>
        <v>0</v>
      </c>
      <c r="AR160" s="25" t="s">
        <v>405</v>
      </c>
      <c r="AT160" s="25" t="s">
        <v>145</v>
      </c>
      <c r="AU160" s="25" t="s">
        <v>84</v>
      </c>
      <c r="AY160" s="25" t="s">
        <v>142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25" t="s">
        <v>82</v>
      </c>
      <c r="BK160" s="245">
        <f>ROUND(I160*H160,2)</f>
        <v>0</v>
      </c>
      <c r="BL160" s="25" t="s">
        <v>405</v>
      </c>
      <c r="BM160" s="25" t="s">
        <v>705</v>
      </c>
    </row>
    <row r="161" spans="2:65" s="1" customFormat="1" ht="16.5" customHeight="1">
      <c r="B161" s="47"/>
      <c r="C161" s="234" t="s">
        <v>373</v>
      </c>
      <c r="D161" s="234" t="s">
        <v>145</v>
      </c>
      <c r="E161" s="235" t="s">
        <v>706</v>
      </c>
      <c r="F161" s="236" t="s">
        <v>707</v>
      </c>
      <c r="G161" s="237" t="s">
        <v>148</v>
      </c>
      <c r="H161" s="238">
        <v>9</v>
      </c>
      <c r="I161" s="239"/>
      <c r="J161" s="240">
        <f>ROUND(I161*H161,2)</f>
        <v>0</v>
      </c>
      <c r="K161" s="236" t="s">
        <v>149</v>
      </c>
      <c r="L161" s="73"/>
      <c r="M161" s="241" t="s">
        <v>21</v>
      </c>
      <c r="N161" s="242" t="s">
        <v>45</v>
      </c>
      <c r="O161" s="48"/>
      <c r="P161" s="243">
        <f>O161*H161</f>
        <v>0</v>
      </c>
      <c r="Q161" s="243">
        <v>0.00019</v>
      </c>
      <c r="R161" s="243">
        <f>Q161*H161</f>
        <v>0.0017100000000000001</v>
      </c>
      <c r="S161" s="243">
        <v>0</v>
      </c>
      <c r="T161" s="244">
        <f>S161*H161</f>
        <v>0</v>
      </c>
      <c r="AR161" s="25" t="s">
        <v>405</v>
      </c>
      <c r="AT161" s="25" t="s">
        <v>145</v>
      </c>
      <c r="AU161" s="25" t="s">
        <v>84</v>
      </c>
      <c r="AY161" s="25" t="s">
        <v>142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25" t="s">
        <v>82</v>
      </c>
      <c r="BK161" s="245">
        <f>ROUND(I161*H161,2)</f>
        <v>0</v>
      </c>
      <c r="BL161" s="25" t="s">
        <v>405</v>
      </c>
      <c r="BM161" s="25" t="s">
        <v>708</v>
      </c>
    </row>
    <row r="162" spans="2:65" s="1" customFormat="1" ht="16.5" customHeight="1">
      <c r="B162" s="47"/>
      <c r="C162" s="246" t="s">
        <v>377</v>
      </c>
      <c r="D162" s="246" t="s">
        <v>156</v>
      </c>
      <c r="E162" s="247" t="s">
        <v>709</v>
      </c>
      <c r="F162" s="248" t="s">
        <v>710</v>
      </c>
      <c r="G162" s="249" t="s">
        <v>148</v>
      </c>
      <c r="H162" s="250">
        <v>9</v>
      </c>
      <c r="I162" s="251"/>
      <c r="J162" s="252">
        <f>ROUND(I162*H162,2)</f>
        <v>0</v>
      </c>
      <c r="K162" s="248" t="s">
        <v>149</v>
      </c>
      <c r="L162" s="253"/>
      <c r="M162" s="254" t="s">
        <v>21</v>
      </c>
      <c r="N162" s="255" t="s">
        <v>45</v>
      </c>
      <c r="O162" s="48"/>
      <c r="P162" s="243">
        <f>O162*H162</f>
        <v>0</v>
      </c>
      <c r="Q162" s="243">
        <v>0.0108</v>
      </c>
      <c r="R162" s="243">
        <f>Q162*H162</f>
        <v>0.09720000000000001</v>
      </c>
      <c r="S162" s="243">
        <v>0</v>
      </c>
      <c r="T162" s="244">
        <f>S162*H162</f>
        <v>0</v>
      </c>
      <c r="AR162" s="25" t="s">
        <v>711</v>
      </c>
      <c r="AT162" s="25" t="s">
        <v>156</v>
      </c>
      <c r="AU162" s="25" t="s">
        <v>84</v>
      </c>
      <c r="AY162" s="25" t="s">
        <v>142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25" t="s">
        <v>82</v>
      </c>
      <c r="BK162" s="245">
        <f>ROUND(I162*H162,2)</f>
        <v>0</v>
      </c>
      <c r="BL162" s="25" t="s">
        <v>711</v>
      </c>
      <c r="BM162" s="25" t="s">
        <v>712</v>
      </c>
    </row>
    <row r="163" spans="2:65" s="1" customFormat="1" ht="16.5" customHeight="1">
      <c r="B163" s="47"/>
      <c r="C163" s="246" t="s">
        <v>381</v>
      </c>
      <c r="D163" s="246" t="s">
        <v>156</v>
      </c>
      <c r="E163" s="247" t="s">
        <v>713</v>
      </c>
      <c r="F163" s="248" t="s">
        <v>714</v>
      </c>
      <c r="G163" s="249" t="s">
        <v>148</v>
      </c>
      <c r="H163" s="250">
        <v>9</v>
      </c>
      <c r="I163" s="251"/>
      <c r="J163" s="252">
        <f>ROUND(I163*H163,2)</f>
        <v>0</v>
      </c>
      <c r="K163" s="248" t="s">
        <v>149</v>
      </c>
      <c r="L163" s="253"/>
      <c r="M163" s="254" t="s">
        <v>21</v>
      </c>
      <c r="N163" s="255" t="s">
        <v>45</v>
      </c>
      <c r="O163" s="48"/>
      <c r="P163" s="243">
        <f>O163*H163</f>
        <v>0</v>
      </c>
      <c r="Q163" s="243">
        <v>1E-05</v>
      </c>
      <c r="R163" s="243">
        <f>Q163*H163</f>
        <v>9E-05</v>
      </c>
      <c r="S163" s="243">
        <v>0</v>
      </c>
      <c r="T163" s="244">
        <f>S163*H163</f>
        <v>0</v>
      </c>
      <c r="AR163" s="25" t="s">
        <v>711</v>
      </c>
      <c r="AT163" s="25" t="s">
        <v>156</v>
      </c>
      <c r="AU163" s="25" t="s">
        <v>84</v>
      </c>
      <c r="AY163" s="25" t="s">
        <v>142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25" t="s">
        <v>82</v>
      </c>
      <c r="BK163" s="245">
        <f>ROUND(I163*H163,2)</f>
        <v>0</v>
      </c>
      <c r="BL163" s="25" t="s">
        <v>711</v>
      </c>
      <c r="BM163" s="25" t="s">
        <v>715</v>
      </c>
    </row>
    <row r="164" spans="2:65" s="1" customFormat="1" ht="16.5" customHeight="1">
      <c r="B164" s="47"/>
      <c r="C164" s="234" t="s">
        <v>385</v>
      </c>
      <c r="D164" s="234" t="s">
        <v>145</v>
      </c>
      <c r="E164" s="235" t="s">
        <v>716</v>
      </c>
      <c r="F164" s="236" t="s">
        <v>717</v>
      </c>
      <c r="G164" s="237" t="s">
        <v>530</v>
      </c>
      <c r="H164" s="238">
        <v>3.1</v>
      </c>
      <c r="I164" s="239"/>
      <c r="J164" s="240">
        <f>ROUND(I164*H164,2)</f>
        <v>0</v>
      </c>
      <c r="K164" s="236" t="s">
        <v>149</v>
      </c>
      <c r="L164" s="73"/>
      <c r="M164" s="241" t="s">
        <v>21</v>
      </c>
      <c r="N164" s="242" t="s">
        <v>45</v>
      </c>
      <c r="O164" s="48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AR164" s="25" t="s">
        <v>405</v>
      </c>
      <c r="AT164" s="25" t="s">
        <v>145</v>
      </c>
      <c r="AU164" s="25" t="s">
        <v>84</v>
      </c>
      <c r="AY164" s="25" t="s">
        <v>142</v>
      </c>
      <c r="BE164" s="245">
        <f>IF(N164="základní",J164,0)</f>
        <v>0</v>
      </c>
      <c r="BF164" s="245">
        <f>IF(N164="snížená",J164,0)</f>
        <v>0</v>
      </c>
      <c r="BG164" s="245">
        <f>IF(N164="zákl. přenesená",J164,0)</f>
        <v>0</v>
      </c>
      <c r="BH164" s="245">
        <f>IF(N164="sníž. přenesená",J164,0)</f>
        <v>0</v>
      </c>
      <c r="BI164" s="245">
        <f>IF(N164="nulová",J164,0)</f>
        <v>0</v>
      </c>
      <c r="BJ164" s="25" t="s">
        <v>82</v>
      </c>
      <c r="BK164" s="245">
        <f>ROUND(I164*H164,2)</f>
        <v>0</v>
      </c>
      <c r="BL164" s="25" t="s">
        <v>405</v>
      </c>
      <c r="BM164" s="25" t="s">
        <v>718</v>
      </c>
    </row>
    <row r="165" spans="2:65" s="1" customFormat="1" ht="16.5" customHeight="1">
      <c r="B165" s="47"/>
      <c r="C165" s="234" t="s">
        <v>389</v>
      </c>
      <c r="D165" s="234" t="s">
        <v>145</v>
      </c>
      <c r="E165" s="235" t="s">
        <v>719</v>
      </c>
      <c r="F165" s="236" t="s">
        <v>720</v>
      </c>
      <c r="G165" s="237" t="s">
        <v>148</v>
      </c>
      <c r="H165" s="238">
        <v>9</v>
      </c>
      <c r="I165" s="239"/>
      <c r="J165" s="240">
        <f>ROUND(I165*H165,2)</f>
        <v>0</v>
      </c>
      <c r="K165" s="236" t="s">
        <v>149</v>
      </c>
      <c r="L165" s="73"/>
      <c r="M165" s="241" t="s">
        <v>21</v>
      </c>
      <c r="N165" s="242" t="s">
        <v>45</v>
      </c>
      <c r="O165" s="4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AR165" s="25" t="s">
        <v>405</v>
      </c>
      <c r="AT165" s="25" t="s">
        <v>145</v>
      </c>
      <c r="AU165" s="25" t="s">
        <v>84</v>
      </c>
      <c r="AY165" s="25" t="s">
        <v>142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25" t="s">
        <v>82</v>
      </c>
      <c r="BK165" s="245">
        <f>ROUND(I165*H165,2)</f>
        <v>0</v>
      </c>
      <c r="BL165" s="25" t="s">
        <v>405</v>
      </c>
      <c r="BM165" s="25" t="s">
        <v>721</v>
      </c>
    </row>
    <row r="166" spans="2:65" s="1" customFormat="1" ht="16.5" customHeight="1">
      <c r="B166" s="47"/>
      <c r="C166" s="234" t="s">
        <v>393</v>
      </c>
      <c r="D166" s="234" t="s">
        <v>145</v>
      </c>
      <c r="E166" s="235" t="s">
        <v>722</v>
      </c>
      <c r="F166" s="236" t="s">
        <v>723</v>
      </c>
      <c r="G166" s="237" t="s">
        <v>148</v>
      </c>
      <c r="H166" s="238">
        <v>9</v>
      </c>
      <c r="I166" s="239"/>
      <c r="J166" s="240">
        <f>ROUND(I166*H166,2)</f>
        <v>0</v>
      </c>
      <c r="K166" s="236" t="s">
        <v>149</v>
      </c>
      <c r="L166" s="73"/>
      <c r="M166" s="241" t="s">
        <v>21</v>
      </c>
      <c r="N166" s="242" t="s">
        <v>45</v>
      </c>
      <c r="O166" s="48"/>
      <c r="P166" s="243">
        <f>O166*H166</f>
        <v>0</v>
      </c>
      <c r="Q166" s="243">
        <v>0.00016</v>
      </c>
      <c r="R166" s="243">
        <f>Q166*H166</f>
        <v>0.00144</v>
      </c>
      <c r="S166" s="243">
        <v>0</v>
      </c>
      <c r="T166" s="244">
        <f>S166*H166</f>
        <v>0</v>
      </c>
      <c r="AR166" s="25" t="s">
        <v>405</v>
      </c>
      <c r="AT166" s="25" t="s">
        <v>145</v>
      </c>
      <c r="AU166" s="25" t="s">
        <v>84</v>
      </c>
      <c r="AY166" s="25" t="s">
        <v>142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25" t="s">
        <v>82</v>
      </c>
      <c r="BK166" s="245">
        <f>ROUND(I166*H166,2)</f>
        <v>0</v>
      </c>
      <c r="BL166" s="25" t="s">
        <v>405</v>
      </c>
      <c r="BM166" s="25" t="s">
        <v>724</v>
      </c>
    </row>
    <row r="167" spans="2:63" s="11" customFormat="1" ht="37.4" customHeight="1">
      <c r="B167" s="218"/>
      <c r="C167" s="219"/>
      <c r="D167" s="220" t="s">
        <v>73</v>
      </c>
      <c r="E167" s="221" t="s">
        <v>507</v>
      </c>
      <c r="F167" s="221" t="s">
        <v>508</v>
      </c>
      <c r="G167" s="219"/>
      <c r="H167" s="219"/>
      <c r="I167" s="222"/>
      <c r="J167" s="223">
        <f>BK167</f>
        <v>0</v>
      </c>
      <c r="K167" s="219"/>
      <c r="L167" s="224"/>
      <c r="M167" s="225"/>
      <c r="N167" s="226"/>
      <c r="O167" s="226"/>
      <c r="P167" s="227">
        <f>SUM(P168:P169)</f>
        <v>0</v>
      </c>
      <c r="Q167" s="226"/>
      <c r="R167" s="227">
        <f>SUM(R168:R169)</f>
        <v>0</v>
      </c>
      <c r="S167" s="226"/>
      <c r="T167" s="228">
        <f>SUM(T168:T169)</f>
        <v>0</v>
      </c>
      <c r="AR167" s="229" t="s">
        <v>161</v>
      </c>
      <c r="AT167" s="230" t="s">
        <v>73</v>
      </c>
      <c r="AU167" s="230" t="s">
        <v>74</v>
      </c>
      <c r="AY167" s="229" t="s">
        <v>142</v>
      </c>
      <c r="BK167" s="231">
        <f>SUM(BK168:BK169)</f>
        <v>0</v>
      </c>
    </row>
    <row r="168" spans="2:65" s="1" customFormat="1" ht="25.5" customHeight="1">
      <c r="B168" s="47"/>
      <c r="C168" s="234" t="s">
        <v>397</v>
      </c>
      <c r="D168" s="234" t="s">
        <v>145</v>
      </c>
      <c r="E168" s="235" t="s">
        <v>725</v>
      </c>
      <c r="F168" s="236" t="s">
        <v>726</v>
      </c>
      <c r="G168" s="237" t="s">
        <v>512</v>
      </c>
      <c r="H168" s="238">
        <v>16</v>
      </c>
      <c r="I168" s="239"/>
      <c r="J168" s="240">
        <f>ROUND(I168*H168,2)</f>
        <v>0</v>
      </c>
      <c r="K168" s="236" t="s">
        <v>149</v>
      </c>
      <c r="L168" s="73"/>
      <c r="M168" s="241" t="s">
        <v>21</v>
      </c>
      <c r="N168" s="242" t="s">
        <v>45</v>
      </c>
      <c r="O168" s="4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AR168" s="25" t="s">
        <v>513</v>
      </c>
      <c r="AT168" s="25" t="s">
        <v>145</v>
      </c>
      <c r="AU168" s="25" t="s">
        <v>82</v>
      </c>
      <c r="AY168" s="25" t="s">
        <v>142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25" t="s">
        <v>82</v>
      </c>
      <c r="BK168" s="245">
        <f>ROUND(I168*H168,2)</f>
        <v>0</v>
      </c>
      <c r="BL168" s="25" t="s">
        <v>513</v>
      </c>
      <c r="BM168" s="25" t="s">
        <v>727</v>
      </c>
    </row>
    <row r="169" spans="2:65" s="1" customFormat="1" ht="38.25" customHeight="1">
      <c r="B169" s="47"/>
      <c r="C169" s="234" t="s">
        <v>401</v>
      </c>
      <c r="D169" s="234" t="s">
        <v>145</v>
      </c>
      <c r="E169" s="235" t="s">
        <v>510</v>
      </c>
      <c r="F169" s="236" t="s">
        <v>728</v>
      </c>
      <c r="G169" s="237" t="s">
        <v>512</v>
      </c>
      <c r="H169" s="238">
        <v>2</v>
      </c>
      <c r="I169" s="239"/>
      <c r="J169" s="240">
        <f>ROUND(I169*H169,2)</f>
        <v>0</v>
      </c>
      <c r="K169" s="236" t="s">
        <v>149</v>
      </c>
      <c r="L169" s="73"/>
      <c r="M169" s="241" t="s">
        <v>21</v>
      </c>
      <c r="N169" s="257" t="s">
        <v>45</v>
      </c>
      <c r="O169" s="258"/>
      <c r="P169" s="259">
        <f>O169*H169</f>
        <v>0</v>
      </c>
      <c r="Q169" s="259">
        <v>0</v>
      </c>
      <c r="R169" s="259">
        <f>Q169*H169</f>
        <v>0</v>
      </c>
      <c r="S169" s="259">
        <v>0</v>
      </c>
      <c r="T169" s="260">
        <f>S169*H169</f>
        <v>0</v>
      </c>
      <c r="AR169" s="25" t="s">
        <v>513</v>
      </c>
      <c r="AT169" s="25" t="s">
        <v>145</v>
      </c>
      <c r="AU169" s="25" t="s">
        <v>82</v>
      </c>
      <c r="AY169" s="25" t="s">
        <v>142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82</v>
      </c>
      <c r="BK169" s="245">
        <f>ROUND(I169*H169,2)</f>
        <v>0</v>
      </c>
      <c r="BL169" s="25" t="s">
        <v>513</v>
      </c>
      <c r="BM169" s="25" t="s">
        <v>729</v>
      </c>
    </row>
    <row r="170" spans="2:12" s="1" customFormat="1" ht="6.95" customHeight="1">
      <c r="B170" s="68"/>
      <c r="C170" s="69"/>
      <c r="D170" s="69"/>
      <c r="E170" s="69"/>
      <c r="F170" s="69"/>
      <c r="G170" s="69"/>
      <c r="H170" s="69"/>
      <c r="I170" s="179"/>
      <c r="J170" s="69"/>
      <c r="K170" s="69"/>
      <c r="L170" s="73"/>
    </row>
  </sheetData>
  <sheetProtection password="CC35" sheet="1" objects="1" scenarios="1" formatColumns="0" formatRows="0" autoFilter="0"/>
  <autoFilter ref="C86:K169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8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104</v>
      </c>
      <c r="G1" s="152" t="s">
        <v>105</v>
      </c>
      <c r="H1" s="152"/>
      <c r="I1" s="153"/>
      <c r="J1" s="152" t="s">
        <v>106</v>
      </c>
      <c r="K1" s="151" t="s">
        <v>107</v>
      </c>
      <c r="L1" s="152" t="s">
        <v>108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90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84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kotelny SOŠ a SOU řemesel Kutná Hora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730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8. 2. 2018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21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59" t="s">
        <v>30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59" t="s">
        <v>28</v>
      </c>
      <c r="J20" s="36" t="s">
        <v>34</v>
      </c>
      <c r="K20" s="52"/>
    </row>
    <row r="21" spans="2:11" s="1" customFormat="1" ht="18" customHeight="1">
      <c r="B21" s="47"/>
      <c r="C21" s="48"/>
      <c r="D21" s="48"/>
      <c r="E21" s="36" t="s">
        <v>35</v>
      </c>
      <c r="F21" s="48"/>
      <c r="G21" s="48"/>
      <c r="H21" s="48"/>
      <c r="I21" s="159" t="s">
        <v>30</v>
      </c>
      <c r="J21" s="36" t="s">
        <v>36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71.25" customHeight="1">
      <c r="B24" s="161"/>
      <c r="C24" s="162"/>
      <c r="D24" s="162"/>
      <c r="E24" s="45" t="s">
        <v>112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ROUND(J84,2)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ROUND(SUM(BE84:BE281),2)</f>
        <v>0</v>
      </c>
      <c r="G30" s="48"/>
      <c r="H30" s="48"/>
      <c r="I30" s="171">
        <v>0.21</v>
      </c>
      <c r="J30" s="170">
        <f>ROUND(ROUND((SUM(BE84:BE281)),2)*I30,2)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ROUND(SUM(BF84:BF281),2)</f>
        <v>0</v>
      </c>
      <c r="G31" s="48"/>
      <c r="H31" s="48"/>
      <c r="I31" s="171">
        <v>0.15</v>
      </c>
      <c r="J31" s="170">
        <f>ROUND(ROUND((SUM(BF84:BF281)),2)*I31,2)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ROUND(SUM(BG84:BG281),2)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ROUND(SUM(BH84:BH281),2)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ROUND(SUM(BI84:BI281),2)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113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kotelny SOŠ a SOU řemesel Kutná Hora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17210UT - Vytápění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Čáslavská 202, Kutná Hora</v>
      </c>
      <c r="G49" s="48"/>
      <c r="H49" s="48"/>
      <c r="I49" s="159" t="s">
        <v>25</v>
      </c>
      <c r="J49" s="160" t="str">
        <f>IF(J12="","",J12)</f>
        <v>8. 2. 2018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SOŠ a SOU řemesel, Čáslavská 202, Kutná Hora</v>
      </c>
      <c r="G51" s="48"/>
      <c r="H51" s="48"/>
      <c r="I51" s="159" t="s">
        <v>33</v>
      </c>
      <c r="J51" s="45" t="str">
        <f>E21</f>
        <v>Kutnohorská stavební s.r.o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114</v>
      </c>
      <c r="D54" s="172"/>
      <c r="E54" s="172"/>
      <c r="F54" s="172"/>
      <c r="G54" s="172"/>
      <c r="H54" s="172"/>
      <c r="I54" s="186"/>
      <c r="J54" s="187" t="s">
        <v>115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116</v>
      </c>
      <c r="D56" s="48"/>
      <c r="E56" s="48"/>
      <c r="F56" s="48"/>
      <c r="G56" s="48"/>
      <c r="H56" s="48"/>
      <c r="I56" s="157"/>
      <c r="J56" s="168">
        <f>J84</f>
        <v>0</v>
      </c>
      <c r="K56" s="52"/>
      <c r="AU56" s="25" t="s">
        <v>117</v>
      </c>
    </row>
    <row r="57" spans="2:11" s="8" customFormat="1" ht="24.95" customHeight="1">
      <c r="B57" s="190"/>
      <c r="C57" s="191"/>
      <c r="D57" s="192" t="s">
        <v>118</v>
      </c>
      <c r="E57" s="193"/>
      <c r="F57" s="193"/>
      <c r="G57" s="193"/>
      <c r="H57" s="193"/>
      <c r="I57" s="194"/>
      <c r="J57" s="195">
        <f>J85</f>
        <v>0</v>
      </c>
      <c r="K57" s="196"/>
    </row>
    <row r="58" spans="2:11" s="9" customFormat="1" ht="19.9" customHeight="1">
      <c r="B58" s="197"/>
      <c r="C58" s="198"/>
      <c r="D58" s="199" t="s">
        <v>119</v>
      </c>
      <c r="E58" s="200"/>
      <c r="F58" s="200"/>
      <c r="G58" s="200"/>
      <c r="H58" s="200"/>
      <c r="I58" s="201"/>
      <c r="J58" s="202">
        <f>J86</f>
        <v>0</v>
      </c>
      <c r="K58" s="203"/>
    </row>
    <row r="59" spans="2:11" s="9" customFormat="1" ht="19.9" customHeight="1">
      <c r="B59" s="197"/>
      <c r="C59" s="198"/>
      <c r="D59" s="199" t="s">
        <v>731</v>
      </c>
      <c r="E59" s="200"/>
      <c r="F59" s="200"/>
      <c r="G59" s="200"/>
      <c r="H59" s="200"/>
      <c r="I59" s="201"/>
      <c r="J59" s="202">
        <f>J119</f>
        <v>0</v>
      </c>
      <c r="K59" s="203"/>
    </row>
    <row r="60" spans="2:11" s="9" customFormat="1" ht="19.9" customHeight="1">
      <c r="B60" s="197"/>
      <c r="C60" s="198"/>
      <c r="D60" s="199" t="s">
        <v>124</v>
      </c>
      <c r="E60" s="200"/>
      <c r="F60" s="200"/>
      <c r="G60" s="200"/>
      <c r="H60" s="200"/>
      <c r="I60" s="201"/>
      <c r="J60" s="202">
        <f>J131</f>
        <v>0</v>
      </c>
      <c r="K60" s="203"/>
    </row>
    <row r="61" spans="2:11" s="9" customFormat="1" ht="19.9" customHeight="1">
      <c r="B61" s="197"/>
      <c r="C61" s="198"/>
      <c r="D61" s="199" t="s">
        <v>732</v>
      </c>
      <c r="E61" s="200"/>
      <c r="F61" s="200"/>
      <c r="G61" s="200"/>
      <c r="H61" s="200"/>
      <c r="I61" s="201"/>
      <c r="J61" s="202">
        <f>J170</f>
        <v>0</v>
      </c>
      <c r="K61" s="203"/>
    </row>
    <row r="62" spans="2:11" s="9" customFormat="1" ht="19.9" customHeight="1">
      <c r="B62" s="197"/>
      <c r="C62" s="198"/>
      <c r="D62" s="199" t="s">
        <v>733</v>
      </c>
      <c r="E62" s="200"/>
      <c r="F62" s="200"/>
      <c r="G62" s="200"/>
      <c r="H62" s="200"/>
      <c r="I62" s="201"/>
      <c r="J62" s="202">
        <f>J216</f>
        <v>0</v>
      </c>
      <c r="K62" s="203"/>
    </row>
    <row r="63" spans="2:11" s="9" customFormat="1" ht="19.9" customHeight="1">
      <c r="B63" s="197"/>
      <c r="C63" s="198"/>
      <c r="D63" s="199" t="s">
        <v>734</v>
      </c>
      <c r="E63" s="200"/>
      <c r="F63" s="200"/>
      <c r="G63" s="200"/>
      <c r="H63" s="200"/>
      <c r="I63" s="201"/>
      <c r="J63" s="202">
        <f>J273</f>
        <v>0</v>
      </c>
      <c r="K63" s="203"/>
    </row>
    <row r="64" spans="2:11" s="8" customFormat="1" ht="24.95" customHeight="1">
      <c r="B64" s="190"/>
      <c r="C64" s="191"/>
      <c r="D64" s="192" t="s">
        <v>125</v>
      </c>
      <c r="E64" s="193"/>
      <c r="F64" s="193"/>
      <c r="G64" s="193"/>
      <c r="H64" s="193"/>
      <c r="I64" s="194"/>
      <c r="J64" s="195">
        <f>J276</f>
        <v>0</v>
      </c>
      <c r="K64" s="196"/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7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79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2"/>
      <c r="J70" s="72"/>
      <c r="K70" s="72"/>
      <c r="L70" s="73"/>
    </row>
    <row r="71" spans="2:12" s="1" customFormat="1" ht="36.95" customHeight="1">
      <c r="B71" s="47"/>
      <c r="C71" s="74" t="s">
        <v>126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16.5" customHeight="1">
      <c r="B74" s="47"/>
      <c r="C74" s="75"/>
      <c r="D74" s="75"/>
      <c r="E74" s="205" t="str">
        <f>E7</f>
        <v>Rekonstrukce kotelny SOŠ a SOU řemesel Kutná Hora</v>
      </c>
      <c r="F74" s="77"/>
      <c r="G74" s="77"/>
      <c r="H74" s="77"/>
      <c r="I74" s="204"/>
      <c r="J74" s="75"/>
      <c r="K74" s="75"/>
      <c r="L74" s="73"/>
    </row>
    <row r="75" spans="2:12" s="1" customFormat="1" ht="14.4" customHeight="1">
      <c r="B75" s="47"/>
      <c r="C75" s="77" t="s">
        <v>110</v>
      </c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7.25" customHeight="1">
      <c r="B76" s="47"/>
      <c r="C76" s="75"/>
      <c r="D76" s="75"/>
      <c r="E76" s="83" t="str">
        <f>E9</f>
        <v>17210UT - Vytápění</v>
      </c>
      <c r="F76" s="75"/>
      <c r="G76" s="75"/>
      <c r="H76" s="75"/>
      <c r="I76" s="204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8" customHeight="1">
      <c r="B78" s="47"/>
      <c r="C78" s="77" t="s">
        <v>23</v>
      </c>
      <c r="D78" s="75"/>
      <c r="E78" s="75"/>
      <c r="F78" s="206" t="str">
        <f>F12</f>
        <v>Čáslavská 202, Kutná Hora</v>
      </c>
      <c r="G78" s="75"/>
      <c r="H78" s="75"/>
      <c r="I78" s="207" t="s">
        <v>25</v>
      </c>
      <c r="J78" s="86" t="str">
        <f>IF(J12="","",J12)</f>
        <v>8. 2. 2018</v>
      </c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3.5">
      <c r="B80" s="47"/>
      <c r="C80" s="77" t="s">
        <v>27</v>
      </c>
      <c r="D80" s="75"/>
      <c r="E80" s="75"/>
      <c r="F80" s="206" t="str">
        <f>E15</f>
        <v>SOŠ a SOU řemesel, Čáslavská 202, Kutná Hora</v>
      </c>
      <c r="G80" s="75"/>
      <c r="H80" s="75"/>
      <c r="I80" s="207" t="s">
        <v>33</v>
      </c>
      <c r="J80" s="206" t="str">
        <f>E21</f>
        <v>Kutnohorská stavební s.r.o</v>
      </c>
      <c r="K80" s="75"/>
      <c r="L80" s="73"/>
    </row>
    <row r="81" spans="2:12" s="1" customFormat="1" ht="14.4" customHeight="1">
      <c r="B81" s="47"/>
      <c r="C81" s="77" t="s">
        <v>31</v>
      </c>
      <c r="D81" s="75"/>
      <c r="E81" s="75"/>
      <c r="F81" s="206" t="str">
        <f>IF(E18="","",E18)</f>
        <v/>
      </c>
      <c r="G81" s="75"/>
      <c r="H81" s="75"/>
      <c r="I81" s="204"/>
      <c r="J81" s="75"/>
      <c r="K81" s="75"/>
      <c r="L81" s="73"/>
    </row>
    <row r="82" spans="2:12" s="1" customFormat="1" ht="10.3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20" s="10" customFormat="1" ht="29.25" customHeight="1">
      <c r="B83" s="208"/>
      <c r="C83" s="209" t="s">
        <v>127</v>
      </c>
      <c r="D83" s="210" t="s">
        <v>59</v>
      </c>
      <c r="E83" s="210" t="s">
        <v>55</v>
      </c>
      <c r="F83" s="210" t="s">
        <v>128</v>
      </c>
      <c r="G83" s="210" t="s">
        <v>129</v>
      </c>
      <c r="H83" s="210" t="s">
        <v>130</v>
      </c>
      <c r="I83" s="211" t="s">
        <v>131</v>
      </c>
      <c r="J83" s="210" t="s">
        <v>115</v>
      </c>
      <c r="K83" s="212" t="s">
        <v>132</v>
      </c>
      <c r="L83" s="213"/>
      <c r="M83" s="103" t="s">
        <v>133</v>
      </c>
      <c r="N83" s="104" t="s">
        <v>44</v>
      </c>
      <c r="O83" s="104" t="s">
        <v>134</v>
      </c>
      <c r="P83" s="104" t="s">
        <v>135</v>
      </c>
      <c r="Q83" s="104" t="s">
        <v>136</v>
      </c>
      <c r="R83" s="104" t="s">
        <v>137</v>
      </c>
      <c r="S83" s="104" t="s">
        <v>138</v>
      </c>
      <c r="T83" s="105" t="s">
        <v>139</v>
      </c>
    </row>
    <row r="84" spans="2:63" s="1" customFormat="1" ht="29.25" customHeight="1">
      <c r="B84" s="47"/>
      <c r="C84" s="109" t="s">
        <v>116</v>
      </c>
      <c r="D84" s="75"/>
      <c r="E84" s="75"/>
      <c r="F84" s="75"/>
      <c r="G84" s="75"/>
      <c r="H84" s="75"/>
      <c r="I84" s="204"/>
      <c r="J84" s="214">
        <f>BK84</f>
        <v>0</v>
      </c>
      <c r="K84" s="75"/>
      <c r="L84" s="73"/>
      <c r="M84" s="106"/>
      <c r="N84" s="107"/>
      <c r="O84" s="107"/>
      <c r="P84" s="215">
        <f>P85+P276</f>
        <v>0</v>
      </c>
      <c r="Q84" s="107"/>
      <c r="R84" s="215">
        <f>R85+R276</f>
        <v>8.189251999999998</v>
      </c>
      <c r="S84" s="107"/>
      <c r="T84" s="216">
        <f>T85+T276</f>
        <v>58.65795400000001</v>
      </c>
      <c r="AT84" s="25" t="s">
        <v>73</v>
      </c>
      <c r="AU84" s="25" t="s">
        <v>117</v>
      </c>
      <c r="BK84" s="217">
        <f>BK85+BK276</f>
        <v>0</v>
      </c>
    </row>
    <row r="85" spans="2:63" s="11" customFormat="1" ht="37.4" customHeight="1">
      <c r="B85" s="218"/>
      <c r="C85" s="219"/>
      <c r="D85" s="220" t="s">
        <v>73</v>
      </c>
      <c r="E85" s="221" t="s">
        <v>140</v>
      </c>
      <c r="F85" s="221" t="s">
        <v>141</v>
      </c>
      <c r="G85" s="219"/>
      <c r="H85" s="219"/>
      <c r="I85" s="222"/>
      <c r="J85" s="223">
        <f>BK85</f>
        <v>0</v>
      </c>
      <c r="K85" s="219"/>
      <c r="L85" s="224"/>
      <c r="M85" s="225"/>
      <c r="N85" s="226"/>
      <c r="O85" s="226"/>
      <c r="P85" s="227">
        <f>P86+P119+P131+P170+P216+P273</f>
        <v>0</v>
      </c>
      <c r="Q85" s="226"/>
      <c r="R85" s="227">
        <f>R86+R119+R131+R170+R216+R273</f>
        <v>8.189251999999998</v>
      </c>
      <c r="S85" s="226"/>
      <c r="T85" s="228">
        <f>T86+T119+T131+T170+T216+T273</f>
        <v>58.65795400000001</v>
      </c>
      <c r="AR85" s="229" t="s">
        <v>84</v>
      </c>
      <c r="AT85" s="230" t="s">
        <v>73</v>
      </c>
      <c r="AU85" s="230" t="s">
        <v>74</v>
      </c>
      <c r="AY85" s="229" t="s">
        <v>142</v>
      </c>
      <c r="BK85" s="231">
        <f>BK86+BK119+BK131+BK170+BK216+BK273</f>
        <v>0</v>
      </c>
    </row>
    <row r="86" spans="2:63" s="11" customFormat="1" ht="19.9" customHeight="1">
      <c r="B86" s="218"/>
      <c r="C86" s="219"/>
      <c r="D86" s="220" t="s">
        <v>73</v>
      </c>
      <c r="E86" s="232" t="s">
        <v>143</v>
      </c>
      <c r="F86" s="232" t="s">
        <v>144</v>
      </c>
      <c r="G86" s="219"/>
      <c r="H86" s="219"/>
      <c r="I86" s="222"/>
      <c r="J86" s="233">
        <f>BK86</f>
        <v>0</v>
      </c>
      <c r="K86" s="219"/>
      <c r="L86" s="224"/>
      <c r="M86" s="225"/>
      <c r="N86" s="226"/>
      <c r="O86" s="226"/>
      <c r="P86" s="227">
        <f>SUM(P87:P118)</f>
        <v>0</v>
      </c>
      <c r="Q86" s="226"/>
      <c r="R86" s="227">
        <f>SUM(R87:R118)</f>
        <v>0.808042</v>
      </c>
      <c r="S86" s="226"/>
      <c r="T86" s="228">
        <f>SUM(T87:T118)</f>
        <v>6.4496</v>
      </c>
      <c r="AR86" s="229" t="s">
        <v>84</v>
      </c>
      <c r="AT86" s="230" t="s">
        <v>73</v>
      </c>
      <c r="AU86" s="230" t="s">
        <v>82</v>
      </c>
      <c r="AY86" s="229" t="s">
        <v>142</v>
      </c>
      <c r="BK86" s="231">
        <f>SUM(BK87:BK118)</f>
        <v>0</v>
      </c>
    </row>
    <row r="87" spans="2:65" s="1" customFormat="1" ht="38.25" customHeight="1">
      <c r="B87" s="47"/>
      <c r="C87" s="234" t="s">
        <v>82</v>
      </c>
      <c r="D87" s="234" t="s">
        <v>145</v>
      </c>
      <c r="E87" s="235" t="s">
        <v>735</v>
      </c>
      <c r="F87" s="236" t="s">
        <v>736</v>
      </c>
      <c r="G87" s="237" t="s">
        <v>530</v>
      </c>
      <c r="H87" s="238">
        <v>63</v>
      </c>
      <c r="I87" s="239"/>
      <c r="J87" s="240">
        <f>ROUND(I87*H87,2)</f>
        <v>0</v>
      </c>
      <c r="K87" s="236" t="s">
        <v>149</v>
      </c>
      <c r="L87" s="73"/>
      <c r="M87" s="241" t="s">
        <v>21</v>
      </c>
      <c r="N87" s="242" t="s">
        <v>45</v>
      </c>
      <c r="O87" s="48"/>
      <c r="P87" s="243">
        <f>O87*H87</f>
        <v>0</v>
      </c>
      <c r="Q87" s="243">
        <v>0</v>
      </c>
      <c r="R87" s="243">
        <f>Q87*H87</f>
        <v>0</v>
      </c>
      <c r="S87" s="243">
        <v>0.043</v>
      </c>
      <c r="T87" s="244">
        <f>S87*H87</f>
        <v>2.7089999999999996</v>
      </c>
      <c r="AR87" s="25" t="s">
        <v>150</v>
      </c>
      <c r="AT87" s="25" t="s">
        <v>145</v>
      </c>
      <c r="AU87" s="25" t="s">
        <v>84</v>
      </c>
      <c r="AY87" s="25" t="s">
        <v>142</v>
      </c>
      <c r="BE87" s="245">
        <f>IF(N87="základní",J87,0)</f>
        <v>0</v>
      </c>
      <c r="BF87" s="245">
        <f>IF(N87="snížená",J87,0)</f>
        <v>0</v>
      </c>
      <c r="BG87" s="245">
        <f>IF(N87="zákl. přenesená",J87,0)</f>
        <v>0</v>
      </c>
      <c r="BH87" s="245">
        <f>IF(N87="sníž. přenesená",J87,0)</f>
        <v>0</v>
      </c>
      <c r="BI87" s="245">
        <f>IF(N87="nulová",J87,0)</f>
        <v>0</v>
      </c>
      <c r="BJ87" s="25" t="s">
        <v>82</v>
      </c>
      <c r="BK87" s="245">
        <f>ROUND(I87*H87,2)</f>
        <v>0</v>
      </c>
      <c r="BL87" s="25" t="s">
        <v>150</v>
      </c>
      <c r="BM87" s="25" t="s">
        <v>737</v>
      </c>
    </row>
    <row r="88" spans="2:65" s="1" customFormat="1" ht="38.25" customHeight="1">
      <c r="B88" s="47"/>
      <c r="C88" s="234" t="s">
        <v>84</v>
      </c>
      <c r="D88" s="234" t="s">
        <v>145</v>
      </c>
      <c r="E88" s="235" t="s">
        <v>146</v>
      </c>
      <c r="F88" s="236" t="s">
        <v>147</v>
      </c>
      <c r="G88" s="237" t="s">
        <v>148</v>
      </c>
      <c r="H88" s="238">
        <v>200</v>
      </c>
      <c r="I88" s="239"/>
      <c r="J88" s="240">
        <f>ROUND(I88*H88,2)</f>
        <v>0</v>
      </c>
      <c r="K88" s="236" t="s">
        <v>149</v>
      </c>
      <c r="L88" s="73"/>
      <c r="M88" s="241" t="s">
        <v>21</v>
      </c>
      <c r="N88" s="242" t="s">
        <v>45</v>
      </c>
      <c r="O88" s="48"/>
      <c r="P88" s="243">
        <f>O88*H88</f>
        <v>0</v>
      </c>
      <c r="Q88" s="243">
        <v>0</v>
      </c>
      <c r="R88" s="243">
        <f>Q88*H88</f>
        <v>0</v>
      </c>
      <c r="S88" s="243">
        <v>0.00542</v>
      </c>
      <c r="T88" s="244">
        <f>S88*H88</f>
        <v>1.084</v>
      </c>
      <c r="AR88" s="25" t="s">
        <v>150</v>
      </c>
      <c r="AT88" s="25" t="s">
        <v>145</v>
      </c>
      <c r="AU88" s="25" t="s">
        <v>84</v>
      </c>
      <c r="AY88" s="25" t="s">
        <v>142</v>
      </c>
      <c r="BE88" s="245">
        <f>IF(N88="základní",J88,0)</f>
        <v>0</v>
      </c>
      <c r="BF88" s="245">
        <f>IF(N88="snížená",J88,0)</f>
        <v>0</v>
      </c>
      <c r="BG88" s="245">
        <f>IF(N88="zákl. přenesená",J88,0)</f>
        <v>0</v>
      </c>
      <c r="BH88" s="245">
        <f>IF(N88="sníž. přenesená",J88,0)</f>
        <v>0</v>
      </c>
      <c r="BI88" s="245">
        <f>IF(N88="nulová",J88,0)</f>
        <v>0</v>
      </c>
      <c r="BJ88" s="25" t="s">
        <v>82</v>
      </c>
      <c r="BK88" s="245">
        <f>ROUND(I88*H88,2)</f>
        <v>0</v>
      </c>
      <c r="BL88" s="25" t="s">
        <v>150</v>
      </c>
      <c r="BM88" s="25" t="s">
        <v>738</v>
      </c>
    </row>
    <row r="89" spans="2:65" s="1" customFormat="1" ht="38.25" customHeight="1">
      <c r="B89" s="47"/>
      <c r="C89" s="234" t="s">
        <v>155</v>
      </c>
      <c r="D89" s="234" t="s">
        <v>145</v>
      </c>
      <c r="E89" s="235" t="s">
        <v>739</v>
      </c>
      <c r="F89" s="236" t="s">
        <v>740</v>
      </c>
      <c r="G89" s="237" t="s">
        <v>148</v>
      </c>
      <c r="H89" s="238">
        <v>370</v>
      </c>
      <c r="I89" s="239"/>
      <c r="J89" s="240">
        <f>ROUND(I89*H89,2)</f>
        <v>0</v>
      </c>
      <c r="K89" s="236" t="s">
        <v>149</v>
      </c>
      <c r="L89" s="73"/>
      <c r="M89" s="241" t="s">
        <v>21</v>
      </c>
      <c r="N89" s="242" t="s">
        <v>45</v>
      </c>
      <c r="O89" s="48"/>
      <c r="P89" s="243">
        <f>O89*H89</f>
        <v>0</v>
      </c>
      <c r="Q89" s="243">
        <v>0</v>
      </c>
      <c r="R89" s="243">
        <f>Q89*H89</f>
        <v>0</v>
      </c>
      <c r="S89" s="243">
        <v>0.00718</v>
      </c>
      <c r="T89" s="244">
        <f>S89*H89</f>
        <v>2.6566</v>
      </c>
      <c r="AR89" s="25" t="s">
        <v>150</v>
      </c>
      <c r="AT89" s="25" t="s">
        <v>145</v>
      </c>
      <c r="AU89" s="25" t="s">
        <v>84</v>
      </c>
      <c r="AY89" s="25" t="s">
        <v>142</v>
      </c>
      <c r="BE89" s="245">
        <f>IF(N89="základní",J89,0)</f>
        <v>0</v>
      </c>
      <c r="BF89" s="245">
        <f>IF(N89="snížená",J89,0)</f>
        <v>0</v>
      </c>
      <c r="BG89" s="245">
        <f>IF(N89="zákl. přenesená",J89,0)</f>
        <v>0</v>
      </c>
      <c r="BH89" s="245">
        <f>IF(N89="sníž. přenesená",J89,0)</f>
        <v>0</v>
      </c>
      <c r="BI89" s="245">
        <f>IF(N89="nulová",J89,0)</f>
        <v>0</v>
      </c>
      <c r="BJ89" s="25" t="s">
        <v>82</v>
      </c>
      <c r="BK89" s="245">
        <f>ROUND(I89*H89,2)</f>
        <v>0</v>
      </c>
      <c r="BL89" s="25" t="s">
        <v>150</v>
      </c>
      <c r="BM89" s="25" t="s">
        <v>741</v>
      </c>
    </row>
    <row r="90" spans="2:65" s="1" customFormat="1" ht="25.5" customHeight="1">
      <c r="B90" s="47"/>
      <c r="C90" s="234" t="s">
        <v>161</v>
      </c>
      <c r="D90" s="234" t="s">
        <v>145</v>
      </c>
      <c r="E90" s="235" t="s">
        <v>742</v>
      </c>
      <c r="F90" s="236" t="s">
        <v>743</v>
      </c>
      <c r="G90" s="237" t="s">
        <v>530</v>
      </c>
      <c r="H90" s="238">
        <v>13.6</v>
      </c>
      <c r="I90" s="239"/>
      <c r="J90" s="240">
        <f>ROUND(I90*H90,2)</f>
        <v>0</v>
      </c>
      <c r="K90" s="236" t="s">
        <v>149</v>
      </c>
      <c r="L90" s="73"/>
      <c r="M90" s="241" t="s">
        <v>21</v>
      </c>
      <c r="N90" s="242" t="s">
        <v>45</v>
      </c>
      <c r="O90" s="48"/>
      <c r="P90" s="243">
        <f>O90*H90</f>
        <v>0</v>
      </c>
      <c r="Q90" s="243">
        <v>0.00022</v>
      </c>
      <c r="R90" s="243">
        <f>Q90*H90</f>
        <v>0.002992</v>
      </c>
      <c r="S90" s="243">
        <v>0</v>
      </c>
      <c r="T90" s="244">
        <f>S90*H90</f>
        <v>0</v>
      </c>
      <c r="AR90" s="25" t="s">
        <v>150</v>
      </c>
      <c r="AT90" s="25" t="s">
        <v>145</v>
      </c>
      <c r="AU90" s="25" t="s">
        <v>84</v>
      </c>
      <c r="AY90" s="25" t="s">
        <v>142</v>
      </c>
      <c r="BE90" s="245">
        <f>IF(N90="základní",J90,0)</f>
        <v>0</v>
      </c>
      <c r="BF90" s="245">
        <f>IF(N90="snížená",J90,0)</f>
        <v>0</v>
      </c>
      <c r="BG90" s="245">
        <f>IF(N90="zákl. přenesená",J90,0)</f>
        <v>0</v>
      </c>
      <c r="BH90" s="245">
        <f>IF(N90="sníž. přenesená",J90,0)</f>
        <v>0</v>
      </c>
      <c r="BI90" s="245">
        <f>IF(N90="nulová",J90,0)</f>
        <v>0</v>
      </c>
      <c r="BJ90" s="25" t="s">
        <v>82</v>
      </c>
      <c r="BK90" s="245">
        <f>ROUND(I90*H90,2)</f>
        <v>0</v>
      </c>
      <c r="BL90" s="25" t="s">
        <v>150</v>
      </c>
      <c r="BM90" s="25" t="s">
        <v>744</v>
      </c>
    </row>
    <row r="91" spans="2:65" s="1" customFormat="1" ht="16.5" customHeight="1">
      <c r="B91" s="47"/>
      <c r="C91" s="246" t="s">
        <v>165</v>
      </c>
      <c r="D91" s="246" t="s">
        <v>156</v>
      </c>
      <c r="E91" s="247" t="s">
        <v>745</v>
      </c>
      <c r="F91" s="248" t="s">
        <v>746</v>
      </c>
      <c r="G91" s="249" t="s">
        <v>530</v>
      </c>
      <c r="H91" s="250">
        <v>13.6</v>
      </c>
      <c r="I91" s="251"/>
      <c r="J91" s="252">
        <f>ROUND(I91*H91,2)</f>
        <v>0</v>
      </c>
      <c r="K91" s="248" t="s">
        <v>149</v>
      </c>
      <c r="L91" s="253"/>
      <c r="M91" s="254" t="s">
        <v>21</v>
      </c>
      <c r="N91" s="255" t="s">
        <v>45</v>
      </c>
      <c r="O91" s="48"/>
      <c r="P91" s="243">
        <f>O91*H91</f>
        <v>0</v>
      </c>
      <c r="Q91" s="243">
        <v>0.0039</v>
      </c>
      <c r="R91" s="243">
        <f>Q91*H91</f>
        <v>0.05304</v>
      </c>
      <c r="S91" s="243">
        <v>0</v>
      </c>
      <c r="T91" s="244">
        <f>S91*H91</f>
        <v>0</v>
      </c>
      <c r="AR91" s="25" t="s">
        <v>159</v>
      </c>
      <c r="AT91" s="25" t="s">
        <v>156</v>
      </c>
      <c r="AU91" s="25" t="s">
        <v>84</v>
      </c>
      <c r="AY91" s="25" t="s">
        <v>142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25" t="s">
        <v>82</v>
      </c>
      <c r="BK91" s="245">
        <f>ROUND(I91*H91,2)</f>
        <v>0</v>
      </c>
      <c r="BL91" s="25" t="s">
        <v>150</v>
      </c>
      <c r="BM91" s="25" t="s">
        <v>747</v>
      </c>
    </row>
    <row r="92" spans="2:51" s="12" customFormat="1" ht="13.5">
      <c r="B92" s="261"/>
      <c r="C92" s="262"/>
      <c r="D92" s="263" t="s">
        <v>532</v>
      </c>
      <c r="E92" s="262"/>
      <c r="F92" s="265" t="s">
        <v>748</v>
      </c>
      <c r="G92" s="262"/>
      <c r="H92" s="266">
        <v>13.6</v>
      </c>
      <c r="I92" s="267"/>
      <c r="J92" s="262"/>
      <c r="K92" s="262"/>
      <c r="L92" s="268"/>
      <c r="M92" s="269"/>
      <c r="N92" s="270"/>
      <c r="O92" s="270"/>
      <c r="P92" s="270"/>
      <c r="Q92" s="270"/>
      <c r="R92" s="270"/>
      <c r="S92" s="270"/>
      <c r="T92" s="271"/>
      <c r="AT92" s="272" t="s">
        <v>532</v>
      </c>
      <c r="AU92" s="272" t="s">
        <v>84</v>
      </c>
      <c r="AV92" s="12" t="s">
        <v>84</v>
      </c>
      <c r="AW92" s="12" t="s">
        <v>6</v>
      </c>
      <c r="AX92" s="12" t="s">
        <v>82</v>
      </c>
      <c r="AY92" s="272" t="s">
        <v>142</v>
      </c>
    </row>
    <row r="93" spans="2:65" s="1" customFormat="1" ht="51" customHeight="1">
      <c r="B93" s="47"/>
      <c r="C93" s="234" t="s">
        <v>169</v>
      </c>
      <c r="D93" s="234" t="s">
        <v>145</v>
      </c>
      <c r="E93" s="235" t="s">
        <v>152</v>
      </c>
      <c r="F93" s="236" t="s">
        <v>153</v>
      </c>
      <c r="G93" s="237" t="s">
        <v>148</v>
      </c>
      <c r="H93" s="238">
        <v>23</v>
      </c>
      <c r="I93" s="239"/>
      <c r="J93" s="240">
        <f>ROUND(I93*H93,2)</f>
        <v>0</v>
      </c>
      <c r="K93" s="236" t="s">
        <v>149</v>
      </c>
      <c r="L93" s="73"/>
      <c r="M93" s="241" t="s">
        <v>21</v>
      </c>
      <c r="N93" s="242" t="s">
        <v>45</v>
      </c>
      <c r="O93" s="48"/>
      <c r="P93" s="243">
        <f>O93*H93</f>
        <v>0</v>
      </c>
      <c r="Q93" s="243">
        <v>0.00019</v>
      </c>
      <c r="R93" s="243">
        <f>Q93*H93</f>
        <v>0.004370000000000001</v>
      </c>
      <c r="S93" s="243">
        <v>0</v>
      </c>
      <c r="T93" s="244">
        <f>S93*H93</f>
        <v>0</v>
      </c>
      <c r="AR93" s="25" t="s">
        <v>150</v>
      </c>
      <c r="AT93" s="25" t="s">
        <v>145</v>
      </c>
      <c r="AU93" s="25" t="s">
        <v>84</v>
      </c>
      <c r="AY93" s="25" t="s">
        <v>142</v>
      </c>
      <c r="BE93" s="245">
        <f>IF(N93="základní",J93,0)</f>
        <v>0</v>
      </c>
      <c r="BF93" s="245">
        <f>IF(N93="snížená",J93,0)</f>
        <v>0</v>
      </c>
      <c r="BG93" s="245">
        <f>IF(N93="zákl. přenesená",J93,0)</f>
        <v>0</v>
      </c>
      <c r="BH93" s="245">
        <f>IF(N93="sníž. přenesená",J93,0)</f>
        <v>0</v>
      </c>
      <c r="BI93" s="245">
        <f>IF(N93="nulová",J93,0)</f>
        <v>0</v>
      </c>
      <c r="BJ93" s="25" t="s">
        <v>82</v>
      </c>
      <c r="BK93" s="245">
        <f>ROUND(I93*H93,2)</f>
        <v>0</v>
      </c>
      <c r="BL93" s="25" t="s">
        <v>150</v>
      </c>
      <c r="BM93" s="25" t="s">
        <v>749</v>
      </c>
    </row>
    <row r="94" spans="2:65" s="1" customFormat="1" ht="25.5" customHeight="1">
      <c r="B94" s="47"/>
      <c r="C94" s="246" t="s">
        <v>176</v>
      </c>
      <c r="D94" s="246" t="s">
        <v>156</v>
      </c>
      <c r="E94" s="247" t="s">
        <v>750</v>
      </c>
      <c r="F94" s="248" t="s">
        <v>751</v>
      </c>
      <c r="G94" s="249" t="s">
        <v>148</v>
      </c>
      <c r="H94" s="250">
        <v>4</v>
      </c>
      <c r="I94" s="251"/>
      <c r="J94" s="252">
        <f>ROUND(I94*H94,2)</f>
        <v>0</v>
      </c>
      <c r="K94" s="248" t="s">
        <v>149</v>
      </c>
      <c r="L94" s="253"/>
      <c r="M94" s="254" t="s">
        <v>21</v>
      </c>
      <c r="N94" s="255" t="s">
        <v>45</v>
      </c>
      <c r="O94" s="48"/>
      <c r="P94" s="243">
        <f>O94*H94</f>
        <v>0</v>
      </c>
      <c r="Q94" s="243">
        <v>0.00029</v>
      </c>
      <c r="R94" s="243">
        <f>Q94*H94</f>
        <v>0.00116</v>
      </c>
      <c r="S94" s="243">
        <v>0</v>
      </c>
      <c r="T94" s="244">
        <f>S94*H94</f>
        <v>0</v>
      </c>
      <c r="AR94" s="25" t="s">
        <v>159</v>
      </c>
      <c r="AT94" s="25" t="s">
        <v>156</v>
      </c>
      <c r="AU94" s="25" t="s">
        <v>84</v>
      </c>
      <c r="AY94" s="25" t="s">
        <v>142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150</v>
      </c>
      <c r="BM94" s="25" t="s">
        <v>752</v>
      </c>
    </row>
    <row r="95" spans="2:65" s="1" customFormat="1" ht="25.5" customHeight="1">
      <c r="B95" s="47"/>
      <c r="C95" s="246" t="s">
        <v>181</v>
      </c>
      <c r="D95" s="246" t="s">
        <v>156</v>
      </c>
      <c r="E95" s="247" t="s">
        <v>753</v>
      </c>
      <c r="F95" s="248" t="s">
        <v>754</v>
      </c>
      <c r="G95" s="249" t="s">
        <v>148</v>
      </c>
      <c r="H95" s="250">
        <v>4</v>
      </c>
      <c r="I95" s="251"/>
      <c r="J95" s="252">
        <f>ROUND(I95*H95,2)</f>
        <v>0</v>
      </c>
      <c r="K95" s="248" t="s">
        <v>149</v>
      </c>
      <c r="L95" s="253"/>
      <c r="M95" s="254" t="s">
        <v>21</v>
      </c>
      <c r="N95" s="255" t="s">
        <v>45</v>
      </c>
      <c r="O95" s="48"/>
      <c r="P95" s="243">
        <f>O95*H95</f>
        <v>0</v>
      </c>
      <c r="Q95" s="243">
        <v>0.00032</v>
      </c>
      <c r="R95" s="243">
        <f>Q95*H95</f>
        <v>0.00128</v>
      </c>
      <c r="S95" s="243">
        <v>0</v>
      </c>
      <c r="T95" s="244">
        <f>S95*H95</f>
        <v>0</v>
      </c>
      <c r="AR95" s="25" t="s">
        <v>159</v>
      </c>
      <c r="AT95" s="25" t="s">
        <v>156</v>
      </c>
      <c r="AU95" s="25" t="s">
        <v>84</v>
      </c>
      <c r="AY95" s="25" t="s">
        <v>142</v>
      </c>
      <c r="BE95" s="245">
        <f>IF(N95="základní",J95,0)</f>
        <v>0</v>
      </c>
      <c r="BF95" s="245">
        <f>IF(N95="snížená",J95,0)</f>
        <v>0</v>
      </c>
      <c r="BG95" s="245">
        <f>IF(N95="zákl. přenesená",J95,0)</f>
        <v>0</v>
      </c>
      <c r="BH95" s="245">
        <f>IF(N95="sníž. přenesená",J95,0)</f>
        <v>0</v>
      </c>
      <c r="BI95" s="245">
        <f>IF(N95="nulová",J95,0)</f>
        <v>0</v>
      </c>
      <c r="BJ95" s="25" t="s">
        <v>82</v>
      </c>
      <c r="BK95" s="245">
        <f>ROUND(I95*H95,2)</f>
        <v>0</v>
      </c>
      <c r="BL95" s="25" t="s">
        <v>150</v>
      </c>
      <c r="BM95" s="25" t="s">
        <v>755</v>
      </c>
    </row>
    <row r="96" spans="2:65" s="1" customFormat="1" ht="25.5" customHeight="1">
      <c r="B96" s="47"/>
      <c r="C96" s="246" t="s">
        <v>185</v>
      </c>
      <c r="D96" s="246" t="s">
        <v>156</v>
      </c>
      <c r="E96" s="247" t="s">
        <v>157</v>
      </c>
      <c r="F96" s="248" t="s">
        <v>158</v>
      </c>
      <c r="G96" s="249" t="s">
        <v>148</v>
      </c>
      <c r="H96" s="250">
        <v>15</v>
      </c>
      <c r="I96" s="251"/>
      <c r="J96" s="252">
        <f>ROUND(I96*H96,2)</f>
        <v>0</v>
      </c>
      <c r="K96" s="248" t="s">
        <v>149</v>
      </c>
      <c r="L96" s="253"/>
      <c r="M96" s="254" t="s">
        <v>21</v>
      </c>
      <c r="N96" s="255" t="s">
        <v>45</v>
      </c>
      <c r="O96" s="48"/>
      <c r="P96" s="243">
        <f>O96*H96</f>
        <v>0</v>
      </c>
      <c r="Q96" s="243">
        <v>0.00042</v>
      </c>
      <c r="R96" s="243">
        <f>Q96*H96</f>
        <v>0.0063</v>
      </c>
      <c r="S96" s="243">
        <v>0</v>
      </c>
      <c r="T96" s="244">
        <f>S96*H96</f>
        <v>0</v>
      </c>
      <c r="AR96" s="25" t="s">
        <v>159</v>
      </c>
      <c r="AT96" s="25" t="s">
        <v>156</v>
      </c>
      <c r="AU96" s="25" t="s">
        <v>84</v>
      </c>
      <c r="AY96" s="25" t="s">
        <v>142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5" t="s">
        <v>82</v>
      </c>
      <c r="BK96" s="245">
        <f>ROUND(I96*H96,2)</f>
        <v>0</v>
      </c>
      <c r="BL96" s="25" t="s">
        <v>150</v>
      </c>
      <c r="BM96" s="25" t="s">
        <v>756</v>
      </c>
    </row>
    <row r="97" spans="2:65" s="1" customFormat="1" ht="51" customHeight="1">
      <c r="B97" s="47"/>
      <c r="C97" s="234" t="s">
        <v>189</v>
      </c>
      <c r="D97" s="234" t="s">
        <v>145</v>
      </c>
      <c r="E97" s="235" t="s">
        <v>162</v>
      </c>
      <c r="F97" s="236" t="s">
        <v>163</v>
      </c>
      <c r="G97" s="237" t="s">
        <v>148</v>
      </c>
      <c r="H97" s="238">
        <v>31</v>
      </c>
      <c r="I97" s="239"/>
      <c r="J97" s="240">
        <f>ROUND(I97*H97,2)</f>
        <v>0</v>
      </c>
      <c r="K97" s="236" t="s">
        <v>149</v>
      </c>
      <c r="L97" s="73"/>
      <c r="M97" s="241" t="s">
        <v>21</v>
      </c>
      <c r="N97" s="242" t="s">
        <v>45</v>
      </c>
      <c r="O97" s="48"/>
      <c r="P97" s="243">
        <f>O97*H97</f>
        <v>0</v>
      </c>
      <c r="Q97" s="243">
        <v>0.00027</v>
      </c>
      <c r="R97" s="243">
        <f>Q97*H97</f>
        <v>0.00837</v>
      </c>
      <c r="S97" s="243">
        <v>0</v>
      </c>
      <c r="T97" s="244">
        <f>S97*H97</f>
        <v>0</v>
      </c>
      <c r="AR97" s="25" t="s">
        <v>150</v>
      </c>
      <c r="AT97" s="25" t="s">
        <v>145</v>
      </c>
      <c r="AU97" s="25" t="s">
        <v>84</v>
      </c>
      <c r="AY97" s="25" t="s">
        <v>142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82</v>
      </c>
      <c r="BK97" s="245">
        <f>ROUND(I97*H97,2)</f>
        <v>0</v>
      </c>
      <c r="BL97" s="25" t="s">
        <v>150</v>
      </c>
      <c r="BM97" s="25" t="s">
        <v>757</v>
      </c>
    </row>
    <row r="98" spans="2:65" s="1" customFormat="1" ht="25.5" customHeight="1">
      <c r="B98" s="47"/>
      <c r="C98" s="246" t="s">
        <v>193</v>
      </c>
      <c r="D98" s="246" t="s">
        <v>156</v>
      </c>
      <c r="E98" s="247" t="s">
        <v>758</v>
      </c>
      <c r="F98" s="248" t="s">
        <v>759</v>
      </c>
      <c r="G98" s="249" t="s">
        <v>148</v>
      </c>
      <c r="H98" s="250">
        <v>25</v>
      </c>
      <c r="I98" s="251"/>
      <c r="J98" s="252">
        <f>ROUND(I98*H98,2)</f>
        <v>0</v>
      </c>
      <c r="K98" s="248" t="s">
        <v>149</v>
      </c>
      <c r="L98" s="253"/>
      <c r="M98" s="254" t="s">
        <v>21</v>
      </c>
      <c r="N98" s="255" t="s">
        <v>45</v>
      </c>
      <c r="O98" s="48"/>
      <c r="P98" s="243">
        <f>O98*H98</f>
        <v>0</v>
      </c>
      <c r="Q98" s="243">
        <v>0.00047</v>
      </c>
      <c r="R98" s="243">
        <f>Q98*H98</f>
        <v>0.01175</v>
      </c>
      <c r="S98" s="243">
        <v>0</v>
      </c>
      <c r="T98" s="244">
        <f>S98*H98</f>
        <v>0</v>
      </c>
      <c r="AR98" s="25" t="s">
        <v>159</v>
      </c>
      <c r="AT98" s="25" t="s">
        <v>156</v>
      </c>
      <c r="AU98" s="25" t="s">
        <v>84</v>
      </c>
      <c r="AY98" s="25" t="s">
        <v>142</v>
      </c>
      <c r="BE98" s="245">
        <f>IF(N98="základní",J98,0)</f>
        <v>0</v>
      </c>
      <c r="BF98" s="245">
        <f>IF(N98="snížená",J98,0)</f>
        <v>0</v>
      </c>
      <c r="BG98" s="245">
        <f>IF(N98="zákl. přenesená",J98,0)</f>
        <v>0</v>
      </c>
      <c r="BH98" s="245">
        <f>IF(N98="sníž. přenesená",J98,0)</f>
        <v>0</v>
      </c>
      <c r="BI98" s="245">
        <f>IF(N98="nulová",J98,0)</f>
        <v>0</v>
      </c>
      <c r="BJ98" s="25" t="s">
        <v>82</v>
      </c>
      <c r="BK98" s="245">
        <f>ROUND(I98*H98,2)</f>
        <v>0</v>
      </c>
      <c r="BL98" s="25" t="s">
        <v>150</v>
      </c>
      <c r="BM98" s="25" t="s">
        <v>760</v>
      </c>
    </row>
    <row r="99" spans="2:65" s="1" customFormat="1" ht="25.5" customHeight="1">
      <c r="B99" s="47"/>
      <c r="C99" s="246" t="s">
        <v>197</v>
      </c>
      <c r="D99" s="246" t="s">
        <v>156</v>
      </c>
      <c r="E99" s="247" t="s">
        <v>761</v>
      </c>
      <c r="F99" s="248" t="s">
        <v>762</v>
      </c>
      <c r="G99" s="249" t="s">
        <v>148</v>
      </c>
      <c r="H99" s="250">
        <v>4</v>
      </c>
      <c r="I99" s="251"/>
      <c r="J99" s="252">
        <f>ROUND(I99*H99,2)</f>
        <v>0</v>
      </c>
      <c r="K99" s="248" t="s">
        <v>149</v>
      </c>
      <c r="L99" s="253"/>
      <c r="M99" s="254" t="s">
        <v>21</v>
      </c>
      <c r="N99" s="255" t="s">
        <v>45</v>
      </c>
      <c r="O99" s="48"/>
      <c r="P99" s="243">
        <f>O99*H99</f>
        <v>0</v>
      </c>
      <c r="Q99" s="243">
        <v>0.00102</v>
      </c>
      <c r="R99" s="243">
        <f>Q99*H99</f>
        <v>0.00408</v>
      </c>
      <c r="S99" s="243">
        <v>0</v>
      </c>
      <c r="T99" s="244">
        <f>S99*H99</f>
        <v>0</v>
      </c>
      <c r="AR99" s="25" t="s">
        <v>159</v>
      </c>
      <c r="AT99" s="25" t="s">
        <v>156</v>
      </c>
      <c r="AU99" s="25" t="s">
        <v>84</v>
      </c>
      <c r="AY99" s="25" t="s">
        <v>142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25" t="s">
        <v>82</v>
      </c>
      <c r="BK99" s="245">
        <f>ROUND(I99*H99,2)</f>
        <v>0</v>
      </c>
      <c r="BL99" s="25" t="s">
        <v>150</v>
      </c>
      <c r="BM99" s="25" t="s">
        <v>763</v>
      </c>
    </row>
    <row r="100" spans="2:65" s="1" customFormat="1" ht="25.5" customHeight="1">
      <c r="B100" s="47"/>
      <c r="C100" s="246" t="s">
        <v>201</v>
      </c>
      <c r="D100" s="246" t="s">
        <v>156</v>
      </c>
      <c r="E100" s="247" t="s">
        <v>764</v>
      </c>
      <c r="F100" s="248" t="s">
        <v>765</v>
      </c>
      <c r="G100" s="249" t="s">
        <v>148</v>
      </c>
      <c r="H100" s="250">
        <v>2</v>
      </c>
      <c r="I100" s="251"/>
      <c r="J100" s="252">
        <f>ROUND(I100*H100,2)</f>
        <v>0</v>
      </c>
      <c r="K100" s="248" t="s">
        <v>149</v>
      </c>
      <c r="L100" s="253"/>
      <c r="M100" s="254" t="s">
        <v>21</v>
      </c>
      <c r="N100" s="255" t="s">
        <v>45</v>
      </c>
      <c r="O100" s="48"/>
      <c r="P100" s="243">
        <f>O100*H100</f>
        <v>0</v>
      </c>
      <c r="Q100" s="243">
        <v>0.00174</v>
      </c>
      <c r="R100" s="243">
        <f>Q100*H100</f>
        <v>0.00348</v>
      </c>
      <c r="S100" s="243">
        <v>0</v>
      </c>
      <c r="T100" s="244">
        <f>S100*H100</f>
        <v>0</v>
      </c>
      <c r="AR100" s="25" t="s">
        <v>159</v>
      </c>
      <c r="AT100" s="25" t="s">
        <v>156</v>
      </c>
      <c r="AU100" s="25" t="s">
        <v>84</v>
      </c>
      <c r="AY100" s="25" t="s">
        <v>142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25" t="s">
        <v>82</v>
      </c>
      <c r="BK100" s="245">
        <f>ROUND(I100*H100,2)</f>
        <v>0</v>
      </c>
      <c r="BL100" s="25" t="s">
        <v>150</v>
      </c>
      <c r="BM100" s="25" t="s">
        <v>766</v>
      </c>
    </row>
    <row r="101" spans="2:65" s="1" customFormat="1" ht="51" customHeight="1">
      <c r="B101" s="47"/>
      <c r="C101" s="234" t="s">
        <v>205</v>
      </c>
      <c r="D101" s="234" t="s">
        <v>145</v>
      </c>
      <c r="E101" s="235" t="s">
        <v>767</v>
      </c>
      <c r="F101" s="236" t="s">
        <v>768</v>
      </c>
      <c r="G101" s="237" t="s">
        <v>148</v>
      </c>
      <c r="H101" s="238">
        <v>228</v>
      </c>
      <c r="I101" s="239"/>
      <c r="J101" s="240">
        <f>ROUND(I101*H101,2)</f>
        <v>0</v>
      </c>
      <c r="K101" s="236" t="s">
        <v>149</v>
      </c>
      <c r="L101" s="73"/>
      <c r="M101" s="241" t="s">
        <v>21</v>
      </c>
      <c r="N101" s="242" t="s">
        <v>45</v>
      </c>
      <c r="O101" s="48"/>
      <c r="P101" s="243">
        <f>O101*H101</f>
        <v>0</v>
      </c>
      <c r="Q101" s="243">
        <v>0.00041</v>
      </c>
      <c r="R101" s="243">
        <f>Q101*H101</f>
        <v>0.09348</v>
      </c>
      <c r="S101" s="243">
        <v>0</v>
      </c>
      <c r="T101" s="244">
        <f>S101*H101</f>
        <v>0</v>
      </c>
      <c r="AR101" s="25" t="s">
        <v>150</v>
      </c>
      <c r="AT101" s="25" t="s">
        <v>145</v>
      </c>
      <c r="AU101" s="25" t="s">
        <v>84</v>
      </c>
      <c r="AY101" s="25" t="s">
        <v>142</v>
      </c>
      <c r="BE101" s="245">
        <f>IF(N101="základní",J101,0)</f>
        <v>0</v>
      </c>
      <c r="BF101" s="245">
        <f>IF(N101="snížená",J101,0)</f>
        <v>0</v>
      </c>
      <c r="BG101" s="245">
        <f>IF(N101="zákl. přenesená",J101,0)</f>
        <v>0</v>
      </c>
      <c r="BH101" s="245">
        <f>IF(N101="sníž. přenesená",J101,0)</f>
        <v>0</v>
      </c>
      <c r="BI101" s="245">
        <f>IF(N101="nulová",J101,0)</f>
        <v>0</v>
      </c>
      <c r="BJ101" s="25" t="s">
        <v>82</v>
      </c>
      <c r="BK101" s="245">
        <f>ROUND(I101*H101,2)</f>
        <v>0</v>
      </c>
      <c r="BL101" s="25" t="s">
        <v>150</v>
      </c>
      <c r="BM101" s="25" t="s">
        <v>769</v>
      </c>
    </row>
    <row r="102" spans="2:65" s="1" customFormat="1" ht="16.5" customHeight="1">
      <c r="B102" s="47"/>
      <c r="C102" s="246" t="s">
        <v>10</v>
      </c>
      <c r="D102" s="246" t="s">
        <v>156</v>
      </c>
      <c r="E102" s="247" t="s">
        <v>770</v>
      </c>
      <c r="F102" s="248" t="s">
        <v>771</v>
      </c>
      <c r="G102" s="249" t="s">
        <v>148</v>
      </c>
      <c r="H102" s="250">
        <v>169</v>
      </c>
      <c r="I102" s="251"/>
      <c r="J102" s="252">
        <f>ROUND(I102*H102,2)</f>
        <v>0</v>
      </c>
      <c r="K102" s="248" t="s">
        <v>149</v>
      </c>
      <c r="L102" s="253"/>
      <c r="M102" s="254" t="s">
        <v>21</v>
      </c>
      <c r="N102" s="255" t="s">
        <v>45</v>
      </c>
      <c r="O102" s="48"/>
      <c r="P102" s="243">
        <f>O102*H102</f>
        <v>0</v>
      </c>
      <c r="Q102" s="243">
        <v>0.00108</v>
      </c>
      <c r="R102" s="243">
        <f>Q102*H102</f>
        <v>0.18252000000000002</v>
      </c>
      <c r="S102" s="243">
        <v>0</v>
      </c>
      <c r="T102" s="244">
        <f>S102*H102</f>
        <v>0</v>
      </c>
      <c r="AR102" s="25" t="s">
        <v>159</v>
      </c>
      <c r="AT102" s="25" t="s">
        <v>156</v>
      </c>
      <c r="AU102" s="25" t="s">
        <v>84</v>
      </c>
      <c r="AY102" s="25" t="s">
        <v>142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82</v>
      </c>
      <c r="BK102" s="245">
        <f>ROUND(I102*H102,2)</f>
        <v>0</v>
      </c>
      <c r="BL102" s="25" t="s">
        <v>150</v>
      </c>
      <c r="BM102" s="25" t="s">
        <v>772</v>
      </c>
    </row>
    <row r="103" spans="2:65" s="1" customFormat="1" ht="25.5" customHeight="1">
      <c r="B103" s="47"/>
      <c r="C103" s="246" t="s">
        <v>150</v>
      </c>
      <c r="D103" s="246" t="s">
        <v>156</v>
      </c>
      <c r="E103" s="247" t="s">
        <v>773</v>
      </c>
      <c r="F103" s="248" t="s">
        <v>774</v>
      </c>
      <c r="G103" s="249" t="s">
        <v>148</v>
      </c>
      <c r="H103" s="250">
        <v>169</v>
      </c>
      <c r="I103" s="251"/>
      <c r="J103" s="252">
        <f>ROUND(I103*H103,2)</f>
        <v>0</v>
      </c>
      <c r="K103" s="248" t="s">
        <v>149</v>
      </c>
      <c r="L103" s="253"/>
      <c r="M103" s="254" t="s">
        <v>21</v>
      </c>
      <c r="N103" s="255" t="s">
        <v>45</v>
      </c>
      <c r="O103" s="48"/>
      <c r="P103" s="243">
        <f>O103*H103</f>
        <v>0</v>
      </c>
      <c r="Q103" s="243">
        <v>0.00134</v>
      </c>
      <c r="R103" s="243">
        <f>Q103*H103</f>
        <v>0.22646</v>
      </c>
      <c r="S103" s="243">
        <v>0</v>
      </c>
      <c r="T103" s="244">
        <f>S103*H103</f>
        <v>0</v>
      </c>
      <c r="AR103" s="25" t="s">
        <v>159</v>
      </c>
      <c r="AT103" s="25" t="s">
        <v>156</v>
      </c>
      <c r="AU103" s="25" t="s">
        <v>84</v>
      </c>
      <c r="AY103" s="25" t="s">
        <v>142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150</v>
      </c>
      <c r="BM103" s="25" t="s">
        <v>775</v>
      </c>
    </row>
    <row r="104" spans="2:65" s="1" customFormat="1" ht="25.5" customHeight="1">
      <c r="B104" s="47"/>
      <c r="C104" s="246" t="s">
        <v>215</v>
      </c>
      <c r="D104" s="246" t="s">
        <v>156</v>
      </c>
      <c r="E104" s="247" t="s">
        <v>776</v>
      </c>
      <c r="F104" s="248" t="s">
        <v>777</v>
      </c>
      <c r="G104" s="249" t="s">
        <v>148</v>
      </c>
      <c r="H104" s="250">
        <v>59</v>
      </c>
      <c r="I104" s="251"/>
      <c r="J104" s="252">
        <f>ROUND(I104*H104,2)</f>
        <v>0</v>
      </c>
      <c r="K104" s="248" t="s">
        <v>149</v>
      </c>
      <c r="L104" s="253"/>
      <c r="M104" s="254" t="s">
        <v>21</v>
      </c>
      <c r="N104" s="255" t="s">
        <v>45</v>
      </c>
      <c r="O104" s="48"/>
      <c r="P104" s="243">
        <f>O104*H104</f>
        <v>0</v>
      </c>
      <c r="Q104" s="243">
        <v>0.00202</v>
      </c>
      <c r="R104" s="243">
        <f>Q104*H104</f>
        <v>0.11918000000000001</v>
      </c>
      <c r="S104" s="243">
        <v>0</v>
      </c>
      <c r="T104" s="244">
        <f>S104*H104</f>
        <v>0</v>
      </c>
      <c r="AR104" s="25" t="s">
        <v>159</v>
      </c>
      <c r="AT104" s="25" t="s">
        <v>156</v>
      </c>
      <c r="AU104" s="25" t="s">
        <v>84</v>
      </c>
      <c r="AY104" s="25" t="s">
        <v>142</v>
      </c>
      <c r="BE104" s="245">
        <f>IF(N104="základní",J104,0)</f>
        <v>0</v>
      </c>
      <c r="BF104" s="245">
        <f>IF(N104="snížená",J104,0)</f>
        <v>0</v>
      </c>
      <c r="BG104" s="245">
        <f>IF(N104="zákl. přenesená",J104,0)</f>
        <v>0</v>
      </c>
      <c r="BH104" s="245">
        <f>IF(N104="sníž. přenesená",J104,0)</f>
        <v>0</v>
      </c>
      <c r="BI104" s="245">
        <f>IF(N104="nulová",J104,0)</f>
        <v>0</v>
      </c>
      <c r="BJ104" s="25" t="s">
        <v>82</v>
      </c>
      <c r="BK104" s="245">
        <f>ROUND(I104*H104,2)</f>
        <v>0</v>
      </c>
      <c r="BL104" s="25" t="s">
        <v>150</v>
      </c>
      <c r="BM104" s="25" t="s">
        <v>778</v>
      </c>
    </row>
    <row r="105" spans="2:65" s="1" customFormat="1" ht="16.5" customHeight="1">
      <c r="B105" s="47"/>
      <c r="C105" s="246" t="s">
        <v>219</v>
      </c>
      <c r="D105" s="246" t="s">
        <v>156</v>
      </c>
      <c r="E105" s="247" t="s">
        <v>779</v>
      </c>
      <c r="F105" s="248" t="s">
        <v>780</v>
      </c>
      <c r="G105" s="249" t="s">
        <v>179</v>
      </c>
      <c r="H105" s="250">
        <v>10</v>
      </c>
      <c r="I105" s="251"/>
      <c r="J105" s="252">
        <f>ROUND(I105*H105,2)</f>
        <v>0</v>
      </c>
      <c r="K105" s="248" t="s">
        <v>149</v>
      </c>
      <c r="L105" s="253"/>
      <c r="M105" s="254" t="s">
        <v>21</v>
      </c>
      <c r="N105" s="255" t="s">
        <v>45</v>
      </c>
      <c r="O105" s="48"/>
      <c r="P105" s="243">
        <f>O105*H105</f>
        <v>0</v>
      </c>
      <c r="Q105" s="243">
        <v>0.0045</v>
      </c>
      <c r="R105" s="243">
        <f>Q105*H105</f>
        <v>0.045</v>
      </c>
      <c r="S105" s="243">
        <v>0</v>
      </c>
      <c r="T105" s="244">
        <f>S105*H105</f>
        <v>0</v>
      </c>
      <c r="AR105" s="25" t="s">
        <v>159</v>
      </c>
      <c r="AT105" s="25" t="s">
        <v>156</v>
      </c>
      <c r="AU105" s="25" t="s">
        <v>84</v>
      </c>
      <c r="AY105" s="25" t="s">
        <v>142</v>
      </c>
      <c r="BE105" s="245">
        <f>IF(N105="základní",J105,0)</f>
        <v>0</v>
      </c>
      <c r="BF105" s="245">
        <f>IF(N105="snížená",J105,0)</f>
        <v>0</v>
      </c>
      <c r="BG105" s="245">
        <f>IF(N105="zákl. přenesená",J105,0)</f>
        <v>0</v>
      </c>
      <c r="BH105" s="245">
        <f>IF(N105="sníž. přenesená",J105,0)</f>
        <v>0</v>
      </c>
      <c r="BI105" s="245">
        <f>IF(N105="nulová",J105,0)</f>
        <v>0</v>
      </c>
      <c r="BJ105" s="25" t="s">
        <v>82</v>
      </c>
      <c r="BK105" s="245">
        <f>ROUND(I105*H105,2)</f>
        <v>0</v>
      </c>
      <c r="BL105" s="25" t="s">
        <v>150</v>
      </c>
      <c r="BM105" s="25" t="s">
        <v>781</v>
      </c>
    </row>
    <row r="106" spans="2:65" s="1" customFormat="1" ht="16.5" customHeight="1">
      <c r="B106" s="47"/>
      <c r="C106" s="246" t="s">
        <v>223</v>
      </c>
      <c r="D106" s="246" t="s">
        <v>156</v>
      </c>
      <c r="E106" s="247" t="s">
        <v>782</v>
      </c>
      <c r="F106" s="248" t="s">
        <v>783</v>
      </c>
      <c r="G106" s="249" t="s">
        <v>148</v>
      </c>
      <c r="H106" s="250">
        <v>2</v>
      </c>
      <c r="I106" s="251"/>
      <c r="J106" s="252">
        <f>ROUND(I106*H106,2)</f>
        <v>0</v>
      </c>
      <c r="K106" s="248" t="s">
        <v>149</v>
      </c>
      <c r="L106" s="253"/>
      <c r="M106" s="254" t="s">
        <v>21</v>
      </c>
      <c r="N106" s="255" t="s">
        <v>45</v>
      </c>
      <c r="O106" s="48"/>
      <c r="P106" s="243">
        <f>O106*H106</f>
        <v>0</v>
      </c>
      <c r="Q106" s="243">
        <v>0.00121</v>
      </c>
      <c r="R106" s="243">
        <f>Q106*H106</f>
        <v>0.00242</v>
      </c>
      <c r="S106" s="243">
        <v>0</v>
      </c>
      <c r="T106" s="244">
        <f>S106*H106</f>
        <v>0</v>
      </c>
      <c r="AR106" s="25" t="s">
        <v>159</v>
      </c>
      <c r="AT106" s="25" t="s">
        <v>156</v>
      </c>
      <c r="AU106" s="25" t="s">
        <v>84</v>
      </c>
      <c r="AY106" s="25" t="s">
        <v>142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82</v>
      </c>
      <c r="BK106" s="245">
        <f>ROUND(I106*H106,2)</f>
        <v>0</v>
      </c>
      <c r="BL106" s="25" t="s">
        <v>150</v>
      </c>
      <c r="BM106" s="25" t="s">
        <v>784</v>
      </c>
    </row>
    <row r="107" spans="2:65" s="1" customFormat="1" ht="16.5" customHeight="1">
      <c r="B107" s="47"/>
      <c r="C107" s="246" t="s">
        <v>228</v>
      </c>
      <c r="D107" s="246" t="s">
        <v>156</v>
      </c>
      <c r="E107" s="247" t="s">
        <v>785</v>
      </c>
      <c r="F107" s="248" t="s">
        <v>786</v>
      </c>
      <c r="G107" s="249" t="s">
        <v>179</v>
      </c>
      <c r="H107" s="250">
        <v>7</v>
      </c>
      <c r="I107" s="251"/>
      <c r="J107" s="252">
        <f>ROUND(I107*H107,2)</f>
        <v>0</v>
      </c>
      <c r="K107" s="248" t="s">
        <v>149</v>
      </c>
      <c r="L107" s="253"/>
      <c r="M107" s="254" t="s">
        <v>21</v>
      </c>
      <c r="N107" s="255" t="s">
        <v>45</v>
      </c>
      <c r="O107" s="48"/>
      <c r="P107" s="243">
        <f>O107*H107</f>
        <v>0</v>
      </c>
      <c r="Q107" s="243">
        <v>0.00305</v>
      </c>
      <c r="R107" s="243">
        <f>Q107*H107</f>
        <v>0.02135</v>
      </c>
      <c r="S107" s="243">
        <v>0</v>
      </c>
      <c r="T107" s="244">
        <f>S107*H107</f>
        <v>0</v>
      </c>
      <c r="AR107" s="25" t="s">
        <v>159</v>
      </c>
      <c r="AT107" s="25" t="s">
        <v>156</v>
      </c>
      <c r="AU107" s="25" t="s">
        <v>84</v>
      </c>
      <c r="AY107" s="25" t="s">
        <v>142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82</v>
      </c>
      <c r="BK107" s="245">
        <f>ROUND(I107*H107,2)</f>
        <v>0</v>
      </c>
      <c r="BL107" s="25" t="s">
        <v>150</v>
      </c>
      <c r="BM107" s="25" t="s">
        <v>787</v>
      </c>
    </row>
    <row r="108" spans="2:65" s="1" customFormat="1" ht="16.5" customHeight="1">
      <c r="B108" s="47"/>
      <c r="C108" s="246" t="s">
        <v>9</v>
      </c>
      <c r="D108" s="246" t="s">
        <v>156</v>
      </c>
      <c r="E108" s="247" t="s">
        <v>788</v>
      </c>
      <c r="F108" s="248" t="s">
        <v>789</v>
      </c>
      <c r="G108" s="249" t="s">
        <v>179</v>
      </c>
      <c r="H108" s="250">
        <v>1</v>
      </c>
      <c r="I108" s="251"/>
      <c r="J108" s="252">
        <f>ROUND(I108*H108,2)</f>
        <v>0</v>
      </c>
      <c r="K108" s="248" t="s">
        <v>149</v>
      </c>
      <c r="L108" s="253"/>
      <c r="M108" s="254" t="s">
        <v>21</v>
      </c>
      <c r="N108" s="255" t="s">
        <v>45</v>
      </c>
      <c r="O108" s="48"/>
      <c r="P108" s="243">
        <f>O108*H108</f>
        <v>0</v>
      </c>
      <c r="Q108" s="243">
        <v>0.0016</v>
      </c>
      <c r="R108" s="243">
        <f>Q108*H108</f>
        <v>0.0016</v>
      </c>
      <c r="S108" s="243">
        <v>0</v>
      </c>
      <c r="T108" s="244">
        <f>S108*H108</f>
        <v>0</v>
      </c>
      <c r="AR108" s="25" t="s">
        <v>159</v>
      </c>
      <c r="AT108" s="25" t="s">
        <v>156</v>
      </c>
      <c r="AU108" s="25" t="s">
        <v>84</v>
      </c>
      <c r="AY108" s="25" t="s">
        <v>142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25" t="s">
        <v>82</v>
      </c>
      <c r="BK108" s="245">
        <f>ROUND(I108*H108,2)</f>
        <v>0</v>
      </c>
      <c r="BL108" s="25" t="s">
        <v>150</v>
      </c>
      <c r="BM108" s="25" t="s">
        <v>790</v>
      </c>
    </row>
    <row r="109" spans="2:51" s="12" customFormat="1" ht="13.5">
      <c r="B109" s="261"/>
      <c r="C109" s="262"/>
      <c r="D109" s="263" t="s">
        <v>532</v>
      </c>
      <c r="E109" s="262"/>
      <c r="F109" s="265" t="s">
        <v>791</v>
      </c>
      <c r="G109" s="262"/>
      <c r="H109" s="266">
        <v>1</v>
      </c>
      <c r="I109" s="267"/>
      <c r="J109" s="262"/>
      <c r="K109" s="262"/>
      <c r="L109" s="268"/>
      <c r="M109" s="269"/>
      <c r="N109" s="270"/>
      <c r="O109" s="270"/>
      <c r="P109" s="270"/>
      <c r="Q109" s="270"/>
      <c r="R109" s="270"/>
      <c r="S109" s="270"/>
      <c r="T109" s="271"/>
      <c r="AT109" s="272" t="s">
        <v>532</v>
      </c>
      <c r="AU109" s="272" t="s">
        <v>84</v>
      </c>
      <c r="AV109" s="12" t="s">
        <v>84</v>
      </c>
      <c r="AW109" s="12" t="s">
        <v>6</v>
      </c>
      <c r="AX109" s="12" t="s">
        <v>82</v>
      </c>
      <c r="AY109" s="272" t="s">
        <v>142</v>
      </c>
    </row>
    <row r="110" spans="2:65" s="1" customFormat="1" ht="16.5" customHeight="1">
      <c r="B110" s="47"/>
      <c r="C110" s="246" t="s">
        <v>236</v>
      </c>
      <c r="D110" s="246" t="s">
        <v>156</v>
      </c>
      <c r="E110" s="247" t="s">
        <v>792</v>
      </c>
      <c r="F110" s="248" t="s">
        <v>793</v>
      </c>
      <c r="G110" s="249" t="s">
        <v>179</v>
      </c>
      <c r="H110" s="250">
        <v>1</v>
      </c>
      <c r="I110" s="251"/>
      <c r="J110" s="252">
        <f>ROUND(I110*H110,2)</f>
        <v>0</v>
      </c>
      <c r="K110" s="248" t="s">
        <v>149</v>
      </c>
      <c r="L110" s="253"/>
      <c r="M110" s="254" t="s">
        <v>21</v>
      </c>
      <c r="N110" s="255" t="s">
        <v>45</v>
      </c>
      <c r="O110" s="48"/>
      <c r="P110" s="243">
        <f>O110*H110</f>
        <v>0</v>
      </c>
      <c r="Q110" s="243">
        <v>0.002</v>
      </c>
      <c r="R110" s="243">
        <f>Q110*H110</f>
        <v>0.002</v>
      </c>
      <c r="S110" s="243">
        <v>0</v>
      </c>
      <c r="T110" s="244">
        <f>S110*H110</f>
        <v>0</v>
      </c>
      <c r="AR110" s="25" t="s">
        <v>159</v>
      </c>
      <c r="AT110" s="25" t="s">
        <v>156</v>
      </c>
      <c r="AU110" s="25" t="s">
        <v>84</v>
      </c>
      <c r="AY110" s="25" t="s">
        <v>142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150</v>
      </c>
      <c r="BM110" s="25" t="s">
        <v>794</v>
      </c>
    </row>
    <row r="111" spans="2:51" s="12" customFormat="1" ht="13.5">
      <c r="B111" s="261"/>
      <c r="C111" s="262"/>
      <c r="D111" s="263" t="s">
        <v>532</v>
      </c>
      <c r="E111" s="262"/>
      <c r="F111" s="265" t="s">
        <v>791</v>
      </c>
      <c r="G111" s="262"/>
      <c r="H111" s="266">
        <v>1</v>
      </c>
      <c r="I111" s="267"/>
      <c r="J111" s="262"/>
      <c r="K111" s="262"/>
      <c r="L111" s="268"/>
      <c r="M111" s="269"/>
      <c r="N111" s="270"/>
      <c r="O111" s="270"/>
      <c r="P111" s="270"/>
      <c r="Q111" s="270"/>
      <c r="R111" s="270"/>
      <c r="S111" s="270"/>
      <c r="T111" s="271"/>
      <c r="AT111" s="272" t="s">
        <v>532</v>
      </c>
      <c r="AU111" s="272" t="s">
        <v>84</v>
      </c>
      <c r="AV111" s="12" t="s">
        <v>84</v>
      </c>
      <c r="AW111" s="12" t="s">
        <v>6</v>
      </c>
      <c r="AX111" s="12" t="s">
        <v>82</v>
      </c>
      <c r="AY111" s="272" t="s">
        <v>142</v>
      </c>
    </row>
    <row r="112" spans="2:65" s="1" customFormat="1" ht="16.5" customHeight="1">
      <c r="B112" s="47"/>
      <c r="C112" s="246" t="s">
        <v>240</v>
      </c>
      <c r="D112" s="246" t="s">
        <v>156</v>
      </c>
      <c r="E112" s="247" t="s">
        <v>795</v>
      </c>
      <c r="F112" s="248" t="s">
        <v>796</v>
      </c>
      <c r="G112" s="249" t="s">
        <v>179</v>
      </c>
      <c r="H112" s="250">
        <v>6</v>
      </c>
      <c r="I112" s="251"/>
      <c r="J112" s="252">
        <f>ROUND(I112*H112,2)</f>
        <v>0</v>
      </c>
      <c r="K112" s="248" t="s">
        <v>149</v>
      </c>
      <c r="L112" s="253"/>
      <c r="M112" s="254" t="s">
        <v>21</v>
      </c>
      <c r="N112" s="255" t="s">
        <v>45</v>
      </c>
      <c r="O112" s="48"/>
      <c r="P112" s="243">
        <f>O112*H112</f>
        <v>0</v>
      </c>
      <c r="Q112" s="243">
        <v>0.00056</v>
      </c>
      <c r="R112" s="243">
        <f>Q112*H112</f>
        <v>0.0033599999999999997</v>
      </c>
      <c r="S112" s="243">
        <v>0</v>
      </c>
      <c r="T112" s="244">
        <f>S112*H112</f>
        <v>0</v>
      </c>
      <c r="AR112" s="25" t="s">
        <v>159</v>
      </c>
      <c r="AT112" s="25" t="s">
        <v>156</v>
      </c>
      <c r="AU112" s="25" t="s">
        <v>84</v>
      </c>
      <c r="AY112" s="25" t="s">
        <v>142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25" t="s">
        <v>82</v>
      </c>
      <c r="BK112" s="245">
        <f>ROUND(I112*H112,2)</f>
        <v>0</v>
      </c>
      <c r="BL112" s="25" t="s">
        <v>150</v>
      </c>
      <c r="BM112" s="25" t="s">
        <v>797</v>
      </c>
    </row>
    <row r="113" spans="2:51" s="12" customFormat="1" ht="13.5">
      <c r="B113" s="261"/>
      <c r="C113" s="262"/>
      <c r="D113" s="263" t="s">
        <v>532</v>
      </c>
      <c r="E113" s="262"/>
      <c r="F113" s="265" t="s">
        <v>798</v>
      </c>
      <c r="G113" s="262"/>
      <c r="H113" s="266">
        <v>6</v>
      </c>
      <c r="I113" s="267"/>
      <c r="J113" s="262"/>
      <c r="K113" s="262"/>
      <c r="L113" s="268"/>
      <c r="M113" s="269"/>
      <c r="N113" s="270"/>
      <c r="O113" s="270"/>
      <c r="P113" s="270"/>
      <c r="Q113" s="270"/>
      <c r="R113" s="270"/>
      <c r="S113" s="270"/>
      <c r="T113" s="271"/>
      <c r="AT113" s="272" t="s">
        <v>532</v>
      </c>
      <c r="AU113" s="272" t="s">
        <v>84</v>
      </c>
      <c r="AV113" s="12" t="s">
        <v>84</v>
      </c>
      <c r="AW113" s="12" t="s">
        <v>6</v>
      </c>
      <c r="AX113" s="12" t="s">
        <v>82</v>
      </c>
      <c r="AY113" s="272" t="s">
        <v>142</v>
      </c>
    </row>
    <row r="114" spans="2:65" s="1" customFormat="1" ht="16.5" customHeight="1">
      <c r="B114" s="47"/>
      <c r="C114" s="246" t="s">
        <v>246</v>
      </c>
      <c r="D114" s="246" t="s">
        <v>156</v>
      </c>
      <c r="E114" s="247" t="s">
        <v>799</v>
      </c>
      <c r="F114" s="248" t="s">
        <v>800</v>
      </c>
      <c r="G114" s="249" t="s">
        <v>179</v>
      </c>
      <c r="H114" s="250">
        <v>9</v>
      </c>
      <c r="I114" s="251"/>
      <c r="J114" s="252">
        <f>ROUND(I114*H114,2)</f>
        <v>0</v>
      </c>
      <c r="K114" s="248" t="s">
        <v>149</v>
      </c>
      <c r="L114" s="253"/>
      <c r="M114" s="254" t="s">
        <v>21</v>
      </c>
      <c r="N114" s="255" t="s">
        <v>45</v>
      </c>
      <c r="O114" s="48"/>
      <c r="P114" s="243">
        <f>O114*H114</f>
        <v>0</v>
      </c>
      <c r="Q114" s="243">
        <v>0.00065</v>
      </c>
      <c r="R114" s="243">
        <f>Q114*H114</f>
        <v>0.005849999999999999</v>
      </c>
      <c r="S114" s="243">
        <v>0</v>
      </c>
      <c r="T114" s="244">
        <f>S114*H114</f>
        <v>0</v>
      </c>
      <c r="AR114" s="25" t="s">
        <v>159</v>
      </c>
      <c r="AT114" s="25" t="s">
        <v>156</v>
      </c>
      <c r="AU114" s="25" t="s">
        <v>84</v>
      </c>
      <c r="AY114" s="25" t="s">
        <v>142</v>
      </c>
      <c r="BE114" s="245">
        <f>IF(N114="základní",J114,0)</f>
        <v>0</v>
      </c>
      <c r="BF114" s="245">
        <f>IF(N114="snížená",J114,0)</f>
        <v>0</v>
      </c>
      <c r="BG114" s="245">
        <f>IF(N114="zákl. přenesená",J114,0)</f>
        <v>0</v>
      </c>
      <c r="BH114" s="245">
        <f>IF(N114="sníž. přenesená",J114,0)</f>
        <v>0</v>
      </c>
      <c r="BI114" s="245">
        <f>IF(N114="nulová",J114,0)</f>
        <v>0</v>
      </c>
      <c r="BJ114" s="25" t="s">
        <v>82</v>
      </c>
      <c r="BK114" s="245">
        <f>ROUND(I114*H114,2)</f>
        <v>0</v>
      </c>
      <c r="BL114" s="25" t="s">
        <v>150</v>
      </c>
      <c r="BM114" s="25" t="s">
        <v>801</v>
      </c>
    </row>
    <row r="115" spans="2:51" s="12" customFormat="1" ht="13.5">
      <c r="B115" s="261"/>
      <c r="C115" s="262"/>
      <c r="D115" s="263" t="s">
        <v>532</v>
      </c>
      <c r="E115" s="262"/>
      <c r="F115" s="265" t="s">
        <v>802</v>
      </c>
      <c r="G115" s="262"/>
      <c r="H115" s="266">
        <v>9</v>
      </c>
      <c r="I115" s="267"/>
      <c r="J115" s="262"/>
      <c r="K115" s="262"/>
      <c r="L115" s="268"/>
      <c r="M115" s="269"/>
      <c r="N115" s="270"/>
      <c r="O115" s="270"/>
      <c r="P115" s="270"/>
      <c r="Q115" s="270"/>
      <c r="R115" s="270"/>
      <c r="S115" s="270"/>
      <c r="T115" s="271"/>
      <c r="AT115" s="272" t="s">
        <v>532</v>
      </c>
      <c r="AU115" s="272" t="s">
        <v>84</v>
      </c>
      <c r="AV115" s="12" t="s">
        <v>84</v>
      </c>
      <c r="AW115" s="12" t="s">
        <v>6</v>
      </c>
      <c r="AX115" s="12" t="s">
        <v>82</v>
      </c>
      <c r="AY115" s="272" t="s">
        <v>142</v>
      </c>
    </row>
    <row r="116" spans="2:65" s="1" customFormat="1" ht="16.5" customHeight="1">
      <c r="B116" s="47"/>
      <c r="C116" s="246" t="s">
        <v>250</v>
      </c>
      <c r="D116" s="246" t="s">
        <v>156</v>
      </c>
      <c r="E116" s="247" t="s">
        <v>803</v>
      </c>
      <c r="F116" s="248" t="s">
        <v>804</v>
      </c>
      <c r="G116" s="249" t="s">
        <v>179</v>
      </c>
      <c r="H116" s="250">
        <v>10</v>
      </c>
      <c r="I116" s="251"/>
      <c r="J116" s="252">
        <f>ROUND(I116*H116,2)</f>
        <v>0</v>
      </c>
      <c r="K116" s="248" t="s">
        <v>149</v>
      </c>
      <c r="L116" s="253"/>
      <c r="M116" s="254" t="s">
        <v>21</v>
      </c>
      <c r="N116" s="255" t="s">
        <v>45</v>
      </c>
      <c r="O116" s="48"/>
      <c r="P116" s="243">
        <f>O116*H116</f>
        <v>0</v>
      </c>
      <c r="Q116" s="243">
        <v>0.0008</v>
      </c>
      <c r="R116" s="243">
        <f>Q116*H116</f>
        <v>0.008</v>
      </c>
      <c r="S116" s="243">
        <v>0</v>
      </c>
      <c r="T116" s="244">
        <f>S116*H116</f>
        <v>0</v>
      </c>
      <c r="AR116" s="25" t="s">
        <v>159</v>
      </c>
      <c r="AT116" s="25" t="s">
        <v>156</v>
      </c>
      <c r="AU116" s="25" t="s">
        <v>84</v>
      </c>
      <c r="AY116" s="25" t="s">
        <v>142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25" t="s">
        <v>82</v>
      </c>
      <c r="BK116" s="245">
        <f>ROUND(I116*H116,2)</f>
        <v>0</v>
      </c>
      <c r="BL116" s="25" t="s">
        <v>150</v>
      </c>
      <c r="BM116" s="25" t="s">
        <v>805</v>
      </c>
    </row>
    <row r="117" spans="2:51" s="12" customFormat="1" ht="13.5">
      <c r="B117" s="261"/>
      <c r="C117" s="262"/>
      <c r="D117" s="263" t="s">
        <v>532</v>
      </c>
      <c r="E117" s="262"/>
      <c r="F117" s="265" t="s">
        <v>806</v>
      </c>
      <c r="G117" s="262"/>
      <c r="H117" s="266">
        <v>10</v>
      </c>
      <c r="I117" s="267"/>
      <c r="J117" s="262"/>
      <c r="K117" s="262"/>
      <c r="L117" s="268"/>
      <c r="M117" s="269"/>
      <c r="N117" s="270"/>
      <c r="O117" s="270"/>
      <c r="P117" s="270"/>
      <c r="Q117" s="270"/>
      <c r="R117" s="270"/>
      <c r="S117" s="270"/>
      <c r="T117" s="271"/>
      <c r="AT117" s="272" t="s">
        <v>532</v>
      </c>
      <c r="AU117" s="272" t="s">
        <v>84</v>
      </c>
      <c r="AV117" s="12" t="s">
        <v>84</v>
      </c>
      <c r="AW117" s="12" t="s">
        <v>6</v>
      </c>
      <c r="AX117" s="12" t="s">
        <v>82</v>
      </c>
      <c r="AY117" s="272" t="s">
        <v>142</v>
      </c>
    </row>
    <row r="118" spans="2:65" s="1" customFormat="1" ht="25.5" customHeight="1">
      <c r="B118" s="47"/>
      <c r="C118" s="234" t="s">
        <v>254</v>
      </c>
      <c r="D118" s="234" t="s">
        <v>145</v>
      </c>
      <c r="E118" s="235" t="s">
        <v>170</v>
      </c>
      <c r="F118" s="236" t="s">
        <v>171</v>
      </c>
      <c r="G118" s="237" t="s">
        <v>172</v>
      </c>
      <c r="H118" s="256"/>
      <c r="I118" s="239"/>
      <c r="J118" s="240">
        <f>ROUND(I118*H118,2)</f>
        <v>0</v>
      </c>
      <c r="K118" s="236" t="s">
        <v>149</v>
      </c>
      <c r="L118" s="73"/>
      <c r="M118" s="241" t="s">
        <v>21</v>
      </c>
      <c r="N118" s="242" t="s">
        <v>45</v>
      </c>
      <c r="O118" s="48"/>
      <c r="P118" s="243">
        <f>O118*H118</f>
        <v>0</v>
      </c>
      <c r="Q118" s="243">
        <v>0</v>
      </c>
      <c r="R118" s="243">
        <f>Q118*H118</f>
        <v>0</v>
      </c>
      <c r="S118" s="243">
        <v>0</v>
      </c>
      <c r="T118" s="244">
        <f>S118*H118</f>
        <v>0</v>
      </c>
      <c r="AR118" s="25" t="s">
        <v>150</v>
      </c>
      <c r="AT118" s="25" t="s">
        <v>145</v>
      </c>
      <c r="AU118" s="25" t="s">
        <v>84</v>
      </c>
      <c r="AY118" s="25" t="s">
        <v>142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25" t="s">
        <v>82</v>
      </c>
      <c r="BK118" s="245">
        <f>ROUND(I118*H118,2)</f>
        <v>0</v>
      </c>
      <c r="BL118" s="25" t="s">
        <v>150</v>
      </c>
      <c r="BM118" s="25" t="s">
        <v>807</v>
      </c>
    </row>
    <row r="119" spans="2:63" s="11" customFormat="1" ht="29.85" customHeight="1">
      <c r="B119" s="218"/>
      <c r="C119" s="219"/>
      <c r="D119" s="220" t="s">
        <v>73</v>
      </c>
      <c r="E119" s="232" t="s">
        <v>808</v>
      </c>
      <c r="F119" s="232" t="s">
        <v>809</v>
      </c>
      <c r="G119" s="219"/>
      <c r="H119" s="219"/>
      <c r="I119" s="222"/>
      <c r="J119" s="233">
        <f>BK119</f>
        <v>0</v>
      </c>
      <c r="K119" s="219"/>
      <c r="L119" s="224"/>
      <c r="M119" s="225"/>
      <c r="N119" s="226"/>
      <c r="O119" s="226"/>
      <c r="P119" s="227">
        <f>SUM(P120:P130)</f>
        <v>0</v>
      </c>
      <c r="Q119" s="226"/>
      <c r="R119" s="227">
        <f>SUM(R120:R130)</f>
        <v>0.6675200000000001</v>
      </c>
      <c r="S119" s="226"/>
      <c r="T119" s="228">
        <f>SUM(T120:T130)</f>
        <v>26.64</v>
      </c>
      <c r="AR119" s="229" t="s">
        <v>84</v>
      </c>
      <c r="AT119" s="230" t="s">
        <v>73</v>
      </c>
      <c r="AU119" s="230" t="s">
        <v>82</v>
      </c>
      <c r="AY119" s="229" t="s">
        <v>142</v>
      </c>
      <c r="BK119" s="231">
        <f>SUM(BK120:BK130)</f>
        <v>0</v>
      </c>
    </row>
    <row r="120" spans="2:65" s="1" customFormat="1" ht="25.5" customHeight="1">
      <c r="B120" s="47"/>
      <c r="C120" s="234" t="s">
        <v>258</v>
      </c>
      <c r="D120" s="234" t="s">
        <v>145</v>
      </c>
      <c r="E120" s="235" t="s">
        <v>810</v>
      </c>
      <c r="F120" s="236" t="s">
        <v>811</v>
      </c>
      <c r="G120" s="237" t="s">
        <v>226</v>
      </c>
      <c r="H120" s="238">
        <v>8</v>
      </c>
      <c r="I120" s="239"/>
      <c r="J120" s="240">
        <f>ROUND(I120*H120,2)</f>
        <v>0</v>
      </c>
      <c r="K120" s="236" t="s">
        <v>149</v>
      </c>
      <c r="L120" s="73"/>
      <c r="M120" s="241" t="s">
        <v>21</v>
      </c>
      <c r="N120" s="242" t="s">
        <v>45</v>
      </c>
      <c r="O120" s="48"/>
      <c r="P120" s="243">
        <f>O120*H120</f>
        <v>0</v>
      </c>
      <c r="Q120" s="243">
        <v>0.00548</v>
      </c>
      <c r="R120" s="243">
        <f>Q120*H120</f>
        <v>0.04384</v>
      </c>
      <c r="S120" s="243">
        <v>0</v>
      </c>
      <c r="T120" s="244">
        <f>S120*H120</f>
        <v>0</v>
      </c>
      <c r="AR120" s="25" t="s">
        <v>150</v>
      </c>
      <c r="AT120" s="25" t="s">
        <v>145</v>
      </c>
      <c r="AU120" s="25" t="s">
        <v>84</v>
      </c>
      <c r="AY120" s="25" t="s">
        <v>142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25" t="s">
        <v>82</v>
      </c>
      <c r="BK120" s="245">
        <f>ROUND(I120*H120,2)</f>
        <v>0</v>
      </c>
      <c r="BL120" s="25" t="s">
        <v>150</v>
      </c>
      <c r="BM120" s="25" t="s">
        <v>812</v>
      </c>
    </row>
    <row r="121" spans="2:65" s="1" customFormat="1" ht="38.25" customHeight="1">
      <c r="B121" s="47"/>
      <c r="C121" s="246" t="s">
        <v>262</v>
      </c>
      <c r="D121" s="246" t="s">
        <v>156</v>
      </c>
      <c r="E121" s="247" t="s">
        <v>813</v>
      </c>
      <c r="F121" s="248" t="s">
        <v>814</v>
      </c>
      <c r="G121" s="249" t="s">
        <v>179</v>
      </c>
      <c r="H121" s="250">
        <v>1</v>
      </c>
      <c r="I121" s="251"/>
      <c r="J121" s="252">
        <f>ROUND(I121*H121,2)</f>
        <v>0</v>
      </c>
      <c r="K121" s="248" t="s">
        <v>149</v>
      </c>
      <c r="L121" s="253"/>
      <c r="M121" s="254" t="s">
        <v>21</v>
      </c>
      <c r="N121" s="255" t="s">
        <v>45</v>
      </c>
      <c r="O121" s="48"/>
      <c r="P121" s="243">
        <f>O121*H121</f>
        <v>0</v>
      </c>
      <c r="Q121" s="243">
        <v>0.47</v>
      </c>
      <c r="R121" s="243">
        <f>Q121*H121</f>
        <v>0.47</v>
      </c>
      <c r="S121" s="243">
        <v>0</v>
      </c>
      <c r="T121" s="244">
        <f>S121*H121</f>
        <v>0</v>
      </c>
      <c r="AR121" s="25" t="s">
        <v>159</v>
      </c>
      <c r="AT121" s="25" t="s">
        <v>156</v>
      </c>
      <c r="AU121" s="25" t="s">
        <v>84</v>
      </c>
      <c r="AY121" s="25" t="s">
        <v>142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5" t="s">
        <v>82</v>
      </c>
      <c r="BK121" s="245">
        <f>ROUND(I121*H121,2)</f>
        <v>0</v>
      </c>
      <c r="BL121" s="25" t="s">
        <v>150</v>
      </c>
      <c r="BM121" s="25" t="s">
        <v>815</v>
      </c>
    </row>
    <row r="122" spans="2:65" s="1" customFormat="1" ht="16.5" customHeight="1">
      <c r="B122" s="47"/>
      <c r="C122" s="234" t="s">
        <v>266</v>
      </c>
      <c r="D122" s="234" t="s">
        <v>145</v>
      </c>
      <c r="E122" s="235" t="s">
        <v>816</v>
      </c>
      <c r="F122" s="236" t="s">
        <v>817</v>
      </c>
      <c r="G122" s="237" t="s">
        <v>179</v>
      </c>
      <c r="H122" s="238">
        <v>4</v>
      </c>
      <c r="I122" s="239"/>
      <c r="J122" s="240">
        <f>ROUND(I122*H122,2)</f>
        <v>0</v>
      </c>
      <c r="K122" s="236" t="s">
        <v>149</v>
      </c>
      <c r="L122" s="73"/>
      <c r="M122" s="241" t="s">
        <v>21</v>
      </c>
      <c r="N122" s="242" t="s">
        <v>45</v>
      </c>
      <c r="O122" s="48"/>
      <c r="P122" s="243">
        <f>O122*H122</f>
        <v>0</v>
      </c>
      <c r="Q122" s="243">
        <v>0.00593</v>
      </c>
      <c r="R122" s="243">
        <f>Q122*H122</f>
        <v>0.02372</v>
      </c>
      <c r="S122" s="243">
        <v>6.585</v>
      </c>
      <c r="T122" s="244">
        <f>S122*H122</f>
        <v>26.34</v>
      </c>
      <c r="AR122" s="25" t="s">
        <v>150</v>
      </c>
      <c r="AT122" s="25" t="s">
        <v>145</v>
      </c>
      <c r="AU122" s="25" t="s">
        <v>84</v>
      </c>
      <c r="AY122" s="25" t="s">
        <v>142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25" t="s">
        <v>82</v>
      </c>
      <c r="BK122" s="245">
        <f>ROUND(I122*H122,2)</f>
        <v>0</v>
      </c>
      <c r="BL122" s="25" t="s">
        <v>150</v>
      </c>
      <c r="BM122" s="25" t="s">
        <v>818</v>
      </c>
    </row>
    <row r="123" spans="2:65" s="1" customFormat="1" ht="25.5" customHeight="1">
      <c r="B123" s="47"/>
      <c r="C123" s="234" t="s">
        <v>270</v>
      </c>
      <c r="D123" s="234" t="s">
        <v>145</v>
      </c>
      <c r="E123" s="235" t="s">
        <v>819</v>
      </c>
      <c r="F123" s="236" t="s">
        <v>820</v>
      </c>
      <c r="G123" s="237" t="s">
        <v>179</v>
      </c>
      <c r="H123" s="238">
        <v>4</v>
      </c>
      <c r="I123" s="239"/>
      <c r="J123" s="240">
        <f>ROUND(I123*H123,2)</f>
        <v>0</v>
      </c>
      <c r="K123" s="236" t="s">
        <v>149</v>
      </c>
      <c r="L123" s="73"/>
      <c r="M123" s="241" t="s">
        <v>21</v>
      </c>
      <c r="N123" s="242" t="s">
        <v>45</v>
      </c>
      <c r="O123" s="48"/>
      <c r="P123" s="243">
        <f>O123*H123</f>
        <v>0</v>
      </c>
      <c r="Q123" s="243">
        <v>0.01508</v>
      </c>
      <c r="R123" s="243">
        <f>Q123*H123</f>
        <v>0.06032</v>
      </c>
      <c r="S123" s="243">
        <v>0</v>
      </c>
      <c r="T123" s="244">
        <f>S123*H123</f>
        <v>0</v>
      </c>
      <c r="AR123" s="25" t="s">
        <v>150</v>
      </c>
      <c r="AT123" s="25" t="s">
        <v>145</v>
      </c>
      <c r="AU123" s="25" t="s">
        <v>84</v>
      </c>
      <c r="AY123" s="25" t="s">
        <v>142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25" t="s">
        <v>82</v>
      </c>
      <c r="BK123" s="245">
        <f>ROUND(I123*H123,2)</f>
        <v>0</v>
      </c>
      <c r="BL123" s="25" t="s">
        <v>150</v>
      </c>
      <c r="BM123" s="25" t="s">
        <v>821</v>
      </c>
    </row>
    <row r="124" spans="2:65" s="1" customFormat="1" ht="16.5" customHeight="1">
      <c r="B124" s="47"/>
      <c r="C124" s="234" t="s">
        <v>274</v>
      </c>
      <c r="D124" s="234" t="s">
        <v>145</v>
      </c>
      <c r="E124" s="235" t="s">
        <v>822</v>
      </c>
      <c r="F124" s="236" t="s">
        <v>823</v>
      </c>
      <c r="G124" s="237" t="s">
        <v>226</v>
      </c>
      <c r="H124" s="238">
        <v>1</v>
      </c>
      <c r="I124" s="239"/>
      <c r="J124" s="240">
        <f>ROUND(I124*H124,2)</f>
        <v>0</v>
      </c>
      <c r="K124" s="236" t="s">
        <v>149</v>
      </c>
      <c r="L124" s="73"/>
      <c r="M124" s="241" t="s">
        <v>21</v>
      </c>
      <c r="N124" s="242" t="s">
        <v>45</v>
      </c>
      <c r="O124" s="48"/>
      <c r="P124" s="243">
        <f>O124*H124</f>
        <v>0</v>
      </c>
      <c r="Q124" s="243">
        <v>0.00255</v>
      </c>
      <c r="R124" s="243">
        <f>Q124*H124</f>
        <v>0.00255</v>
      </c>
      <c r="S124" s="243">
        <v>0</v>
      </c>
      <c r="T124" s="244">
        <f>S124*H124</f>
        <v>0</v>
      </c>
      <c r="AR124" s="25" t="s">
        <v>150</v>
      </c>
      <c r="AT124" s="25" t="s">
        <v>145</v>
      </c>
      <c r="AU124" s="25" t="s">
        <v>84</v>
      </c>
      <c r="AY124" s="25" t="s">
        <v>142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82</v>
      </c>
      <c r="BK124" s="245">
        <f>ROUND(I124*H124,2)</f>
        <v>0</v>
      </c>
      <c r="BL124" s="25" t="s">
        <v>150</v>
      </c>
      <c r="BM124" s="25" t="s">
        <v>824</v>
      </c>
    </row>
    <row r="125" spans="2:65" s="1" customFormat="1" ht="38.25" customHeight="1">
      <c r="B125" s="47"/>
      <c r="C125" s="246" t="s">
        <v>159</v>
      </c>
      <c r="D125" s="246" t="s">
        <v>156</v>
      </c>
      <c r="E125" s="247" t="s">
        <v>825</v>
      </c>
      <c r="F125" s="248" t="s">
        <v>826</v>
      </c>
      <c r="G125" s="249" t="s">
        <v>179</v>
      </c>
      <c r="H125" s="250">
        <v>1</v>
      </c>
      <c r="I125" s="251"/>
      <c r="J125" s="252">
        <f>ROUND(I125*H125,2)</f>
        <v>0</v>
      </c>
      <c r="K125" s="248" t="s">
        <v>149</v>
      </c>
      <c r="L125" s="253"/>
      <c r="M125" s="254" t="s">
        <v>21</v>
      </c>
      <c r="N125" s="255" t="s">
        <v>45</v>
      </c>
      <c r="O125" s="48"/>
      <c r="P125" s="243">
        <f>O125*H125</f>
        <v>0</v>
      </c>
      <c r="Q125" s="243">
        <v>0.064</v>
      </c>
      <c r="R125" s="243">
        <f>Q125*H125</f>
        <v>0.064</v>
      </c>
      <c r="S125" s="243">
        <v>0</v>
      </c>
      <c r="T125" s="244">
        <f>S125*H125</f>
        <v>0</v>
      </c>
      <c r="AR125" s="25" t="s">
        <v>159</v>
      </c>
      <c r="AT125" s="25" t="s">
        <v>156</v>
      </c>
      <c r="AU125" s="25" t="s">
        <v>84</v>
      </c>
      <c r="AY125" s="25" t="s">
        <v>142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150</v>
      </c>
      <c r="BM125" s="25" t="s">
        <v>827</v>
      </c>
    </row>
    <row r="126" spans="2:65" s="1" customFormat="1" ht="25.5" customHeight="1">
      <c r="B126" s="47"/>
      <c r="C126" s="234" t="s">
        <v>281</v>
      </c>
      <c r="D126" s="234" t="s">
        <v>145</v>
      </c>
      <c r="E126" s="235" t="s">
        <v>828</v>
      </c>
      <c r="F126" s="236" t="s">
        <v>829</v>
      </c>
      <c r="G126" s="237" t="s">
        <v>179</v>
      </c>
      <c r="H126" s="238">
        <v>4</v>
      </c>
      <c r="I126" s="239"/>
      <c r="J126" s="240">
        <f>ROUND(I126*H126,2)</f>
        <v>0</v>
      </c>
      <c r="K126" s="236" t="s">
        <v>149</v>
      </c>
      <c r="L126" s="73"/>
      <c r="M126" s="241" t="s">
        <v>21</v>
      </c>
      <c r="N126" s="242" t="s">
        <v>45</v>
      </c>
      <c r="O126" s="48"/>
      <c r="P126" s="243">
        <f>O126*H126</f>
        <v>0</v>
      </c>
      <c r="Q126" s="243">
        <v>0.00026</v>
      </c>
      <c r="R126" s="243">
        <f>Q126*H126</f>
        <v>0.00104</v>
      </c>
      <c r="S126" s="243">
        <v>0.075</v>
      </c>
      <c r="T126" s="244">
        <f>S126*H126</f>
        <v>0.3</v>
      </c>
      <c r="AR126" s="25" t="s">
        <v>150</v>
      </c>
      <c r="AT126" s="25" t="s">
        <v>145</v>
      </c>
      <c r="AU126" s="25" t="s">
        <v>84</v>
      </c>
      <c r="AY126" s="25" t="s">
        <v>142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25" t="s">
        <v>82</v>
      </c>
      <c r="BK126" s="245">
        <f>ROUND(I126*H126,2)</f>
        <v>0</v>
      </c>
      <c r="BL126" s="25" t="s">
        <v>150</v>
      </c>
      <c r="BM126" s="25" t="s">
        <v>830</v>
      </c>
    </row>
    <row r="127" spans="2:65" s="1" customFormat="1" ht="25.5" customHeight="1">
      <c r="B127" s="47"/>
      <c r="C127" s="234" t="s">
        <v>285</v>
      </c>
      <c r="D127" s="234" t="s">
        <v>145</v>
      </c>
      <c r="E127" s="235" t="s">
        <v>831</v>
      </c>
      <c r="F127" s="236" t="s">
        <v>832</v>
      </c>
      <c r="G127" s="237" t="s">
        <v>179</v>
      </c>
      <c r="H127" s="238">
        <v>4</v>
      </c>
      <c r="I127" s="239"/>
      <c r="J127" s="240">
        <f>ROUND(I127*H127,2)</f>
        <v>0</v>
      </c>
      <c r="K127" s="236" t="s">
        <v>149</v>
      </c>
      <c r="L127" s="73"/>
      <c r="M127" s="241" t="s">
        <v>21</v>
      </c>
      <c r="N127" s="242" t="s">
        <v>45</v>
      </c>
      <c r="O127" s="4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AR127" s="25" t="s">
        <v>150</v>
      </c>
      <c r="AT127" s="25" t="s">
        <v>145</v>
      </c>
      <c r="AU127" s="25" t="s">
        <v>84</v>
      </c>
      <c r="AY127" s="25" t="s">
        <v>142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150</v>
      </c>
      <c r="BM127" s="25" t="s">
        <v>833</v>
      </c>
    </row>
    <row r="128" spans="2:65" s="1" customFormat="1" ht="25.5" customHeight="1">
      <c r="B128" s="47"/>
      <c r="C128" s="234" t="s">
        <v>289</v>
      </c>
      <c r="D128" s="234" t="s">
        <v>145</v>
      </c>
      <c r="E128" s="235" t="s">
        <v>834</v>
      </c>
      <c r="F128" s="236" t="s">
        <v>835</v>
      </c>
      <c r="G128" s="237" t="s">
        <v>226</v>
      </c>
      <c r="H128" s="238">
        <v>1</v>
      </c>
      <c r="I128" s="239"/>
      <c r="J128" s="240">
        <f>ROUND(I128*H128,2)</f>
        <v>0</v>
      </c>
      <c r="K128" s="236" t="s">
        <v>149</v>
      </c>
      <c r="L128" s="73"/>
      <c r="M128" s="241" t="s">
        <v>21</v>
      </c>
      <c r="N128" s="242" t="s">
        <v>45</v>
      </c>
      <c r="O128" s="48"/>
      <c r="P128" s="243">
        <f>O128*H128</f>
        <v>0</v>
      </c>
      <c r="Q128" s="243">
        <v>0.00205</v>
      </c>
      <c r="R128" s="243">
        <f>Q128*H128</f>
        <v>0.00205</v>
      </c>
      <c r="S128" s="243">
        <v>0</v>
      </c>
      <c r="T128" s="244">
        <f>S128*H128</f>
        <v>0</v>
      </c>
      <c r="AR128" s="25" t="s">
        <v>150</v>
      </c>
      <c r="AT128" s="25" t="s">
        <v>145</v>
      </c>
      <c r="AU128" s="25" t="s">
        <v>84</v>
      </c>
      <c r="AY128" s="25" t="s">
        <v>142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82</v>
      </c>
      <c r="BK128" s="245">
        <f>ROUND(I128*H128,2)</f>
        <v>0</v>
      </c>
      <c r="BL128" s="25" t="s">
        <v>150</v>
      </c>
      <c r="BM128" s="25" t="s">
        <v>836</v>
      </c>
    </row>
    <row r="129" spans="2:65" s="1" customFormat="1" ht="25.5" customHeight="1">
      <c r="B129" s="47"/>
      <c r="C129" s="234" t="s">
        <v>293</v>
      </c>
      <c r="D129" s="234" t="s">
        <v>145</v>
      </c>
      <c r="E129" s="235" t="s">
        <v>837</v>
      </c>
      <c r="F129" s="236" t="s">
        <v>838</v>
      </c>
      <c r="G129" s="237" t="s">
        <v>234</v>
      </c>
      <c r="H129" s="238">
        <v>26.64</v>
      </c>
      <c r="I129" s="239"/>
      <c r="J129" s="240">
        <f>ROUND(I129*H129,2)</f>
        <v>0</v>
      </c>
      <c r="K129" s="236" t="s">
        <v>149</v>
      </c>
      <c r="L129" s="73"/>
      <c r="M129" s="241" t="s">
        <v>21</v>
      </c>
      <c r="N129" s="242" t="s">
        <v>45</v>
      </c>
      <c r="O129" s="4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AR129" s="25" t="s">
        <v>150</v>
      </c>
      <c r="AT129" s="25" t="s">
        <v>145</v>
      </c>
      <c r="AU129" s="25" t="s">
        <v>84</v>
      </c>
      <c r="AY129" s="25" t="s">
        <v>142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25" t="s">
        <v>82</v>
      </c>
      <c r="BK129" s="245">
        <f>ROUND(I129*H129,2)</f>
        <v>0</v>
      </c>
      <c r="BL129" s="25" t="s">
        <v>150</v>
      </c>
      <c r="BM129" s="25" t="s">
        <v>839</v>
      </c>
    </row>
    <row r="130" spans="2:65" s="1" customFormat="1" ht="25.5" customHeight="1">
      <c r="B130" s="47"/>
      <c r="C130" s="234" t="s">
        <v>297</v>
      </c>
      <c r="D130" s="234" t="s">
        <v>145</v>
      </c>
      <c r="E130" s="235" t="s">
        <v>840</v>
      </c>
      <c r="F130" s="236" t="s">
        <v>841</v>
      </c>
      <c r="G130" s="237" t="s">
        <v>172</v>
      </c>
      <c r="H130" s="256"/>
      <c r="I130" s="239"/>
      <c r="J130" s="240">
        <f>ROUND(I130*H130,2)</f>
        <v>0</v>
      </c>
      <c r="K130" s="236" t="s">
        <v>149</v>
      </c>
      <c r="L130" s="73"/>
      <c r="M130" s="241" t="s">
        <v>21</v>
      </c>
      <c r="N130" s="242" t="s">
        <v>45</v>
      </c>
      <c r="O130" s="4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AR130" s="25" t="s">
        <v>150</v>
      </c>
      <c r="AT130" s="25" t="s">
        <v>145</v>
      </c>
      <c r="AU130" s="25" t="s">
        <v>84</v>
      </c>
      <c r="AY130" s="25" t="s">
        <v>142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150</v>
      </c>
      <c r="BM130" s="25" t="s">
        <v>842</v>
      </c>
    </row>
    <row r="131" spans="2:63" s="11" customFormat="1" ht="29.85" customHeight="1">
      <c r="B131" s="218"/>
      <c r="C131" s="219"/>
      <c r="D131" s="220" t="s">
        <v>73</v>
      </c>
      <c r="E131" s="232" t="s">
        <v>485</v>
      </c>
      <c r="F131" s="232" t="s">
        <v>486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SUM(P132:P169)</f>
        <v>0</v>
      </c>
      <c r="Q131" s="226"/>
      <c r="R131" s="227">
        <f>SUM(R132:R169)</f>
        <v>1.7681900000000002</v>
      </c>
      <c r="S131" s="226"/>
      <c r="T131" s="228">
        <f>SUM(T132:T169)</f>
        <v>9.221473999999999</v>
      </c>
      <c r="AR131" s="229" t="s">
        <v>84</v>
      </c>
      <c r="AT131" s="230" t="s">
        <v>73</v>
      </c>
      <c r="AU131" s="230" t="s">
        <v>82</v>
      </c>
      <c r="AY131" s="229" t="s">
        <v>142</v>
      </c>
      <c r="BK131" s="231">
        <f>SUM(BK132:BK169)</f>
        <v>0</v>
      </c>
    </row>
    <row r="132" spans="2:65" s="1" customFormat="1" ht="16.5" customHeight="1">
      <c r="B132" s="47"/>
      <c r="C132" s="234" t="s">
        <v>301</v>
      </c>
      <c r="D132" s="234" t="s">
        <v>145</v>
      </c>
      <c r="E132" s="235" t="s">
        <v>843</v>
      </c>
      <c r="F132" s="236" t="s">
        <v>844</v>
      </c>
      <c r="G132" s="237" t="s">
        <v>148</v>
      </c>
      <c r="H132" s="238">
        <v>9.9</v>
      </c>
      <c r="I132" s="239"/>
      <c r="J132" s="240">
        <f>ROUND(I132*H132,2)</f>
        <v>0</v>
      </c>
      <c r="K132" s="236" t="s">
        <v>149</v>
      </c>
      <c r="L132" s="73"/>
      <c r="M132" s="241" t="s">
        <v>21</v>
      </c>
      <c r="N132" s="242" t="s">
        <v>45</v>
      </c>
      <c r="O132" s="48"/>
      <c r="P132" s="243">
        <f>O132*H132</f>
        <v>0</v>
      </c>
      <c r="Q132" s="243">
        <v>0</v>
      </c>
      <c r="R132" s="243">
        <f>Q132*H132</f>
        <v>0</v>
      </c>
      <c r="S132" s="243">
        <v>0.09358</v>
      </c>
      <c r="T132" s="244">
        <f>S132*H132</f>
        <v>0.926442</v>
      </c>
      <c r="AR132" s="25" t="s">
        <v>150</v>
      </c>
      <c r="AT132" s="25" t="s">
        <v>145</v>
      </c>
      <c r="AU132" s="25" t="s">
        <v>84</v>
      </c>
      <c r="AY132" s="25" t="s">
        <v>142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25" t="s">
        <v>82</v>
      </c>
      <c r="BK132" s="245">
        <f>ROUND(I132*H132,2)</f>
        <v>0</v>
      </c>
      <c r="BL132" s="25" t="s">
        <v>150</v>
      </c>
      <c r="BM132" s="25" t="s">
        <v>845</v>
      </c>
    </row>
    <row r="133" spans="2:65" s="1" customFormat="1" ht="16.5" customHeight="1">
      <c r="B133" s="47"/>
      <c r="C133" s="234" t="s">
        <v>305</v>
      </c>
      <c r="D133" s="234" t="s">
        <v>145</v>
      </c>
      <c r="E133" s="235" t="s">
        <v>846</v>
      </c>
      <c r="F133" s="236" t="s">
        <v>847</v>
      </c>
      <c r="G133" s="237" t="s">
        <v>148</v>
      </c>
      <c r="H133" s="238">
        <v>11.4</v>
      </c>
      <c r="I133" s="239"/>
      <c r="J133" s="240">
        <f>ROUND(I133*H133,2)</f>
        <v>0</v>
      </c>
      <c r="K133" s="236" t="s">
        <v>149</v>
      </c>
      <c r="L133" s="73"/>
      <c r="M133" s="241" t="s">
        <v>21</v>
      </c>
      <c r="N133" s="242" t="s">
        <v>45</v>
      </c>
      <c r="O133" s="48"/>
      <c r="P133" s="243">
        <f>O133*H133</f>
        <v>0</v>
      </c>
      <c r="Q133" s="243">
        <v>0</v>
      </c>
      <c r="R133" s="243">
        <f>Q133*H133</f>
        <v>0</v>
      </c>
      <c r="S133" s="243">
        <v>0.20748</v>
      </c>
      <c r="T133" s="244">
        <f>S133*H133</f>
        <v>2.365272</v>
      </c>
      <c r="AR133" s="25" t="s">
        <v>150</v>
      </c>
      <c r="AT133" s="25" t="s">
        <v>145</v>
      </c>
      <c r="AU133" s="25" t="s">
        <v>84</v>
      </c>
      <c r="AY133" s="25" t="s">
        <v>142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25" t="s">
        <v>82</v>
      </c>
      <c r="BK133" s="245">
        <f>ROUND(I133*H133,2)</f>
        <v>0</v>
      </c>
      <c r="BL133" s="25" t="s">
        <v>150</v>
      </c>
      <c r="BM133" s="25" t="s">
        <v>848</v>
      </c>
    </row>
    <row r="134" spans="2:65" s="1" customFormat="1" ht="38.25" customHeight="1">
      <c r="B134" s="47"/>
      <c r="C134" s="234" t="s">
        <v>309</v>
      </c>
      <c r="D134" s="234" t="s">
        <v>145</v>
      </c>
      <c r="E134" s="235" t="s">
        <v>849</v>
      </c>
      <c r="F134" s="236" t="s">
        <v>850</v>
      </c>
      <c r="G134" s="237" t="s">
        <v>179</v>
      </c>
      <c r="H134" s="238">
        <v>10</v>
      </c>
      <c r="I134" s="239"/>
      <c r="J134" s="240">
        <f>ROUND(I134*H134,2)</f>
        <v>0</v>
      </c>
      <c r="K134" s="236" t="s">
        <v>149</v>
      </c>
      <c r="L134" s="73"/>
      <c r="M134" s="241" t="s">
        <v>21</v>
      </c>
      <c r="N134" s="242" t="s">
        <v>45</v>
      </c>
      <c r="O134" s="48"/>
      <c r="P134" s="243">
        <f>O134*H134</f>
        <v>0</v>
      </c>
      <c r="Q134" s="243">
        <v>0.01953</v>
      </c>
      <c r="R134" s="243">
        <f>Q134*H134</f>
        <v>0.19529999999999997</v>
      </c>
      <c r="S134" s="243">
        <v>0</v>
      </c>
      <c r="T134" s="244">
        <f>S134*H134</f>
        <v>0</v>
      </c>
      <c r="AR134" s="25" t="s">
        <v>150</v>
      </c>
      <c r="AT134" s="25" t="s">
        <v>145</v>
      </c>
      <c r="AU134" s="25" t="s">
        <v>84</v>
      </c>
      <c r="AY134" s="25" t="s">
        <v>142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25" t="s">
        <v>82</v>
      </c>
      <c r="BK134" s="245">
        <f>ROUND(I134*H134,2)</f>
        <v>0</v>
      </c>
      <c r="BL134" s="25" t="s">
        <v>150</v>
      </c>
      <c r="BM134" s="25" t="s">
        <v>851</v>
      </c>
    </row>
    <row r="135" spans="2:65" s="1" customFormat="1" ht="25.5" customHeight="1">
      <c r="B135" s="47"/>
      <c r="C135" s="234" t="s">
        <v>313</v>
      </c>
      <c r="D135" s="234" t="s">
        <v>145</v>
      </c>
      <c r="E135" s="235" t="s">
        <v>852</v>
      </c>
      <c r="F135" s="236" t="s">
        <v>853</v>
      </c>
      <c r="G135" s="237" t="s">
        <v>179</v>
      </c>
      <c r="H135" s="238">
        <v>6</v>
      </c>
      <c r="I135" s="239"/>
      <c r="J135" s="240">
        <f>ROUND(I135*H135,2)</f>
        <v>0</v>
      </c>
      <c r="K135" s="236" t="s">
        <v>149</v>
      </c>
      <c r="L135" s="73"/>
      <c r="M135" s="241" t="s">
        <v>21</v>
      </c>
      <c r="N135" s="242" t="s">
        <v>45</v>
      </c>
      <c r="O135" s="48"/>
      <c r="P135" s="243">
        <f>O135*H135</f>
        <v>0</v>
      </c>
      <c r="Q135" s="243">
        <v>0.00067</v>
      </c>
      <c r="R135" s="243">
        <f>Q135*H135</f>
        <v>0.00402</v>
      </c>
      <c r="S135" s="243">
        <v>0</v>
      </c>
      <c r="T135" s="244">
        <f>S135*H135</f>
        <v>0</v>
      </c>
      <c r="AR135" s="25" t="s">
        <v>150</v>
      </c>
      <c r="AT135" s="25" t="s">
        <v>145</v>
      </c>
      <c r="AU135" s="25" t="s">
        <v>84</v>
      </c>
      <c r="AY135" s="25" t="s">
        <v>142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150</v>
      </c>
      <c r="BM135" s="25" t="s">
        <v>854</v>
      </c>
    </row>
    <row r="136" spans="2:65" s="1" customFormat="1" ht="25.5" customHeight="1">
      <c r="B136" s="47"/>
      <c r="C136" s="234" t="s">
        <v>317</v>
      </c>
      <c r="D136" s="234" t="s">
        <v>145</v>
      </c>
      <c r="E136" s="235" t="s">
        <v>855</v>
      </c>
      <c r="F136" s="236" t="s">
        <v>856</v>
      </c>
      <c r="G136" s="237" t="s">
        <v>179</v>
      </c>
      <c r="H136" s="238">
        <v>2</v>
      </c>
      <c r="I136" s="239"/>
      <c r="J136" s="240">
        <f>ROUND(I136*H136,2)</f>
        <v>0</v>
      </c>
      <c r="K136" s="236" t="s">
        <v>149</v>
      </c>
      <c r="L136" s="73"/>
      <c r="M136" s="241" t="s">
        <v>21</v>
      </c>
      <c r="N136" s="242" t="s">
        <v>45</v>
      </c>
      <c r="O136" s="48"/>
      <c r="P136" s="243">
        <f>O136*H136</f>
        <v>0</v>
      </c>
      <c r="Q136" s="243">
        <v>0.00138</v>
      </c>
      <c r="R136" s="243">
        <f>Q136*H136</f>
        <v>0.00276</v>
      </c>
      <c r="S136" s="243">
        <v>0</v>
      </c>
      <c r="T136" s="244">
        <f>S136*H136</f>
        <v>0</v>
      </c>
      <c r="AR136" s="25" t="s">
        <v>150</v>
      </c>
      <c r="AT136" s="25" t="s">
        <v>145</v>
      </c>
      <c r="AU136" s="25" t="s">
        <v>84</v>
      </c>
      <c r="AY136" s="25" t="s">
        <v>142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82</v>
      </c>
      <c r="BK136" s="245">
        <f>ROUND(I136*H136,2)</f>
        <v>0</v>
      </c>
      <c r="BL136" s="25" t="s">
        <v>150</v>
      </c>
      <c r="BM136" s="25" t="s">
        <v>857</v>
      </c>
    </row>
    <row r="137" spans="2:65" s="1" customFormat="1" ht="25.5" customHeight="1">
      <c r="B137" s="47"/>
      <c r="C137" s="234" t="s">
        <v>321</v>
      </c>
      <c r="D137" s="234" t="s">
        <v>145</v>
      </c>
      <c r="E137" s="235" t="s">
        <v>858</v>
      </c>
      <c r="F137" s="236" t="s">
        <v>859</v>
      </c>
      <c r="G137" s="237" t="s">
        <v>179</v>
      </c>
      <c r="H137" s="238">
        <v>12</v>
      </c>
      <c r="I137" s="239"/>
      <c r="J137" s="240">
        <f>ROUND(I137*H137,2)</f>
        <v>0</v>
      </c>
      <c r="K137" s="236" t="s">
        <v>149</v>
      </c>
      <c r="L137" s="73"/>
      <c r="M137" s="241" t="s">
        <v>21</v>
      </c>
      <c r="N137" s="242" t="s">
        <v>45</v>
      </c>
      <c r="O137" s="48"/>
      <c r="P137" s="243">
        <f>O137*H137</f>
        <v>0</v>
      </c>
      <c r="Q137" s="243">
        <v>0.0017</v>
      </c>
      <c r="R137" s="243">
        <f>Q137*H137</f>
        <v>0.020399999999999998</v>
      </c>
      <c r="S137" s="243">
        <v>0</v>
      </c>
      <c r="T137" s="244">
        <f>S137*H137</f>
        <v>0</v>
      </c>
      <c r="AR137" s="25" t="s">
        <v>150</v>
      </c>
      <c r="AT137" s="25" t="s">
        <v>145</v>
      </c>
      <c r="AU137" s="25" t="s">
        <v>84</v>
      </c>
      <c r="AY137" s="25" t="s">
        <v>142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25" t="s">
        <v>82</v>
      </c>
      <c r="BK137" s="245">
        <f>ROUND(I137*H137,2)</f>
        <v>0</v>
      </c>
      <c r="BL137" s="25" t="s">
        <v>150</v>
      </c>
      <c r="BM137" s="25" t="s">
        <v>860</v>
      </c>
    </row>
    <row r="138" spans="2:65" s="1" customFormat="1" ht="25.5" customHeight="1">
      <c r="B138" s="47"/>
      <c r="C138" s="234" t="s">
        <v>325</v>
      </c>
      <c r="D138" s="234" t="s">
        <v>145</v>
      </c>
      <c r="E138" s="235" t="s">
        <v>861</v>
      </c>
      <c r="F138" s="236" t="s">
        <v>862</v>
      </c>
      <c r="G138" s="237" t="s">
        <v>179</v>
      </c>
      <c r="H138" s="238">
        <v>6</v>
      </c>
      <c r="I138" s="239"/>
      <c r="J138" s="240">
        <f>ROUND(I138*H138,2)</f>
        <v>0</v>
      </c>
      <c r="K138" s="236" t="s">
        <v>149</v>
      </c>
      <c r="L138" s="73"/>
      <c r="M138" s="241" t="s">
        <v>21</v>
      </c>
      <c r="N138" s="242" t="s">
        <v>45</v>
      </c>
      <c r="O138" s="48"/>
      <c r="P138" s="243">
        <f>O138*H138</f>
        <v>0</v>
      </c>
      <c r="Q138" s="243">
        <v>0.00836</v>
      </c>
      <c r="R138" s="243">
        <f>Q138*H138</f>
        <v>0.050159999999999996</v>
      </c>
      <c r="S138" s="243">
        <v>0</v>
      </c>
      <c r="T138" s="244">
        <f>S138*H138</f>
        <v>0</v>
      </c>
      <c r="AR138" s="25" t="s">
        <v>150</v>
      </c>
      <c r="AT138" s="25" t="s">
        <v>145</v>
      </c>
      <c r="AU138" s="25" t="s">
        <v>84</v>
      </c>
      <c r="AY138" s="25" t="s">
        <v>142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25" t="s">
        <v>82</v>
      </c>
      <c r="BK138" s="245">
        <f>ROUND(I138*H138,2)</f>
        <v>0</v>
      </c>
      <c r="BL138" s="25" t="s">
        <v>150</v>
      </c>
      <c r="BM138" s="25" t="s">
        <v>863</v>
      </c>
    </row>
    <row r="139" spans="2:65" s="1" customFormat="1" ht="25.5" customHeight="1">
      <c r="B139" s="47"/>
      <c r="C139" s="234" t="s">
        <v>329</v>
      </c>
      <c r="D139" s="234" t="s">
        <v>145</v>
      </c>
      <c r="E139" s="235" t="s">
        <v>864</v>
      </c>
      <c r="F139" s="236" t="s">
        <v>865</v>
      </c>
      <c r="G139" s="237" t="s">
        <v>179</v>
      </c>
      <c r="H139" s="238">
        <v>2</v>
      </c>
      <c r="I139" s="239"/>
      <c r="J139" s="240">
        <f>ROUND(I139*H139,2)</f>
        <v>0</v>
      </c>
      <c r="K139" s="236" t="s">
        <v>149</v>
      </c>
      <c r="L139" s="73"/>
      <c r="M139" s="241" t="s">
        <v>21</v>
      </c>
      <c r="N139" s="242" t="s">
        <v>45</v>
      </c>
      <c r="O139" s="48"/>
      <c r="P139" s="243">
        <f>O139*H139</f>
        <v>0</v>
      </c>
      <c r="Q139" s="243">
        <v>0.14429</v>
      </c>
      <c r="R139" s="243">
        <f>Q139*H139</f>
        <v>0.28858</v>
      </c>
      <c r="S139" s="243">
        <v>0</v>
      </c>
      <c r="T139" s="244">
        <f>S139*H139</f>
        <v>0</v>
      </c>
      <c r="AR139" s="25" t="s">
        <v>150</v>
      </c>
      <c r="AT139" s="25" t="s">
        <v>145</v>
      </c>
      <c r="AU139" s="25" t="s">
        <v>84</v>
      </c>
      <c r="AY139" s="25" t="s">
        <v>142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82</v>
      </c>
      <c r="BK139" s="245">
        <f>ROUND(I139*H139,2)</f>
        <v>0</v>
      </c>
      <c r="BL139" s="25" t="s">
        <v>150</v>
      </c>
      <c r="BM139" s="25" t="s">
        <v>866</v>
      </c>
    </row>
    <row r="140" spans="2:65" s="1" customFormat="1" ht="16.5" customHeight="1">
      <c r="B140" s="47"/>
      <c r="C140" s="234" t="s">
        <v>333</v>
      </c>
      <c r="D140" s="234" t="s">
        <v>145</v>
      </c>
      <c r="E140" s="235" t="s">
        <v>867</v>
      </c>
      <c r="F140" s="236" t="s">
        <v>868</v>
      </c>
      <c r="G140" s="237" t="s">
        <v>226</v>
      </c>
      <c r="H140" s="238">
        <v>15</v>
      </c>
      <c r="I140" s="239"/>
      <c r="J140" s="240">
        <f>ROUND(I140*H140,2)</f>
        <v>0</v>
      </c>
      <c r="K140" s="236" t="s">
        <v>149</v>
      </c>
      <c r="L140" s="73"/>
      <c r="M140" s="241" t="s">
        <v>21</v>
      </c>
      <c r="N140" s="242" t="s">
        <v>45</v>
      </c>
      <c r="O140" s="48"/>
      <c r="P140" s="243">
        <f>O140*H140</f>
        <v>0</v>
      </c>
      <c r="Q140" s="243">
        <v>0.00113</v>
      </c>
      <c r="R140" s="243">
        <f>Q140*H140</f>
        <v>0.01695</v>
      </c>
      <c r="S140" s="243">
        <v>0</v>
      </c>
      <c r="T140" s="244">
        <f>S140*H140</f>
        <v>0</v>
      </c>
      <c r="AR140" s="25" t="s">
        <v>150</v>
      </c>
      <c r="AT140" s="25" t="s">
        <v>145</v>
      </c>
      <c r="AU140" s="25" t="s">
        <v>84</v>
      </c>
      <c r="AY140" s="25" t="s">
        <v>142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25" t="s">
        <v>82</v>
      </c>
      <c r="BK140" s="245">
        <f>ROUND(I140*H140,2)</f>
        <v>0</v>
      </c>
      <c r="BL140" s="25" t="s">
        <v>150</v>
      </c>
      <c r="BM140" s="25" t="s">
        <v>869</v>
      </c>
    </row>
    <row r="141" spans="2:65" s="1" customFormat="1" ht="16.5" customHeight="1">
      <c r="B141" s="47"/>
      <c r="C141" s="234" t="s">
        <v>337</v>
      </c>
      <c r="D141" s="234" t="s">
        <v>145</v>
      </c>
      <c r="E141" s="235" t="s">
        <v>870</v>
      </c>
      <c r="F141" s="236" t="s">
        <v>871</v>
      </c>
      <c r="G141" s="237" t="s">
        <v>179</v>
      </c>
      <c r="H141" s="238">
        <v>1</v>
      </c>
      <c r="I141" s="239"/>
      <c r="J141" s="240">
        <f>ROUND(I141*H141,2)</f>
        <v>0</v>
      </c>
      <c r="K141" s="236" t="s">
        <v>149</v>
      </c>
      <c r="L141" s="73"/>
      <c r="M141" s="241" t="s">
        <v>21</v>
      </c>
      <c r="N141" s="242" t="s">
        <v>45</v>
      </c>
      <c r="O141" s="48"/>
      <c r="P141" s="243">
        <f>O141*H141</f>
        <v>0</v>
      </c>
      <c r="Q141" s="243">
        <v>0</v>
      </c>
      <c r="R141" s="243">
        <f>Q141*H141</f>
        <v>0</v>
      </c>
      <c r="S141" s="243">
        <v>0.51196</v>
      </c>
      <c r="T141" s="244">
        <f>S141*H141</f>
        <v>0.51196</v>
      </c>
      <c r="AR141" s="25" t="s">
        <v>150</v>
      </c>
      <c r="AT141" s="25" t="s">
        <v>145</v>
      </c>
      <c r="AU141" s="25" t="s">
        <v>84</v>
      </c>
      <c r="AY141" s="25" t="s">
        <v>142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25" t="s">
        <v>82</v>
      </c>
      <c r="BK141" s="245">
        <f>ROUND(I141*H141,2)</f>
        <v>0</v>
      </c>
      <c r="BL141" s="25" t="s">
        <v>150</v>
      </c>
      <c r="BM141" s="25" t="s">
        <v>872</v>
      </c>
    </row>
    <row r="142" spans="2:65" s="1" customFormat="1" ht="25.5" customHeight="1">
      <c r="B142" s="47"/>
      <c r="C142" s="234" t="s">
        <v>341</v>
      </c>
      <c r="D142" s="234" t="s">
        <v>145</v>
      </c>
      <c r="E142" s="235" t="s">
        <v>873</v>
      </c>
      <c r="F142" s="236" t="s">
        <v>874</v>
      </c>
      <c r="G142" s="237" t="s">
        <v>179</v>
      </c>
      <c r="H142" s="238">
        <v>2</v>
      </c>
      <c r="I142" s="239"/>
      <c r="J142" s="240">
        <f>ROUND(I142*H142,2)</f>
        <v>0</v>
      </c>
      <c r="K142" s="236" t="s">
        <v>149</v>
      </c>
      <c r="L142" s="73"/>
      <c r="M142" s="241" t="s">
        <v>21</v>
      </c>
      <c r="N142" s="242" t="s">
        <v>45</v>
      </c>
      <c r="O142" s="48"/>
      <c r="P142" s="243">
        <f>O142*H142</f>
        <v>0</v>
      </c>
      <c r="Q142" s="243">
        <v>0</v>
      </c>
      <c r="R142" s="243">
        <f>Q142*H142</f>
        <v>0</v>
      </c>
      <c r="S142" s="243">
        <v>1.6239</v>
      </c>
      <c r="T142" s="244">
        <f>S142*H142</f>
        <v>3.2478</v>
      </c>
      <c r="AR142" s="25" t="s">
        <v>150</v>
      </c>
      <c r="AT142" s="25" t="s">
        <v>145</v>
      </c>
      <c r="AU142" s="25" t="s">
        <v>84</v>
      </c>
      <c r="AY142" s="25" t="s">
        <v>142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82</v>
      </c>
      <c r="BK142" s="245">
        <f>ROUND(I142*H142,2)</f>
        <v>0</v>
      </c>
      <c r="BL142" s="25" t="s">
        <v>150</v>
      </c>
      <c r="BM142" s="25" t="s">
        <v>875</v>
      </c>
    </row>
    <row r="143" spans="2:65" s="1" customFormat="1" ht="25.5" customHeight="1">
      <c r="B143" s="47"/>
      <c r="C143" s="234" t="s">
        <v>345</v>
      </c>
      <c r="D143" s="234" t="s">
        <v>145</v>
      </c>
      <c r="E143" s="235" t="s">
        <v>876</v>
      </c>
      <c r="F143" s="236" t="s">
        <v>877</v>
      </c>
      <c r="G143" s="237" t="s">
        <v>179</v>
      </c>
      <c r="H143" s="238">
        <v>2</v>
      </c>
      <c r="I143" s="239"/>
      <c r="J143" s="240">
        <f>ROUND(I143*H143,2)</f>
        <v>0</v>
      </c>
      <c r="K143" s="236" t="s">
        <v>149</v>
      </c>
      <c r="L143" s="73"/>
      <c r="M143" s="241" t="s">
        <v>21</v>
      </c>
      <c r="N143" s="242" t="s">
        <v>45</v>
      </c>
      <c r="O143" s="48"/>
      <c r="P143" s="243">
        <f>O143*H143</f>
        <v>0</v>
      </c>
      <c r="Q143" s="243">
        <v>0.0152</v>
      </c>
      <c r="R143" s="243">
        <f>Q143*H143</f>
        <v>0.0304</v>
      </c>
      <c r="S143" s="243">
        <v>0</v>
      </c>
      <c r="T143" s="244">
        <f>S143*H143</f>
        <v>0</v>
      </c>
      <c r="AR143" s="25" t="s">
        <v>150</v>
      </c>
      <c r="AT143" s="25" t="s">
        <v>145</v>
      </c>
      <c r="AU143" s="25" t="s">
        <v>84</v>
      </c>
      <c r="AY143" s="25" t="s">
        <v>142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25" t="s">
        <v>82</v>
      </c>
      <c r="BK143" s="245">
        <f>ROUND(I143*H143,2)</f>
        <v>0</v>
      </c>
      <c r="BL143" s="25" t="s">
        <v>150</v>
      </c>
      <c r="BM143" s="25" t="s">
        <v>878</v>
      </c>
    </row>
    <row r="144" spans="2:65" s="1" customFormat="1" ht="25.5" customHeight="1">
      <c r="B144" s="47"/>
      <c r="C144" s="234" t="s">
        <v>349</v>
      </c>
      <c r="D144" s="234" t="s">
        <v>145</v>
      </c>
      <c r="E144" s="235" t="s">
        <v>879</v>
      </c>
      <c r="F144" s="236" t="s">
        <v>880</v>
      </c>
      <c r="G144" s="237" t="s">
        <v>179</v>
      </c>
      <c r="H144" s="238">
        <v>2</v>
      </c>
      <c r="I144" s="239"/>
      <c r="J144" s="240">
        <f>ROUND(I144*H144,2)</f>
        <v>0</v>
      </c>
      <c r="K144" s="236" t="s">
        <v>149</v>
      </c>
      <c r="L144" s="73"/>
      <c r="M144" s="241" t="s">
        <v>21</v>
      </c>
      <c r="N144" s="242" t="s">
        <v>45</v>
      </c>
      <c r="O144" s="4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AR144" s="25" t="s">
        <v>150</v>
      </c>
      <c r="AT144" s="25" t="s">
        <v>145</v>
      </c>
      <c r="AU144" s="25" t="s">
        <v>84</v>
      </c>
      <c r="AY144" s="25" t="s">
        <v>142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25" t="s">
        <v>82</v>
      </c>
      <c r="BK144" s="245">
        <f>ROUND(I144*H144,2)</f>
        <v>0</v>
      </c>
      <c r="BL144" s="25" t="s">
        <v>150</v>
      </c>
      <c r="BM144" s="25" t="s">
        <v>881</v>
      </c>
    </row>
    <row r="145" spans="2:65" s="1" customFormat="1" ht="25.5" customHeight="1">
      <c r="B145" s="47"/>
      <c r="C145" s="234" t="s">
        <v>353</v>
      </c>
      <c r="D145" s="234" t="s">
        <v>145</v>
      </c>
      <c r="E145" s="235" t="s">
        <v>882</v>
      </c>
      <c r="F145" s="236" t="s">
        <v>883</v>
      </c>
      <c r="G145" s="237" t="s">
        <v>226</v>
      </c>
      <c r="H145" s="238">
        <v>1</v>
      </c>
      <c r="I145" s="239"/>
      <c r="J145" s="240">
        <f>ROUND(I145*H145,2)</f>
        <v>0</v>
      </c>
      <c r="K145" s="236" t="s">
        <v>149</v>
      </c>
      <c r="L145" s="73"/>
      <c r="M145" s="241" t="s">
        <v>21</v>
      </c>
      <c r="N145" s="242" t="s">
        <v>45</v>
      </c>
      <c r="O145" s="48"/>
      <c r="P145" s="243">
        <f>O145*H145</f>
        <v>0</v>
      </c>
      <c r="Q145" s="243">
        <v>0.01023</v>
      </c>
      <c r="R145" s="243">
        <f>Q145*H145</f>
        <v>0.01023</v>
      </c>
      <c r="S145" s="243">
        <v>0</v>
      </c>
      <c r="T145" s="244">
        <f>S145*H145</f>
        <v>0</v>
      </c>
      <c r="AR145" s="25" t="s">
        <v>150</v>
      </c>
      <c r="AT145" s="25" t="s">
        <v>145</v>
      </c>
      <c r="AU145" s="25" t="s">
        <v>84</v>
      </c>
      <c r="AY145" s="25" t="s">
        <v>142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25" t="s">
        <v>82</v>
      </c>
      <c r="BK145" s="245">
        <f>ROUND(I145*H145,2)</f>
        <v>0</v>
      </c>
      <c r="BL145" s="25" t="s">
        <v>150</v>
      </c>
      <c r="BM145" s="25" t="s">
        <v>884</v>
      </c>
    </row>
    <row r="146" spans="2:65" s="1" customFormat="1" ht="51" customHeight="1">
      <c r="B146" s="47"/>
      <c r="C146" s="246" t="s">
        <v>357</v>
      </c>
      <c r="D146" s="246" t="s">
        <v>156</v>
      </c>
      <c r="E146" s="247" t="s">
        <v>885</v>
      </c>
      <c r="F146" s="248" t="s">
        <v>886</v>
      </c>
      <c r="G146" s="249" t="s">
        <v>179</v>
      </c>
      <c r="H146" s="250">
        <v>1</v>
      </c>
      <c r="I146" s="251"/>
      <c r="J146" s="252">
        <f>ROUND(I146*H146,2)</f>
        <v>0</v>
      </c>
      <c r="K146" s="248" t="s">
        <v>149</v>
      </c>
      <c r="L146" s="253"/>
      <c r="M146" s="254" t="s">
        <v>21</v>
      </c>
      <c r="N146" s="255" t="s">
        <v>45</v>
      </c>
      <c r="O146" s="48"/>
      <c r="P146" s="243">
        <f>O146*H146</f>
        <v>0</v>
      </c>
      <c r="Q146" s="243">
        <v>0.258</v>
      </c>
      <c r="R146" s="243">
        <f>Q146*H146</f>
        <v>0.258</v>
      </c>
      <c r="S146" s="243">
        <v>0</v>
      </c>
      <c r="T146" s="244">
        <f>S146*H146</f>
        <v>0</v>
      </c>
      <c r="AR146" s="25" t="s">
        <v>159</v>
      </c>
      <c r="AT146" s="25" t="s">
        <v>156</v>
      </c>
      <c r="AU146" s="25" t="s">
        <v>84</v>
      </c>
      <c r="AY146" s="25" t="s">
        <v>142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25" t="s">
        <v>82</v>
      </c>
      <c r="BK146" s="245">
        <f>ROUND(I146*H146,2)</f>
        <v>0</v>
      </c>
      <c r="BL146" s="25" t="s">
        <v>150</v>
      </c>
      <c r="BM146" s="25" t="s">
        <v>887</v>
      </c>
    </row>
    <row r="147" spans="2:65" s="1" customFormat="1" ht="25.5" customHeight="1">
      <c r="B147" s="47"/>
      <c r="C147" s="234" t="s">
        <v>361</v>
      </c>
      <c r="D147" s="234" t="s">
        <v>145</v>
      </c>
      <c r="E147" s="235" t="s">
        <v>888</v>
      </c>
      <c r="F147" s="236" t="s">
        <v>889</v>
      </c>
      <c r="G147" s="237" t="s">
        <v>179</v>
      </c>
      <c r="H147" s="238">
        <v>2</v>
      </c>
      <c r="I147" s="239"/>
      <c r="J147" s="240">
        <f>ROUND(I147*H147,2)</f>
        <v>0</v>
      </c>
      <c r="K147" s="236" t="s">
        <v>149</v>
      </c>
      <c r="L147" s="73"/>
      <c r="M147" s="241" t="s">
        <v>21</v>
      </c>
      <c r="N147" s="242" t="s">
        <v>45</v>
      </c>
      <c r="O147" s="48"/>
      <c r="P147" s="243">
        <f>O147*H147</f>
        <v>0</v>
      </c>
      <c r="Q147" s="243">
        <v>0</v>
      </c>
      <c r="R147" s="243">
        <f>Q147*H147</f>
        <v>0</v>
      </c>
      <c r="S147" s="243">
        <v>0.85</v>
      </c>
      <c r="T147" s="244">
        <f>S147*H147</f>
        <v>1.7</v>
      </c>
      <c r="AR147" s="25" t="s">
        <v>150</v>
      </c>
      <c r="AT147" s="25" t="s">
        <v>145</v>
      </c>
      <c r="AU147" s="25" t="s">
        <v>84</v>
      </c>
      <c r="AY147" s="25" t="s">
        <v>142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25" t="s">
        <v>82</v>
      </c>
      <c r="BK147" s="245">
        <f>ROUND(I147*H147,2)</f>
        <v>0</v>
      </c>
      <c r="BL147" s="25" t="s">
        <v>150</v>
      </c>
      <c r="BM147" s="25" t="s">
        <v>890</v>
      </c>
    </row>
    <row r="148" spans="2:65" s="1" customFormat="1" ht="25.5" customHeight="1">
      <c r="B148" s="47"/>
      <c r="C148" s="234" t="s">
        <v>365</v>
      </c>
      <c r="D148" s="234" t="s">
        <v>145</v>
      </c>
      <c r="E148" s="235" t="s">
        <v>891</v>
      </c>
      <c r="F148" s="236" t="s">
        <v>892</v>
      </c>
      <c r="G148" s="237" t="s">
        <v>179</v>
      </c>
      <c r="H148" s="238">
        <v>2</v>
      </c>
      <c r="I148" s="239"/>
      <c r="J148" s="240">
        <f>ROUND(I148*H148,2)</f>
        <v>0</v>
      </c>
      <c r="K148" s="236" t="s">
        <v>149</v>
      </c>
      <c r="L148" s="73"/>
      <c r="M148" s="241" t="s">
        <v>21</v>
      </c>
      <c r="N148" s="242" t="s">
        <v>45</v>
      </c>
      <c r="O148" s="48"/>
      <c r="P148" s="243">
        <f>O148*H148</f>
        <v>0</v>
      </c>
      <c r="Q148" s="243">
        <v>0.00304</v>
      </c>
      <c r="R148" s="243">
        <f>Q148*H148</f>
        <v>0.00608</v>
      </c>
      <c r="S148" s="243">
        <v>0</v>
      </c>
      <c r="T148" s="244">
        <f>S148*H148</f>
        <v>0</v>
      </c>
      <c r="AR148" s="25" t="s">
        <v>150</v>
      </c>
      <c r="AT148" s="25" t="s">
        <v>145</v>
      </c>
      <c r="AU148" s="25" t="s">
        <v>84</v>
      </c>
      <c r="AY148" s="25" t="s">
        <v>142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25" t="s">
        <v>82</v>
      </c>
      <c r="BK148" s="245">
        <f>ROUND(I148*H148,2)</f>
        <v>0</v>
      </c>
      <c r="BL148" s="25" t="s">
        <v>150</v>
      </c>
      <c r="BM148" s="25" t="s">
        <v>893</v>
      </c>
    </row>
    <row r="149" spans="2:65" s="1" customFormat="1" ht="25.5" customHeight="1">
      <c r="B149" s="47"/>
      <c r="C149" s="234" t="s">
        <v>369</v>
      </c>
      <c r="D149" s="234" t="s">
        <v>145</v>
      </c>
      <c r="E149" s="235" t="s">
        <v>894</v>
      </c>
      <c r="F149" s="236" t="s">
        <v>895</v>
      </c>
      <c r="G149" s="237" t="s">
        <v>179</v>
      </c>
      <c r="H149" s="238">
        <v>2</v>
      </c>
      <c r="I149" s="239"/>
      <c r="J149" s="240">
        <f>ROUND(I149*H149,2)</f>
        <v>0</v>
      </c>
      <c r="K149" s="236" t="s">
        <v>149</v>
      </c>
      <c r="L149" s="73"/>
      <c r="M149" s="241" t="s">
        <v>21</v>
      </c>
      <c r="N149" s="242" t="s">
        <v>45</v>
      </c>
      <c r="O149" s="4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AR149" s="25" t="s">
        <v>150</v>
      </c>
      <c r="AT149" s="25" t="s">
        <v>145</v>
      </c>
      <c r="AU149" s="25" t="s">
        <v>84</v>
      </c>
      <c r="AY149" s="25" t="s">
        <v>142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25" t="s">
        <v>82</v>
      </c>
      <c r="BK149" s="245">
        <f>ROUND(I149*H149,2)</f>
        <v>0</v>
      </c>
      <c r="BL149" s="25" t="s">
        <v>150</v>
      </c>
      <c r="BM149" s="25" t="s">
        <v>896</v>
      </c>
    </row>
    <row r="150" spans="2:65" s="1" customFormat="1" ht="16.5" customHeight="1">
      <c r="B150" s="47"/>
      <c r="C150" s="234" t="s">
        <v>373</v>
      </c>
      <c r="D150" s="234" t="s">
        <v>145</v>
      </c>
      <c r="E150" s="235" t="s">
        <v>897</v>
      </c>
      <c r="F150" s="236" t="s">
        <v>898</v>
      </c>
      <c r="G150" s="237" t="s">
        <v>226</v>
      </c>
      <c r="H150" s="238">
        <v>2</v>
      </c>
      <c r="I150" s="239"/>
      <c r="J150" s="240">
        <f>ROUND(I150*H150,2)</f>
        <v>0</v>
      </c>
      <c r="K150" s="236" t="s">
        <v>149</v>
      </c>
      <c r="L150" s="73"/>
      <c r="M150" s="241" t="s">
        <v>21</v>
      </c>
      <c r="N150" s="242" t="s">
        <v>45</v>
      </c>
      <c r="O150" s="48"/>
      <c r="P150" s="243">
        <f>O150*H150</f>
        <v>0</v>
      </c>
      <c r="Q150" s="243">
        <v>0.00029</v>
      </c>
      <c r="R150" s="243">
        <f>Q150*H150</f>
        <v>0.00058</v>
      </c>
      <c r="S150" s="243">
        <v>0.027</v>
      </c>
      <c r="T150" s="244">
        <f>S150*H150</f>
        <v>0.054</v>
      </c>
      <c r="AR150" s="25" t="s">
        <v>150</v>
      </c>
      <c r="AT150" s="25" t="s">
        <v>145</v>
      </c>
      <c r="AU150" s="25" t="s">
        <v>84</v>
      </c>
      <c r="AY150" s="25" t="s">
        <v>142</v>
      </c>
      <c r="BE150" s="245">
        <f>IF(N150="základní",J150,0)</f>
        <v>0</v>
      </c>
      <c r="BF150" s="245">
        <f>IF(N150="snížená",J150,0)</f>
        <v>0</v>
      </c>
      <c r="BG150" s="245">
        <f>IF(N150="zákl. přenesená",J150,0)</f>
        <v>0</v>
      </c>
      <c r="BH150" s="245">
        <f>IF(N150="sníž. přenesená",J150,0)</f>
        <v>0</v>
      </c>
      <c r="BI150" s="245">
        <f>IF(N150="nulová",J150,0)</f>
        <v>0</v>
      </c>
      <c r="BJ150" s="25" t="s">
        <v>82</v>
      </c>
      <c r="BK150" s="245">
        <f>ROUND(I150*H150,2)</f>
        <v>0</v>
      </c>
      <c r="BL150" s="25" t="s">
        <v>150</v>
      </c>
      <c r="BM150" s="25" t="s">
        <v>899</v>
      </c>
    </row>
    <row r="151" spans="2:65" s="1" customFormat="1" ht="16.5" customHeight="1">
      <c r="B151" s="47"/>
      <c r="C151" s="234" t="s">
        <v>377</v>
      </c>
      <c r="D151" s="234" t="s">
        <v>145</v>
      </c>
      <c r="E151" s="235" t="s">
        <v>900</v>
      </c>
      <c r="F151" s="236" t="s">
        <v>901</v>
      </c>
      <c r="G151" s="237" t="s">
        <v>226</v>
      </c>
      <c r="H151" s="238">
        <v>2</v>
      </c>
      <c r="I151" s="239"/>
      <c r="J151" s="240">
        <f>ROUND(I151*H151,2)</f>
        <v>0</v>
      </c>
      <c r="K151" s="236" t="s">
        <v>149</v>
      </c>
      <c r="L151" s="73"/>
      <c r="M151" s="241" t="s">
        <v>21</v>
      </c>
      <c r="N151" s="242" t="s">
        <v>45</v>
      </c>
      <c r="O151" s="48"/>
      <c r="P151" s="243">
        <f>O151*H151</f>
        <v>0</v>
      </c>
      <c r="Q151" s="243">
        <v>0.00038</v>
      </c>
      <c r="R151" s="243">
        <f>Q151*H151</f>
        <v>0.00076</v>
      </c>
      <c r="S151" s="243">
        <v>0.052</v>
      </c>
      <c r="T151" s="244">
        <f>S151*H151</f>
        <v>0.104</v>
      </c>
      <c r="AR151" s="25" t="s">
        <v>150</v>
      </c>
      <c r="AT151" s="25" t="s">
        <v>145</v>
      </c>
      <c r="AU151" s="25" t="s">
        <v>84</v>
      </c>
      <c r="AY151" s="25" t="s">
        <v>142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25" t="s">
        <v>82</v>
      </c>
      <c r="BK151" s="245">
        <f>ROUND(I151*H151,2)</f>
        <v>0</v>
      </c>
      <c r="BL151" s="25" t="s">
        <v>150</v>
      </c>
      <c r="BM151" s="25" t="s">
        <v>902</v>
      </c>
    </row>
    <row r="152" spans="2:65" s="1" customFormat="1" ht="25.5" customHeight="1">
      <c r="B152" s="47"/>
      <c r="C152" s="234" t="s">
        <v>381</v>
      </c>
      <c r="D152" s="234" t="s">
        <v>145</v>
      </c>
      <c r="E152" s="235" t="s">
        <v>903</v>
      </c>
      <c r="F152" s="236" t="s">
        <v>904</v>
      </c>
      <c r="G152" s="237" t="s">
        <v>179</v>
      </c>
      <c r="H152" s="238">
        <v>1</v>
      </c>
      <c r="I152" s="239"/>
      <c r="J152" s="240">
        <f>ROUND(I152*H152,2)</f>
        <v>0</v>
      </c>
      <c r="K152" s="236" t="s">
        <v>149</v>
      </c>
      <c r="L152" s="73"/>
      <c r="M152" s="241" t="s">
        <v>21</v>
      </c>
      <c r="N152" s="242" t="s">
        <v>45</v>
      </c>
      <c r="O152" s="4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AR152" s="25" t="s">
        <v>150</v>
      </c>
      <c r="AT152" s="25" t="s">
        <v>145</v>
      </c>
      <c r="AU152" s="25" t="s">
        <v>84</v>
      </c>
      <c r="AY152" s="25" t="s">
        <v>142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25" t="s">
        <v>82</v>
      </c>
      <c r="BK152" s="245">
        <f>ROUND(I152*H152,2)</f>
        <v>0</v>
      </c>
      <c r="BL152" s="25" t="s">
        <v>150</v>
      </c>
      <c r="BM152" s="25" t="s">
        <v>905</v>
      </c>
    </row>
    <row r="153" spans="2:65" s="1" customFormat="1" ht="25.5" customHeight="1">
      <c r="B153" s="47"/>
      <c r="C153" s="234" t="s">
        <v>385</v>
      </c>
      <c r="D153" s="234" t="s">
        <v>145</v>
      </c>
      <c r="E153" s="235" t="s">
        <v>906</v>
      </c>
      <c r="F153" s="236" t="s">
        <v>907</v>
      </c>
      <c r="G153" s="237" t="s">
        <v>179</v>
      </c>
      <c r="H153" s="238">
        <v>1</v>
      </c>
      <c r="I153" s="239"/>
      <c r="J153" s="240">
        <f>ROUND(I153*H153,2)</f>
        <v>0</v>
      </c>
      <c r="K153" s="236" t="s">
        <v>149</v>
      </c>
      <c r="L153" s="73"/>
      <c r="M153" s="241" t="s">
        <v>21</v>
      </c>
      <c r="N153" s="242" t="s">
        <v>45</v>
      </c>
      <c r="O153" s="4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AR153" s="25" t="s">
        <v>150</v>
      </c>
      <c r="AT153" s="25" t="s">
        <v>145</v>
      </c>
      <c r="AU153" s="25" t="s">
        <v>84</v>
      </c>
      <c r="AY153" s="25" t="s">
        <v>142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25" t="s">
        <v>82</v>
      </c>
      <c r="BK153" s="245">
        <f>ROUND(I153*H153,2)</f>
        <v>0</v>
      </c>
      <c r="BL153" s="25" t="s">
        <v>150</v>
      </c>
      <c r="BM153" s="25" t="s">
        <v>908</v>
      </c>
    </row>
    <row r="154" spans="2:65" s="1" customFormat="1" ht="25.5" customHeight="1">
      <c r="B154" s="47"/>
      <c r="C154" s="234" t="s">
        <v>389</v>
      </c>
      <c r="D154" s="234" t="s">
        <v>145</v>
      </c>
      <c r="E154" s="235" t="s">
        <v>909</v>
      </c>
      <c r="F154" s="236" t="s">
        <v>910</v>
      </c>
      <c r="G154" s="237" t="s">
        <v>179</v>
      </c>
      <c r="H154" s="238">
        <v>1</v>
      </c>
      <c r="I154" s="239"/>
      <c r="J154" s="240">
        <f>ROUND(I154*H154,2)</f>
        <v>0</v>
      </c>
      <c r="K154" s="236" t="s">
        <v>149</v>
      </c>
      <c r="L154" s="73"/>
      <c r="M154" s="241" t="s">
        <v>21</v>
      </c>
      <c r="N154" s="242" t="s">
        <v>45</v>
      </c>
      <c r="O154" s="4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AR154" s="25" t="s">
        <v>150</v>
      </c>
      <c r="AT154" s="25" t="s">
        <v>145</v>
      </c>
      <c r="AU154" s="25" t="s">
        <v>84</v>
      </c>
      <c r="AY154" s="25" t="s">
        <v>142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25" t="s">
        <v>82</v>
      </c>
      <c r="BK154" s="245">
        <f>ROUND(I154*H154,2)</f>
        <v>0</v>
      </c>
      <c r="BL154" s="25" t="s">
        <v>150</v>
      </c>
      <c r="BM154" s="25" t="s">
        <v>911</v>
      </c>
    </row>
    <row r="155" spans="2:65" s="1" customFormat="1" ht="25.5" customHeight="1">
      <c r="B155" s="47"/>
      <c r="C155" s="234" t="s">
        <v>393</v>
      </c>
      <c r="D155" s="234" t="s">
        <v>145</v>
      </c>
      <c r="E155" s="235" t="s">
        <v>912</v>
      </c>
      <c r="F155" s="236" t="s">
        <v>913</v>
      </c>
      <c r="G155" s="237" t="s">
        <v>179</v>
      </c>
      <c r="H155" s="238">
        <v>1</v>
      </c>
      <c r="I155" s="239"/>
      <c r="J155" s="240">
        <f>ROUND(I155*H155,2)</f>
        <v>0</v>
      </c>
      <c r="K155" s="236" t="s">
        <v>149</v>
      </c>
      <c r="L155" s="73"/>
      <c r="M155" s="241" t="s">
        <v>21</v>
      </c>
      <c r="N155" s="242" t="s">
        <v>45</v>
      </c>
      <c r="O155" s="4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AR155" s="25" t="s">
        <v>150</v>
      </c>
      <c r="AT155" s="25" t="s">
        <v>145</v>
      </c>
      <c r="AU155" s="25" t="s">
        <v>84</v>
      </c>
      <c r="AY155" s="25" t="s">
        <v>142</v>
      </c>
      <c r="BE155" s="245">
        <f>IF(N155="základní",J155,0)</f>
        <v>0</v>
      </c>
      <c r="BF155" s="245">
        <f>IF(N155="snížená",J155,0)</f>
        <v>0</v>
      </c>
      <c r="BG155" s="245">
        <f>IF(N155="zákl. přenesená",J155,0)</f>
        <v>0</v>
      </c>
      <c r="BH155" s="245">
        <f>IF(N155="sníž. přenesená",J155,0)</f>
        <v>0</v>
      </c>
      <c r="BI155" s="245">
        <f>IF(N155="nulová",J155,0)</f>
        <v>0</v>
      </c>
      <c r="BJ155" s="25" t="s">
        <v>82</v>
      </c>
      <c r="BK155" s="245">
        <f>ROUND(I155*H155,2)</f>
        <v>0</v>
      </c>
      <c r="BL155" s="25" t="s">
        <v>150</v>
      </c>
      <c r="BM155" s="25" t="s">
        <v>914</v>
      </c>
    </row>
    <row r="156" spans="2:65" s="1" customFormat="1" ht="38.25" customHeight="1">
      <c r="B156" s="47"/>
      <c r="C156" s="234" t="s">
        <v>397</v>
      </c>
      <c r="D156" s="234" t="s">
        <v>145</v>
      </c>
      <c r="E156" s="235" t="s">
        <v>915</v>
      </c>
      <c r="F156" s="236" t="s">
        <v>916</v>
      </c>
      <c r="G156" s="237" t="s">
        <v>226</v>
      </c>
      <c r="H156" s="238">
        <v>1</v>
      </c>
      <c r="I156" s="239"/>
      <c r="J156" s="240">
        <f>ROUND(I156*H156,2)</f>
        <v>0</v>
      </c>
      <c r="K156" s="236" t="s">
        <v>149</v>
      </c>
      <c r="L156" s="73"/>
      <c r="M156" s="241" t="s">
        <v>21</v>
      </c>
      <c r="N156" s="242" t="s">
        <v>45</v>
      </c>
      <c r="O156" s="48"/>
      <c r="P156" s="243">
        <f>O156*H156</f>
        <v>0</v>
      </c>
      <c r="Q156" s="243">
        <v>0.49979</v>
      </c>
      <c r="R156" s="243">
        <f>Q156*H156</f>
        <v>0.49979</v>
      </c>
      <c r="S156" s="243">
        <v>0</v>
      </c>
      <c r="T156" s="244">
        <f>S156*H156</f>
        <v>0</v>
      </c>
      <c r="AR156" s="25" t="s">
        <v>150</v>
      </c>
      <c r="AT156" s="25" t="s">
        <v>145</v>
      </c>
      <c r="AU156" s="25" t="s">
        <v>84</v>
      </c>
      <c r="AY156" s="25" t="s">
        <v>142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5" t="s">
        <v>82</v>
      </c>
      <c r="BK156" s="245">
        <f>ROUND(I156*H156,2)</f>
        <v>0</v>
      </c>
      <c r="BL156" s="25" t="s">
        <v>150</v>
      </c>
      <c r="BM156" s="25" t="s">
        <v>917</v>
      </c>
    </row>
    <row r="157" spans="2:65" s="1" customFormat="1" ht="25.5" customHeight="1">
      <c r="B157" s="47"/>
      <c r="C157" s="234" t="s">
        <v>401</v>
      </c>
      <c r="D157" s="234" t="s">
        <v>145</v>
      </c>
      <c r="E157" s="235" t="s">
        <v>918</v>
      </c>
      <c r="F157" s="236" t="s">
        <v>919</v>
      </c>
      <c r="G157" s="237" t="s">
        <v>226</v>
      </c>
      <c r="H157" s="238">
        <v>1</v>
      </c>
      <c r="I157" s="239"/>
      <c r="J157" s="240">
        <f>ROUND(I157*H157,2)</f>
        <v>0</v>
      </c>
      <c r="K157" s="236" t="s">
        <v>149</v>
      </c>
      <c r="L157" s="73"/>
      <c r="M157" s="241" t="s">
        <v>21</v>
      </c>
      <c r="N157" s="242" t="s">
        <v>45</v>
      </c>
      <c r="O157" s="48"/>
      <c r="P157" s="243">
        <f>O157*H157</f>
        <v>0</v>
      </c>
      <c r="Q157" s="243">
        <v>0.23086</v>
      </c>
      <c r="R157" s="243">
        <f>Q157*H157</f>
        <v>0.23086</v>
      </c>
      <c r="S157" s="243">
        <v>0</v>
      </c>
      <c r="T157" s="244">
        <f>S157*H157</f>
        <v>0</v>
      </c>
      <c r="AR157" s="25" t="s">
        <v>150</v>
      </c>
      <c r="AT157" s="25" t="s">
        <v>145</v>
      </c>
      <c r="AU157" s="25" t="s">
        <v>84</v>
      </c>
      <c r="AY157" s="25" t="s">
        <v>142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25" t="s">
        <v>82</v>
      </c>
      <c r="BK157" s="245">
        <f>ROUND(I157*H157,2)</f>
        <v>0</v>
      </c>
      <c r="BL157" s="25" t="s">
        <v>150</v>
      </c>
      <c r="BM157" s="25" t="s">
        <v>920</v>
      </c>
    </row>
    <row r="158" spans="2:65" s="1" customFormat="1" ht="25.5" customHeight="1">
      <c r="B158" s="47"/>
      <c r="C158" s="234" t="s">
        <v>405</v>
      </c>
      <c r="D158" s="234" t="s">
        <v>145</v>
      </c>
      <c r="E158" s="235" t="s">
        <v>921</v>
      </c>
      <c r="F158" s="236" t="s">
        <v>922</v>
      </c>
      <c r="G158" s="237" t="s">
        <v>179</v>
      </c>
      <c r="H158" s="238">
        <v>1</v>
      </c>
      <c r="I158" s="239"/>
      <c r="J158" s="240">
        <f>ROUND(I158*H158,2)</f>
        <v>0</v>
      </c>
      <c r="K158" s="236" t="s">
        <v>149</v>
      </c>
      <c r="L158" s="73"/>
      <c r="M158" s="241" t="s">
        <v>21</v>
      </c>
      <c r="N158" s="242" t="s">
        <v>45</v>
      </c>
      <c r="O158" s="48"/>
      <c r="P158" s="243">
        <f>O158*H158</f>
        <v>0</v>
      </c>
      <c r="Q158" s="243">
        <v>0.00494</v>
      </c>
      <c r="R158" s="243">
        <f>Q158*H158</f>
        <v>0.00494</v>
      </c>
      <c r="S158" s="243">
        <v>0</v>
      </c>
      <c r="T158" s="244">
        <f>S158*H158</f>
        <v>0</v>
      </c>
      <c r="AR158" s="25" t="s">
        <v>150</v>
      </c>
      <c r="AT158" s="25" t="s">
        <v>145</v>
      </c>
      <c r="AU158" s="25" t="s">
        <v>84</v>
      </c>
      <c r="AY158" s="25" t="s">
        <v>142</v>
      </c>
      <c r="BE158" s="245">
        <f>IF(N158="základní",J158,0)</f>
        <v>0</v>
      </c>
      <c r="BF158" s="245">
        <f>IF(N158="snížená",J158,0)</f>
        <v>0</v>
      </c>
      <c r="BG158" s="245">
        <f>IF(N158="zákl. přenesená",J158,0)</f>
        <v>0</v>
      </c>
      <c r="BH158" s="245">
        <f>IF(N158="sníž. přenesená",J158,0)</f>
        <v>0</v>
      </c>
      <c r="BI158" s="245">
        <f>IF(N158="nulová",J158,0)</f>
        <v>0</v>
      </c>
      <c r="BJ158" s="25" t="s">
        <v>82</v>
      </c>
      <c r="BK158" s="245">
        <f>ROUND(I158*H158,2)</f>
        <v>0</v>
      </c>
      <c r="BL158" s="25" t="s">
        <v>150</v>
      </c>
      <c r="BM158" s="25" t="s">
        <v>923</v>
      </c>
    </row>
    <row r="159" spans="2:65" s="1" customFormat="1" ht="25.5" customHeight="1">
      <c r="B159" s="47"/>
      <c r="C159" s="234" t="s">
        <v>409</v>
      </c>
      <c r="D159" s="234" t="s">
        <v>145</v>
      </c>
      <c r="E159" s="235" t="s">
        <v>924</v>
      </c>
      <c r="F159" s="236" t="s">
        <v>925</v>
      </c>
      <c r="G159" s="237" t="s">
        <v>179</v>
      </c>
      <c r="H159" s="238">
        <v>1</v>
      </c>
      <c r="I159" s="239"/>
      <c r="J159" s="240">
        <f>ROUND(I159*H159,2)</f>
        <v>0</v>
      </c>
      <c r="K159" s="236" t="s">
        <v>149</v>
      </c>
      <c r="L159" s="73"/>
      <c r="M159" s="241" t="s">
        <v>21</v>
      </c>
      <c r="N159" s="242" t="s">
        <v>45</v>
      </c>
      <c r="O159" s="48"/>
      <c r="P159" s="243">
        <f>O159*H159</f>
        <v>0</v>
      </c>
      <c r="Q159" s="243">
        <v>0.0152</v>
      </c>
      <c r="R159" s="243">
        <f>Q159*H159</f>
        <v>0.0152</v>
      </c>
      <c r="S159" s="243">
        <v>0</v>
      </c>
      <c r="T159" s="244">
        <f>S159*H159</f>
        <v>0</v>
      </c>
      <c r="AR159" s="25" t="s">
        <v>150</v>
      </c>
      <c r="AT159" s="25" t="s">
        <v>145</v>
      </c>
      <c r="AU159" s="25" t="s">
        <v>84</v>
      </c>
      <c r="AY159" s="25" t="s">
        <v>142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25" t="s">
        <v>82</v>
      </c>
      <c r="BK159" s="245">
        <f>ROUND(I159*H159,2)</f>
        <v>0</v>
      </c>
      <c r="BL159" s="25" t="s">
        <v>150</v>
      </c>
      <c r="BM159" s="25" t="s">
        <v>926</v>
      </c>
    </row>
    <row r="160" spans="2:65" s="1" customFormat="1" ht="16.5" customHeight="1">
      <c r="B160" s="47"/>
      <c r="C160" s="234" t="s">
        <v>413</v>
      </c>
      <c r="D160" s="234" t="s">
        <v>145</v>
      </c>
      <c r="E160" s="235" t="s">
        <v>927</v>
      </c>
      <c r="F160" s="236" t="s">
        <v>928</v>
      </c>
      <c r="G160" s="237" t="s">
        <v>179</v>
      </c>
      <c r="H160" s="238">
        <v>14</v>
      </c>
      <c r="I160" s="239"/>
      <c r="J160" s="240">
        <f>ROUND(I160*H160,2)</f>
        <v>0</v>
      </c>
      <c r="K160" s="236" t="s">
        <v>149</v>
      </c>
      <c r="L160" s="73"/>
      <c r="M160" s="241" t="s">
        <v>21</v>
      </c>
      <c r="N160" s="242" t="s">
        <v>45</v>
      </c>
      <c r="O160" s="48"/>
      <c r="P160" s="243">
        <f>O160*H160</f>
        <v>0</v>
      </c>
      <c r="Q160" s="243">
        <v>7E-05</v>
      </c>
      <c r="R160" s="243">
        <f>Q160*H160</f>
        <v>0.00098</v>
      </c>
      <c r="S160" s="243">
        <v>0.022</v>
      </c>
      <c r="T160" s="244">
        <f>S160*H160</f>
        <v>0.308</v>
      </c>
      <c r="AR160" s="25" t="s">
        <v>150</v>
      </c>
      <c r="AT160" s="25" t="s">
        <v>145</v>
      </c>
      <c r="AU160" s="25" t="s">
        <v>84</v>
      </c>
      <c r="AY160" s="25" t="s">
        <v>142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25" t="s">
        <v>82</v>
      </c>
      <c r="BK160" s="245">
        <f>ROUND(I160*H160,2)</f>
        <v>0</v>
      </c>
      <c r="BL160" s="25" t="s">
        <v>150</v>
      </c>
      <c r="BM160" s="25" t="s">
        <v>929</v>
      </c>
    </row>
    <row r="161" spans="2:65" s="1" customFormat="1" ht="38.25" customHeight="1">
      <c r="B161" s="47"/>
      <c r="C161" s="234" t="s">
        <v>417</v>
      </c>
      <c r="D161" s="234" t="s">
        <v>145</v>
      </c>
      <c r="E161" s="235" t="s">
        <v>930</v>
      </c>
      <c r="F161" s="236" t="s">
        <v>931</v>
      </c>
      <c r="G161" s="237" t="s">
        <v>226</v>
      </c>
      <c r="H161" s="238">
        <v>2</v>
      </c>
      <c r="I161" s="239"/>
      <c r="J161" s="240">
        <f>ROUND(I161*H161,2)</f>
        <v>0</v>
      </c>
      <c r="K161" s="236" t="s">
        <v>149</v>
      </c>
      <c r="L161" s="73"/>
      <c r="M161" s="241" t="s">
        <v>21</v>
      </c>
      <c r="N161" s="242" t="s">
        <v>45</v>
      </c>
      <c r="O161" s="48"/>
      <c r="P161" s="243">
        <f>O161*H161</f>
        <v>0</v>
      </c>
      <c r="Q161" s="243">
        <v>0.00329</v>
      </c>
      <c r="R161" s="243">
        <f>Q161*H161</f>
        <v>0.00658</v>
      </c>
      <c r="S161" s="243">
        <v>0</v>
      </c>
      <c r="T161" s="244">
        <f>S161*H161</f>
        <v>0</v>
      </c>
      <c r="AR161" s="25" t="s">
        <v>150</v>
      </c>
      <c r="AT161" s="25" t="s">
        <v>145</v>
      </c>
      <c r="AU161" s="25" t="s">
        <v>84</v>
      </c>
      <c r="AY161" s="25" t="s">
        <v>142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25" t="s">
        <v>82</v>
      </c>
      <c r="BK161" s="245">
        <f>ROUND(I161*H161,2)</f>
        <v>0</v>
      </c>
      <c r="BL161" s="25" t="s">
        <v>150</v>
      </c>
      <c r="BM161" s="25" t="s">
        <v>932</v>
      </c>
    </row>
    <row r="162" spans="2:65" s="1" customFormat="1" ht="38.25" customHeight="1">
      <c r="B162" s="47"/>
      <c r="C162" s="234" t="s">
        <v>421</v>
      </c>
      <c r="D162" s="234" t="s">
        <v>145</v>
      </c>
      <c r="E162" s="235" t="s">
        <v>933</v>
      </c>
      <c r="F162" s="236" t="s">
        <v>934</v>
      </c>
      <c r="G162" s="237" t="s">
        <v>226</v>
      </c>
      <c r="H162" s="238">
        <v>1</v>
      </c>
      <c r="I162" s="239"/>
      <c r="J162" s="240">
        <f>ROUND(I162*H162,2)</f>
        <v>0</v>
      </c>
      <c r="K162" s="236" t="s">
        <v>149</v>
      </c>
      <c r="L162" s="73"/>
      <c r="M162" s="241" t="s">
        <v>21</v>
      </c>
      <c r="N162" s="242" t="s">
        <v>45</v>
      </c>
      <c r="O162" s="48"/>
      <c r="P162" s="243">
        <f>O162*H162</f>
        <v>0</v>
      </c>
      <c r="Q162" s="243">
        <v>0.00559</v>
      </c>
      <c r="R162" s="243">
        <f>Q162*H162</f>
        <v>0.00559</v>
      </c>
      <c r="S162" s="243">
        <v>0</v>
      </c>
      <c r="T162" s="244">
        <f>S162*H162</f>
        <v>0</v>
      </c>
      <c r="AR162" s="25" t="s">
        <v>150</v>
      </c>
      <c r="AT162" s="25" t="s">
        <v>145</v>
      </c>
      <c r="AU162" s="25" t="s">
        <v>84</v>
      </c>
      <c r="AY162" s="25" t="s">
        <v>142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25" t="s">
        <v>82</v>
      </c>
      <c r="BK162" s="245">
        <f>ROUND(I162*H162,2)</f>
        <v>0</v>
      </c>
      <c r="BL162" s="25" t="s">
        <v>150</v>
      </c>
      <c r="BM162" s="25" t="s">
        <v>935</v>
      </c>
    </row>
    <row r="163" spans="2:65" s="1" customFormat="1" ht="38.25" customHeight="1">
      <c r="B163" s="47"/>
      <c r="C163" s="234" t="s">
        <v>425</v>
      </c>
      <c r="D163" s="234" t="s">
        <v>145</v>
      </c>
      <c r="E163" s="235" t="s">
        <v>936</v>
      </c>
      <c r="F163" s="236" t="s">
        <v>937</v>
      </c>
      <c r="G163" s="237" t="s">
        <v>226</v>
      </c>
      <c r="H163" s="238">
        <v>1</v>
      </c>
      <c r="I163" s="239"/>
      <c r="J163" s="240">
        <f>ROUND(I163*H163,2)</f>
        <v>0</v>
      </c>
      <c r="K163" s="236" t="s">
        <v>149</v>
      </c>
      <c r="L163" s="73"/>
      <c r="M163" s="241" t="s">
        <v>21</v>
      </c>
      <c r="N163" s="242" t="s">
        <v>45</v>
      </c>
      <c r="O163" s="48"/>
      <c r="P163" s="243">
        <f>O163*H163</f>
        <v>0</v>
      </c>
      <c r="Q163" s="243">
        <v>0.00659</v>
      </c>
      <c r="R163" s="243">
        <f>Q163*H163</f>
        <v>0.00659</v>
      </c>
      <c r="S163" s="243">
        <v>0</v>
      </c>
      <c r="T163" s="244">
        <f>S163*H163</f>
        <v>0</v>
      </c>
      <c r="AR163" s="25" t="s">
        <v>150</v>
      </c>
      <c r="AT163" s="25" t="s">
        <v>145</v>
      </c>
      <c r="AU163" s="25" t="s">
        <v>84</v>
      </c>
      <c r="AY163" s="25" t="s">
        <v>142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25" t="s">
        <v>82</v>
      </c>
      <c r="BK163" s="245">
        <f>ROUND(I163*H163,2)</f>
        <v>0</v>
      </c>
      <c r="BL163" s="25" t="s">
        <v>150</v>
      </c>
      <c r="BM163" s="25" t="s">
        <v>938</v>
      </c>
    </row>
    <row r="164" spans="2:65" s="1" customFormat="1" ht="38.25" customHeight="1">
      <c r="B164" s="47"/>
      <c r="C164" s="234" t="s">
        <v>429</v>
      </c>
      <c r="D164" s="234" t="s">
        <v>145</v>
      </c>
      <c r="E164" s="235" t="s">
        <v>939</v>
      </c>
      <c r="F164" s="236" t="s">
        <v>940</v>
      </c>
      <c r="G164" s="237" t="s">
        <v>226</v>
      </c>
      <c r="H164" s="238">
        <v>5</v>
      </c>
      <c r="I164" s="239"/>
      <c r="J164" s="240">
        <f>ROUND(I164*H164,2)</f>
        <v>0</v>
      </c>
      <c r="K164" s="236" t="s">
        <v>149</v>
      </c>
      <c r="L164" s="73"/>
      <c r="M164" s="241" t="s">
        <v>21</v>
      </c>
      <c r="N164" s="242" t="s">
        <v>45</v>
      </c>
      <c r="O164" s="48"/>
      <c r="P164" s="243">
        <f>O164*H164</f>
        <v>0</v>
      </c>
      <c r="Q164" s="243">
        <v>0.00659</v>
      </c>
      <c r="R164" s="243">
        <f>Q164*H164</f>
        <v>0.03295</v>
      </c>
      <c r="S164" s="243">
        <v>0</v>
      </c>
      <c r="T164" s="244">
        <f>S164*H164</f>
        <v>0</v>
      </c>
      <c r="AR164" s="25" t="s">
        <v>150</v>
      </c>
      <c r="AT164" s="25" t="s">
        <v>145</v>
      </c>
      <c r="AU164" s="25" t="s">
        <v>84</v>
      </c>
      <c r="AY164" s="25" t="s">
        <v>142</v>
      </c>
      <c r="BE164" s="245">
        <f>IF(N164="základní",J164,0)</f>
        <v>0</v>
      </c>
      <c r="BF164" s="245">
        <f>IF(N164="snížená",J164,0)</f>
        <v>0</v>
      </c>
      <c r="BG164" s="245">
        <f>IF(N164="zákl. přenesená",J164,0)</f>
        <v>0</v>
      </c>
      <c r="BH164" s="245">
        <f>IF(N164="sníž. přenesená",J164,0)</f>
        <v>0</v>
      </c>
      <c r="BI164" s="245">
        <f>IF(N164="nulová",J164,0)</f>
        <v>0</v>
      </c>
      <c r="BJ164" s="25" t="s">
        <v>82</v>
      </c>
      <c r="BK164" s="245">
        <f>ROUND(I164*H164,2)</f>
        <v>0</v>
      </c>
      <c r="BL164" s="25" t="s">
        <v>150</v>
      </c>
      <c r="BM164" s="25" t="s">
        <v>941</v>
      </c>
    </row>
    <row r="165" spans="2:65" s="1" customFormat="1" ht="25.5" customHeight="1">
      <c r="B165" s="47"/>
      <c r="C165" s="234" t="s">
        <v>435</v>
      </c>
      <c r="D165" s="234" t="s">
        <v>145</v>
      </c>
      <c r="E165" s="235" t="s">
        <v>942</v>
      </c>
      <c r="F165" s="236" t="s">
        <v>943</v>
      </c>
      <c r="G165" s="237" t="s">
        <v>226</v>
      </c>
      <c r="H165" s="238">
        <v>1</v>
      </c>
      <c r="I165" s="239"/>
      <c r="J165" s="240">
        <f>ROUND(I165*H165,2)</f>
        <v>0</v>
      </c>
      <c r="K165" s="236" t="s">
        <v>149</v>
      </c>
      <c r="L165" s="73"/>
      <c r="M165" s="241" t="s">
        <v>21</v>
      </c>
      <c r="N165" s="242" t="s">
        <v>45</v>
      </c>
      <c r="O165" s="48"/>
      <c r="P165" s="243">
        <f>O165*H165</f>
        <v>0</v>
      </c>
      <c r="Q165" s="243">
        <v>0.00779</v>
      </c>
      <c r="R165" s="243">
        <f>Q165*H165</f>
        <v>0.00779</v>
      </c>
      <c r="S165" s="243">
        <v>0</v>
      </c>
      <c r="T165" s="244">
        <f>S165*H165</f>
        <v>0</v>
      </c>
      <c r="AR165" s="25" t="s">
        <v>150</v>
      </c>
      <c r="AT165" s="25" t="s">
        <v>145</v>
      </c>
      <c r="AU165" s="25" t="s">
        <v>84</v>
      </c>
      <c r="AY165" s="25" t="s">
        <v>142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25" t="s">
        <v>82</v>
      </c>
      <c r="BK165" s="245">
        <f>ROUND(I165*H165,2)</f>
        <v>0</v>
      </c>
      <c r="BL165" s="25" t="s">
        <v>150</v>
      </c>
      <c r="BM165" s="25" t="s">
        <v>944</v>
      </c>
    </row>
    <row r="166" spans="2:65" s="1" customFormat="1" ht="25.5" customHeight="1">
      <c r="B166" s="47"/>
      <c r="C166" s="246" t="s">
        <v>439</v>
      </c>
      <c r="D166" s="246" t="s">
        <v>156</v>
      </c>
      <c r="E166" s="247" t="s">
        <v>945</v>
      </c>
      <c r="F166" s="248" t="s">
        <v>946</v>
      </c>
      <c r="G166" s="249" t="s">
        <v>179</v>
      </c>
      <c r="H166" s="250">
        <v>1</v>
      </c>
      <c r="I166" s="251"/>
      <c r="J166" s="252">
        <f>ROUND(I166*H166,2)</f>
        <v>0</v>
      </c>
      <c r="K166" s="248" t="s">
        <v>149</v>
      </c>
      <c r="L166" s="253"/>
      <c r="M166" s="254" t="s">
        <v>21</v>
      </c>
      <c r="N166" s="255" t="s">
        <v>45</v>
      </c>
      <c r="O166" s="48"/>
      <c r="P166" s="243">
        <f>O166*H166</f>
        <v>0</v>
      </c>
      <c r="Q166" s="243">
        <v>0.0727</v>
      </c>
      <c r="R166" s="243">
        <f>Q166*H166</f>
        <v>0.0727</v>
      </c>
      <c r="S166" s="243">
        <v>0</v>
      </c>
      <c r="T166" s="244">
        <f>S166*H166</f>
        <v>0</v>
      </c>
      <c r="AR166" s="25" t="s">
        <v>159</v>
      </c>
      <c r="AT166" s="25" t="s">
        <v>156</v>
      </c>
      <c r="AU166" s="25" t="s">
        <v>84</v>
      </c>
      <c r="AY166" s="25" t="s">
        <v>142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25" t="s">
        <v>82</v>
      </c>
      <c r="BK166" s="245">
        <f>ROUND(I166*H166,2)</f>
        <v>0</v>
      </c>
      <c r="BL166" s="25" t="s">
        <v>150</v>
      </c>
      <c r="BM166" s="25" t="s">
        <v>947</v>
      </c>
    </row>
    <row r="167" spans="2:65" s="1" customFormat="1" ht="16.5" customHeight="1">
      <c r="B167" s="47"/>
      <c r="C167" s="234" t="s">
        <v>443</v>
      </c>
      <c r="D167" s="234" t="s">
        <v>145</v>
      </c>
      <c r="E167" s="235" t="s">
        <v>948</v>
      </c>
      <c r="F167" s="236" t="s">
        <v>949</v>
      </c>
      <c r="G167" s="237" t="s">
        <v>226</v>
      </c>
      <c r="H167" s="238">
        <v>1</v>
      </c>
      <c r="I167" s="239"/>
      <c r="J167" s="240">
        <f>ROUND(I167*H167,2)</f>
        <v>0</v>
      </c>
      <c r="K167" s="236" t="s">
        <v>149</v>
      </c>
      <c r="L167" s="73"/>
      <c r="M167" s="241" t="s">
        <v>21</v>
      </c>
      <c r="N167" s="242" t="s">
        <v>45</v>
      </c>
      <c r="O167" s="48"/>
      <c r="P167" s="243">
        <f>O167*H167</f>
        <v>0</v>
      </c>
      <c r="Q167" s="243">
        <v>0</v>
      </c>
      <c r="R167" s="243">
        <f>Q167*H167</f>
        <v>0</v>
      </c>
      <c r="S167" s="243">
        <v>0.004</v>
      </c>
      <c r="T167" s="244">
        <f>S167*H167</f>
        <v>0.004</v>
      </c>
      <c r="AR167" s="25" t="s">
        <v>150</v>
      </c>
      <c r="AT167" s="25" t="s">
        <v>145</v>
      </c>
      <c r="AU167" s="25" t="s">
        <v>84</v>
      </c>
      <c r="AY167" s="25" t="s">
        <v>142</v>
      </c>
      <c r="BE167" s="245">
        <f>IF(N167="základní",J167,0)</f>
        <v>0</v>
      </c>
      <c r="BF167" s="245">
        <f>IF(N167="snížená",J167,0)</f>
        <v>0</v>
      </c>
      <c r="BG167" s="245">
        <f>IF(N167="zákl. přenesená",J167,0)</f>
        <v>0</v>
      </c>
      <c r="BH167" s="245">
        <f>IF(N167="sníž. přenesená",J167,0)</f>
        <v>0</v>
      </c>
      <c r="BI167" s="245">
        <f>IF(N167="nulová",J167,0)</f>
        <v>0</v>
      </c>
      <c r="BJ167" s="25" t="s">
        <v>82</v>
      </c>
      <c r="BK167" s="245">
        <f>ROUND(I167*H167,2)</f>
        <v>0</v>
      </c>
      <c r="BL167" s="25" t="s">
        <v>150</v>
      </c>
      <c r="BM167" s="25" t="s">
        <v>950</v>
      </c>
    </row>
    <row r="168" spans="2:65" s="1" customFormat="1" ht="25.5" customHeight="1">
      <c r="B168" s="47"/>
      <c r="C168" s="234" t="s">
        <v>447</v>
      </c>
      <c r="D168" s="234" t="s">
        <v>145</v>
      </c>
      <c r="E168" s="235" t="s">
        <v>500</v>
      </c>
      <c r="F168" s="236" t="s">
        <v>501</v>
      </c>
      <c r="G168" s="237" t="s">
        <v>234</v>
      </c>
      <c r="H168" s="238">
        <v>9.222</v>
      </c>
      <c r="I168" s="239"/>
      <c r="J168" s="240">
        <f>ROUND(I168*H168,2)</f>
        <v>0</v>
      </c>
      <c r="K168" s="236" t="s">
        <v>149</v>
      </c>
      <c r="L168" s="73"/>
      <c r="M168" s="241" t="s">
        <v>21</v>
      </c>
      <c r="N168" s="242" t="s">
        <v>45</v>
      </c>
      <c r="O168" s="4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AR168" s="25" t="s">
        <v>150</v>
      </c>
      <c r="AT168" s="25" t="s">
        <v>145</v>
      </c>
      <c r="AU168" s="25" t="s">
        <v>84</v>
      </c>
      <c r="AY168" s="25" t="s">
        <v>142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25" t="s">
        <v>82</v>
      </c>
      <c r="BK168" s="245">
        <f>ROUND(I168*H168,2)</f>
        <v>0</v>
      </c>
      <c r="BL168" s="25" t="s">
        <v>150</v>
      </c>
      <c r="BM168" s="25" t="s">
        <v>951</v>
      </c>
    </row>
    <row r="169" spans="2:65" s="1" customFormat="1" ht="25.5" customHeight="1">
      <c r="B169" s="47"/>
      <c r="C169" s="234" t="s">
        <v>451</v>
      </c>
      <c r="D169" s="234" t="s">
        <v>145</v>
      </c>
      <c r="E169" s="235" t="s">
        <v>504</v>
      </c>
      <c r="F169" s="236" t="s">
        <v>505</v>
      </c>
      <c r="G169" s="237" t="s">
        <v>172</v>
      </c>
      <c r="H169" s="256"/>
      <c r="I169" s="239"/>
      <c r="J169" s="240">
        <f>ROUND(I169*H169,2)</f>
        <v>0</v>
      </c>
      <c r="K169" s="236" t="s">
        <v>149</v>
      </c>
      <c r="L169" s="73"/>
      <c r="M169" s="241" t="s">
        <v>21</v>
      </c>
      <c r="N169" s="242" t="s">
        <v>45</v>
      </c>
      <c r="O169" s="4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AR169" s="25" t="s">
        <v>150</v>
      </c>
      <c r="AT169" s="25" t="s">
        <v>145</v>
      </c>
      <c r="AU169" s="25" t="s">
        <v>84</v>
      </c>
      <c r="AY169" s="25" t="s">
        <v>142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82</v>
      </c>
      <c r="BK169" s="245">
        <f>ROUND(I169*H169,2)</f>
        <v>0</v>
      </c>
      <c r="BL169" s="25" t="s">
        <v>150</v>
      </c>
      <c r="BM169" s="25" t="s">
        <v>952</v>
      </c>
    </row>
    <row r="170" spans="2:63" s="11" customFormat="1" ht="29.85" customHeight="1">
      <c r="B170" s="218"/>
      <c r="C170" s="219"/>
      <c r="D170" s="220" t="s">
        <v>73</v>
      </c>
      <c r="E170" s="232" t="s">
        <v>953</v>
      </c>
      <c r="F170" s="232" t="s">
        <v>954</v>
      </c>
      <c r="G170" s="219"/>
      <c r="H170" s="219"/>
      <c r="I170" s="222"/>
      <c r="J170" s="233">
        <f>BK170</f>
        <v>0</v>
      </c>
      <c r="K170" s="219"/>
      <c r="L170" s="224"/>
      <c r="M170" s="225"/>
      <c r="N170" s="226"/>
      <c r="O170" s="226"/>
      <c r="P170" s="227">
        <f>SUM(P171:P215)</f>
        <v>0</v>
      </c>
      <c r="Q170" s="226"/>
      <c r="R170" s="227">
        <f>SUM(R171:R215)</f>
        <v>4.024409999999999</v>
      </c>
      <c r="S170" s="226"/>
      <c r="T170" s="228">
        <f>SUM(T171:T215)</f>
        <v>9.029270000000002</v>
      </c>
      <c r="AR170" s="229" t="s">
        <v>84</v>
      </c>
      <c r="AT170" s="230" t="s">
        <v>73</v>
      </c>
      <c r="AU170" s="230" t="s">
        <v>82</v>
      </c>
      <c r="AY170" s="229" t="s">
        <v>142</v>
      </c>
      <c r="BK170" s="231">
        <f>SUM(BK171:BK215)</f>
        <v>0</v>
      </c>
    </row>
    <row r="171" spans="2:65" s="1" customFormat="1" ht="16.5" customHeight="1">
      <c r="B171" s="47"/>
      <c r="C171" s="234" t="s">
        <v>455</v>
      </c>
      <c r="D171" s="234" t="s">
        <v>145</v>
      </c>
      <c r="E171" s="235" t="s">
        <v>955</v>
      </c>
      <c r="F171" s="236" t="s">
        <v>956</v>
      </c>
      <c r="G171" s="237" t="s">
        <v>148</v>
      </c>
      <c r="H171" s="238">
        <v>65</v>
      </c>
      <c r="I171" s="239"/>
      <c r="J171" s="240">
        <f>ROUND(I171*H171,2)</f>
        <v>0</v>
      </c>
      <c r="K171" s="236" t="s">
        <v>149</v>
      </c>
      <c r="L171" s="73"/>
      <c r="M171" s="241" t="s">
        <v>21</v>
      </c>
      <c r="N171" s="242" t="s">
        <v>45</v>
      </c>
      <c r="O171" s="48"/>
      <c r="P171" s="243">
        <f>O171*H171</f>
        <v>0</v>
      </c>
      <c r="Q171" s="243">
        <v>2E-05</v>
      </c>
      <c r="R171" s="243">
        <f>Q171*H171</f>
        <v>0.0013000000000000002</v>
      </c>
      <c r="S171" s="243">
        <v>0.001</v>
      </c>
      <c r="T171" s="244">
        <f>S171*H171</f>
        <v>0.065</v>
      </c>
      <c r="AR171" s="25" t="s">
        <v>150</v>
      </c>
      <c r="AT171" s="25" t="s">
        <v>145</v>
      </c>
      <c r="AU171" s="25" t="s">
        <v>84</v>
      </c>
      <c r="AY171" s="25" t="s">
        <v>142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25" t="s">
        <v>82</v>
      </c>
      <c r="BK171" s="245">
        <f>ROUND(I171*H171,2)</f>
        <v>0</v>
      </c>
      <c r="BL171" s="25" t="s">
        <v>150</v>
      </c>
      <c r="BM171" s="25" t="s">
        <v>957</v>
      </c>
    </row>
    <row r="172" spans="2:65" s="1" customFormat="1" ht="16.5" customHeight="1">
      <c r="B172" s="47"/>
      <c r="C172" s="234" t="s">
        <v>461</v>
      </c>
      <c r="D172" s="234" t="s">
        <v>145</v>
      </c>
      <c r="E172" s="235" t="s">
        <v>958</v>
      </c>
      <c r="F172" s="236" t="s">
        <v>959</v>
      </c>
      <c r="G172" s="237" t="s">
        <v>148</v>
      </c>
      <c r="H172" s="238">
        <v>50</v>
      </c>
      <c r="I172" s="239"/>
      <c r="J172" s="240">
        <f>ROUND(I172*H172,2)</f>
        <v>0</v>
      </c>
      <c r="K172" s="236" t="s">
        <v>149</v>
      </c>
      <c r="L172" s="73"/>
      <c r="M172" s="241" t="s">
        <v>21</v>
      </c>
      <c r="N172" s="242" t="s">
        <v>45</v>
      </c>
      <c r="O172" s="48"/>
      <c r="P172" s="243">
        <f>O172*H172</f>
        <v>0</v>
      </c>
      <c r="Q172" s="243">
        <v>2E-05</v>
      </c>
      <c r="R172" s="243">
        <f>Q172*H172</f>
        <v>0.001</v>
      </c>
      <c r="S172" s="243">
        <v>0.0032</v>
      </c>
      <c r="T172" s="244">
        <f>S172*H172</f>
        <v>0.16</v>
      </c>
      <c r="AR172" s="25" t="s">
        <v>150</v>
      </c>
      <c r="AT172" s="25" t="s">
        <v>145</v>
      </c>
      <c r="AU172" s="25" t="s">
        <v>84</v>
      </c>
      <c r="AY172" s="25" t="s">
        <v>142</v>
      </c>
      <c r="BE172" s="245">
        <f>IF(N172="základní",J172,0)</f>
        <v>0</v>
      </c>
      <c r="BF172" s="245">
        <f>IF(N172="snížená",J172,0)</f>
        <v>0</v>
      </c>
      <c r="BG172" s="245">
        <f>IF(N172="zákl. přenesená",J172,0)</f>
        <v>0</v>
      </c>
      <c r="BH172" s="245">
        <f>IF(N172="sníž. přenesená",J172,0)</f>
        <v>0</v>
      </c>
      <c r="BI172" s="245">
        <f>IF(N172="nulová",J172,0)</f>
        <v>0</v>
      </c>
      <c r="BJ172" s="25" t="s">
        <v>82</v>
      </c>
      <c r="BK172" s="245">
        <f>ROUND(I172*H172,2)</f>
        <v>0</v>
      </c>
      <c r="BL172" s="25" t="s">
        <v>150</v>
      </c>
      <c r="BM172" s="25" t="s">
        <v>960</v>
      </c>
    </row>
    <row r="173" spans="2:65" s="1" customFormat="1" ht="16.5" customHeight="1">
      <c r="B173" s="47"/>
      <c r="C173" s="234" t="s">
        <v>465</v>
      </c>
      <c r="D173" s="234" t="s">
        <v>145</v>
      </c>
      <c r="E173" s="235" t="s">
        <v>961</v>
      </c>
      <c r="F173" s="236" t="s">
        <v>962</v>
      </c>
      <c r="G173" s="237" t="s">
        <v>148</v>
      </c>
      <c r="H173" s="238">
        <v>85</v>
      </c>
      <c r="I173" s="239"/>
      <c r="J173" s="240">
        <f>ROUND(I173*H173,2)</f>
        <v>0</v>
      </c>
      <c r="K173" s="236" t="s">
        <v>149</v>
      </c>
      <c r="L173" s="73"/>
      <c r="M173" s="241" t="s">
        <v>21</v>
      </c>
      <c r="N173" s="242" t="s">
        <v>45</v>
      </c>
      <c r="O173" s="48"/>
      <c r="P173" s="243">
        <f>O173*H173</f>
        <v>0</v>
      </c>
      <c r="Q173" s="243">
        <v>5E-05</v>
      </c>
      <c r="R173" s="243">
        <f>Q173*H173</f>
        <v>0.00425</v>
      </c>
      <c r="S173" s="243">
        <v>0.00532</v>
      </c>
      <c r="T173" s="244">
        <f>S173*H173</f>
        <v>0.4522</v>
      </c>
      <c r="AR173" s="25" t="s">
        <v>150</v>
      </c>
      <c r="AT173" s="25" t="s">
        <v>145</v>
      </c>
      <c r="AU173" s="25" t="s">
        <v>84</v>
      </c>
      <c r="AY173" s="25" t="s">
        <v>142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25" t="s">
        <v>82</v>
      </c>
      <c r="BK173" s="245">
        <f>ROUND(I173*H173,2)</f>
        <v>0</v>
      </c>
      <c r="BL173" s="25" t="s">
        <v>150</v>
      </c>
      <c r="BM173" s="25" t="s">
        <v>963</v>
      </c>
    </row>
    <row r="174" spans="2:65" s="1" customFormat="1" ht="25.5" customHeight="1">
      <c r="B174" s="47"/>
      <c r="C174" s="234" t="s">
        <v>469</v>
      </c>
      <c r="D174" s="234" t="s">
        <v>145</v>
      </c>
      <c r="E174" s="235" t="s">
        <v>964</v>
      </c>
      <c r="F174" s="236" t="s">
        <v>965</v>
      </c>
      <c r="G174" s="237" t="s">
        <v>148</v>
      </c>
      <c r="H174" s="238">
        <v>4</v>
      </c>
      <c r="I174" s="239"/>
      <c r="J174" s="240">
        <f>ROUND(I174*H174,2)</f>
        <v>0</v>
      </c>
      <c r="K174" s="236" t="s">
        <v>149</v>
      </c>
      <c r="L174" s="73"/>
      <c r="M174" s="241" t="s">
        <v>21</v>
      </c>
      <c r="N174" s="242" t="s">
        <v>45</v>
      </c>
      <c r="O174" s="48"/>
      <c r="P174" s="243">
        <f>O174*H174</f>
        <v>0</v>
      </c>
      <c r="Q174" s="243">
        <v>0.00296</v>
      </c>
      <c r="R174" s="243">
        <f>Q174*H174</f>
        <v>0.01184</v>
      </c>
      <c r="S174" s="243">
        <v>0</v>
      </c>
      <c r="T174" s="244">
        <f>S174*H174</f>
        <v>0</v>
      </c>
      <c r="AR174" s="25" t="s">
        <v>150</v>
      </c>
      <c r="AT174" s="25" t="s">
        <v>145</v>
      </c>
      <c r="AU174" s="25" t="s">
        <v>84</v>
      </c>
      <c r="AY174" s="25" t="s">
        <v>142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25" t="s">
        <v>82</v>
      </c>
      <c r="BK174" s="245">
        <f>ROUND(I174*H174,2)</f>
        <v>0</v>
      </c>
      <c r="BL174" s="25" t="s">
        <v>150</v>
      </c>
      <c r="BM174" s="25" t="s">
        <v>966</v>
      </c>
    </row>
    <row r="175" spans="2:65" s="1" customFormat="1" ht="25.5" customHeight="1">
      <c r="B175" s="47"/>
      <c r="C175" s="234" t="s">
        <v>473</v>
      </c>
      <c r="D175" s="234" t="s">
        <v>145</v>
      </c>
      <c r="E175" s="235" t="s">
        <v>967</v>
      </c>
      <c r="F175" s="236" t="s">
        <v>968</v>
      </c>
      <c r="G175" s="237" t="s">
        <v>148</v>
      </c>
      <c r="H175" s="238">
        <v>15</v>
      </c>
      <c r="I175" s="239"/>
      <c r="J175" s="240">
        <f>ROUND(I175*H175,2)</f>
        <v>0</v>
      </c>
      <c r="K175" s="236" t="s">
        <v>149</v>
      </c>
      <c r="L175" s="73"/>
      <c r="M175" s="241" t="s">
        <v>21</v>
      </c>
      <c r="N175" s="242" t="s">
        <v>45</v>
      </c>
      <c r="O175" s="48"/>
      <c r="P175" s="243">
        <f>O175*H175</f>
        <v>0</v>
      </c>
      <c r="Q175" s="243">
        <v>0.0044</v>
      </c>
      <c r="R175" s="243">
        <f>Q175*H175</f>
        <v>0.066</v>
      </c>
      <c r="S175" s="243">
        <v>0</v>
      </c>
      <c r="T175" s="244">
        <f>S175*H175</f>
        <v>0</v>
      </c>
      <c r="AR175" s="25" t="s">
        <v>150</v>
      </c>
      <c r="AT175" s="25" t="s">
        <v>145</v>
      </c>
      <c r="AU175" s="25" t="s">
        <v>84</v>
      </c>
      <c r="AY175" s="25" t="s">
        <v>142</v>
      </c>
      <c r="BE175" s="245">
        <f>IF(N175="základní",J175,0)</f>
        <v>0</v>
      </c>
      <c r="BF175" s="245">
        <f>IF(N175="snížená",J175,0)</f>
        <v>0</v>
      </c>
      <c r="BG175" s="245">
        <f>IF(N175="zákl. přenesená",J175,0)</f>
        <v>0</v>
      </c>
      <c r="BH175" s="245">
        <f>IF(N175="sníž. přenesená",J175,0)</f>
        <v>0</v>
      </c>
      <c r="BI175" s="245">
        <f>IF(N175="nulová",J175,0)</f>
        <v>0</v>
      </c>
      <c r="BJ175" s="25" t="s">
        <v>82</v>
      </c>
      <c r="BK175" s="245">
        <f>ROUND(I175*H175,2)</f>
        <v>0</v>
      </c>
      <c r="BL175" s="25" t="s">
        <v>150</v>
      </c>
      <c r="BM175" s="25" t="s">
        <v>969</v>
      </c>
    </row>
    <row r="176" spans="2:65" s="1" customFormat="1" ht="25.5" customHeight="1">
      <c r="B176" s="47"/>
      <c r="C176" s="234" t="s">
        <v>477</v>
      </c>
      <c r="D176" s="234" t="s">
        <v>145</v>
      </c>
      <c r="E176" s="235" t="s">
        <v>970</v>
      </c>
      <c r="F176" s="236" t="s">
        <v>971</v>
      </c>
      <c r="G176" s="237" t="s">
        <v>148</v>
      </c>
      <c r="H176" s="238">
        <v>25</v>
      </c>
      <c r="I176" s="239"/>
      <c r="J176" s="240">
        <f>ROUND(I176*H176,2)</f>
        <v>0</v>
      </c>
      <c r="K176" s="236" t="s">
        <v>149</v>
      </c>
      <c r="L176" s="73"/>
      <c r="M176" s="241" t="s">
        <v>21</v>
      </c>
      <c r="N176" s="242" t="s">
        <v>45</v>
      </c>
      <c r="O176" s="48"/>
      <c r="P176" s="243">
        <f>O176*H176</f>
        <v>0</v>
      </c>
      <c r="Q176" s="243">
        <v>0.00629</v>
      </c>
      <c r="R176" s="243">
        <f>Q176*H176</f>
        <v>0.15725</v>
      </c>
      <c r="S176" s="243">
        <v>0</v>
      </c>
      <c r="T176" s="244">
        <f>S176*H176</f>
        <v>0</v>
      </c>
      <c r="AR176" s="25" t="s">
        <v>150</v>
      </c>
      <c r="AT176" s="25" t="s">
        <v>145</v>
      </c>
      <c r="AU176" s="25" t="s">
        <v>84</v>
      </c>
      <c r="AY176" s="25" t="s">
        <v>142</v>
      </c>
      <c r="BE176" s="245">
        <f>IF(N176="základní",J176,0)</f>
        <v>0</v>
      </c>
      <c r="BF176" s="245">
        <f>IF(N176="snížená",J176,0)</f>
        <v>0</v>
      </c>
      <c r="BG176" s="245">
        <f>IF(N176="zákl. přenesená",J176,0)</f>
        <v>0</v>
      </c>
      <c r="BH176" s="245">
        <f>IF(N176="sníž. přenesená",J176,0)</f>
        <v>0</v>
      </c>
      <c r="BI176" s="245">
        <f>IF(N176="nulová",J176,0)</f>
        <v>0</v>
      </c>
      <c r="BJ176" s="25" t="s">
        <v>82</v>
      </c>
      <c r="BK176" s="245">
        <f>ROUND(I176*H176,2)</f>
        <v>0</v>
      </c>
      <c r="BL176" s="25" t="s">
        <v>150</v>
      </c>
      <c r="BM176" s="25" t="s">
        <v>972</v>
      </c>
    </row>
    <row r="177" spans="2:65" s="1" customFormat="1" ht="25.5" customHeight="1">
      <c r="B177" s="47"/>
      <c r="C177" s="234" t="s">
        <v>481</v>
      </c>
      <c r="D177" s="234" t="s">
        <v>145</v>
      </c>
      <c r="E177" s="235" t="s">
        <v>973</v>
      </c>
      <c r="F177" s="236" t="s">
        <v>974</v>
      </c>
      <c r="G177" s="237" t="s">
        <v>179</v>
      </c>
      <c r="H177" s="238">
        <v>2</v>
      </c>
      <c r="I177" s="239"/>
      <c r="J177" s="240">
        <f>ROUND(I177*H177,2)</f>
        <v>0</v>
      </c>
      <c r="K177" s="236" t="s">
        <v>149</v>
      </c>
      <c r="L177" s="73"/>
      <c r="M177" s="241" t="s">
        <v>21</v>
      </c>
      <c r="N177" s="242" t="s">
        <v>45</v>
      </c>
      <c r="O177" s="48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AR177" s="25" t="s">
        <v>150</v>
      </c>
      <c r="AT177" s="25" t="s">
        <v>145</v>
      </c>
      <c r="AU177" s="25" t="s">
        <v>84</v>
      </c>
      <c r="AY177" s="25" t="s">
        <v>142</v>
      </c>
      <c r="BE177" s="245">
        <f>IF(N177="základní",J177,0)</f>
        <v>0</v>
      </c>
      <c r="BF177" s="245">
        <f>IF(N177="snížená",J177,0)</f>
        <v>0</v>
      </c>
      <c r="BG177" s="245">
        <f>IF(N177="zákl. přenesená",J177,0)</f>
        <v>0</v>
      </c>
      <c r="BH177" s="245">
        <f>IF(N177="sníž. přenesená",J177,0)</f>
        <v>0</v>
      </c>
      <c r="BI177" s="245">
        <f>IF(N177="nulová",J177,0)</f>
        <v>0</v>
      </c>
      <c r="BJ177" s="25" t="s">
        <v>82</v>
      </c>
      <c r="BK177" s="245">
        <f>ROUND(I177*H177,2)</f>
        <v>0</v>
      </c>
      <c r="BL177" s="25" t="s">
        <v>150</v>
      </c>
      <c r="BM177" s="25" t="s">
        <v>975</v>
      </c>
    </row>
    <row r="178" spans="2:65" s="1" customFormat="1" ht="25.5" customHeight="1">
      <c r="B178" s="47"/>
      <c r="C178" s="234" t="s">
        <v>487</v>
      </c>
      <c r="D178" s="234" t="s">
        <v>145</v>
      </c>
      <c r="E178" s="235" t="s">
        <v>976</v>
      </c>
      <c r="F178" s="236" t="s">
        <v>977</v>
      </c>
      <c r="G178" s="237" t="s">
        <v>179</v>
      </c>
      <c r="H178" s="238">
        <v>4</v>
      </c>
      <c r="I178" s="239"/>
      <c r="J178" s="240">
        <f>ROUND(I178*H178,2)</f>
        <v>0</v>
      </c>
      <c r="K178" s="236" t="s">
        <v>149</v>
      </c>
      <c r="L178" s="73"/>
      <c r="M178" s="241" t="s">
        <v>21</v>
      </c>
      <c r="N178" s="242" t="s">
        <v>45</v>
      </c>
      <c r="O178" s="48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AR178" s="25" t="s">
        <v>150</v>
      </c>
      <c r="AT178" s="25" t="s">
        <v>145</v>
      </c>
      <c r="AU178" s="25" t="s">
        <v>84</v>
      </c>
      <c r="AY178" s="25" t="s">
        <v>142</v>
      </c>
      <c r="BE178" s="245">
        <f>IF(N178="základní",J178,0)</f>
        <v>0</v>
      </c>
      <c r="BF178" s="245">
        <f>IF(N178="snížená",J178,0)</f>
        <v>0</v>
      </c>
      <c r="BG178" s="245">
        <f>IF(N178="zákl. přenesená",J178,0)</f>
        <v>0</v>
      </c>
      <c r="BH178" s="245">
        <f>IF(N178="sníž. přenesená",J178,0)</f>
        <v>0</v>
      </c>
      <c r="BI178" s="245">
        <f>IF(N178="nulová",J178,0)</f>
        <v>0</v>
      </c>
      <c r="BJ178" s="25" t="s">
        <v>82</v>
      </c>
      <c r="BK178" s="245">
        <f>ROUND(I178*H178,2)</f>
        <v>0</v>
      </c>
      <c r="BL178" s="25" t="s">
        <v>150</v>
      </c>
      <c r="BM178" s="25" t="s">
        <v>978</v>
      </c>
    </row>
    <row r="179" spans="2:65" s="1" customFormat="1" ht="25.5" customHeight="1">
      <c r="B179" s="47"/>
      <c r="C179" s="234" t="s">
        <v>491</v>
      </c>
      <c r="D179" s="234" t="s">
        <v>145</v>
      </c>
      <c r="E179" s="235" t="s">
        <v>979</v>
      </c>
      <c r="F179" s="236" t="s">
        <v>980</v>
      </c>
      <c r="G179" s="237" t="s">
        <v>179</v>
      </c>
      <c r="H179" s="238">
        <v>14</v>
      </c>
      <c r="I179" s="239"/>
      <c r="J179" s="240">
        <f>ROUND(I179*H179,2)</f>
        <v>0</v>
      </c>
      <c r="K179" s="236" t="s">
        <v>149</v>
      </c>
      <c r="L179" s="73"/>
      <c r="M179" s="241" t="s">
        <v>21</v>
      </c>
      <c r="N179" s="242" t="s">
        <v>45</v>
      </c>
      <c r="O179" s="48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AR179" s="25" t="s">
        <v>150</v>
      </c>
      <c r="AT179" s="25" t="s">
        <v>145</v>
      </c>
      <c r="AU179" s="25" t="s">
        <v>84</v>
      </c>
      <c r="AY179" s="25" t="s">
        <v>142</v>
      </c>
      <c r="BE179" s="245">
        <f>IF(N179="základní",J179,0)</f>
        <v>0</v>
      </c>
      <c r="BF179" s="245">
        <f>IF(N179="snížená",J179,0)</f>
        <v>0</v>
      </c>
      <c r="BG179" s="245">
        <f>IF(N179="zákl. přenesená",J179,0)</f>
        <v>0</v>
      </c>
      <c r="BH179" s="245">
        <f>IF(N179="sníž. přenesená",J179,0)</f>
        <v>0</v>
      </c>
      <c r="BI179" s="245">
        <f>IF(N179="nulová",J179,0)</f>
        <v>0</v>
      </c>
      <c r="BJ179" s="25" t="s">
        <v>82</v>
      </c>
      <c r="BK179" s="245">
        <f>ROUND(I179*H179,2)</f>
        <v>0</v>
      </c>
      <c r="BL179" s="25" t="s">
        <v>150</v>
      </c>
      <c r="BM179" s="25" t="s">
        <v>981</v>
      </c>
    </row>
    <row r="180" spans="2:65" s="1" customFormat="1" ht="16.5" customHeight="1">
      <c r="B180" s="47"/>
      <c r="C180" s="234" t="s">
        <v>495</v>
      </c>
      <c r="D180" s="234" t="s">
        <v>145</v>
      </c>
      <c r="E180" s="235" t="s">
        <v>982</v>
      </c>
      <c r="F180" s="236" t="s">
        <v>983</v>
      </c>
      <c r="G180" s="237" t="s">
        <v>148</v>
      </c>
      <c r="H180" s="238">
        <v>28</v>
      </c>
      <c r="I180" s="239"/>
      <c r="J180" s="240">
        <f>ROUND(I180*H180,2)</f>
        <v>0</v>
      </c>
      <c r="K180" s="236" t="s">
        <v>149</v>
      </c>
      <c r="L180" s="73"/>
      <c r="M180" s="241" t="s">
        <v>21</v>
      </c>
      <c r="N180" s="242" t="s">
        <v>45</v>
      </c>
      <c r="O180" s="48"/>
      <c r="P180" s="243">
        <f>O180*H180</f>
        <v>0</v>
      </c>
      <c r="Q180" s="243">
        <v>6E-05</v>
      </c>
      <c r="R180" s="243">
        <f>Q180*H180</f>
        <v>0.00168</v>
      </c>
      <c r="S180" s="243">
        <v>0.00841</v>
      </c>
      <c r="T180" s="244">
        <f>S180*H180</f>
        <v>0.23548000000000002</v>
      </c>
      <c r="AR180" s="25" t="s">
        <v>150</v>
      </c>
      <c r="AT180" s="25" t="s">
        <v>145</v>
      </c>
      <c r="AU180" s="25" t="s">
        <v>84</v>
      </c>
      <c r="AY180" s="25" t="s">
        <v>142</v>
      </c>
      <c r="BE180" s="245">
        <f>IF(N180="základní",J180,0)</f>
        <v>0</v>
      </c>
      <c r="BF180" s="245">
        <f>IF(N180="snížená",J180,0)</f>
        <v>0</v>
      </c>
      <c r="BG180" s="245">
        <f>IF(N180="zákl. přenesená",J180,0)</f>
        <v>0</v>
      </c>
      <c r="BH180" s="245">
        <f>IF(N180="sníž. přenesená",J180,0)</f>
        <v>0</v>
      </c>
      <c r="BI180" s="245">
        <f>IF(N180="nulová",J180,0)</f>
        <v>0</v>
      </c>
      <c r="BJ180" s="25" t="s">
        <v>82</v>
      </c>
      <c r="BK180" s="245">
        <f>ROUND(I180*H180,2)</f>
        <v>0</v>
      </c>
      <c r="BL180" s="25" t="s">
        <v>150</v>
      </c>
      <c r="BM180" s="25" t="s">
        <v>984</v>
      </c>
    </row>
    <row r="181" spans="2:65" s="1" customFormat="1" ht="16.5" customHeight="1">
      <c r="B181" s="47"/>
      <c r="C181" s="234" t="s">
        <v>499</v>
      </c>
      <c r="D181" s="234" t="s">
        <v>145</v>
      </c>
      <c r="E181" s="235" t="s">
        <v>985</v>
      </c>
      <c r="F181" s="236" t="s">
        <v>986</v>
      </c>
      <c r="G181" s="237" t="s">
        <v>148</v>
      </c>
      <c r="H181" s="238">
        <v>235</v>
      </c>
      <c r="I181" s="239"/>
      <c r="J181" s="240">
        <f>ROUND(I181*H181,2)</f>
        <v>0</v>
      </c>
      <c r="K181" s="236" t="s">
        <v>149</v>
      </c>
      <c r="L181" s="73"/>
      <c r="M181" s="241" t="s">
        <v>21</v>
      </c>
      <c r="N181" s="242" t="s">
        <v>45</v>
      </c>
      <c r="O181" s="48"/>
      <c r="P181" s="243">
        <f>O181*H181</f>
        <v>0</v>
      </c>
      <c r="Q181" s="243">
        <v>0.0001</v>
      </c>
      <c r="R181" s="243">
        <f>Q181*H181</f>
        <v>0.0235</v>
      </c>
      <c r="S181" s="243">
        <v>0.01384</v>
      </c>
      <c r="T181" s="244">
        <f>S181*H181</f>
        <v>3.2524</v>
      </c>
      <c r="AR181" s="25" t="s">
        <v>150</v>
      </c>
      <c r="AT181" s="25" t="s">
        <v>145</v>
      </c>
      <c r="AU181" s="25" t="s">
        <v>84</v>
      </c>
      <c r="AY181" s="25" t="s">
        <v>142</v>
      </c>
      <c r="BE181" s="245">
        <f>IF(N181="základní",J181,0)</f>
        <v>0</v>
      </c>
      <c r="BF181" s="245">
        <f>IF(N181="snížená",J181,0)</f>
        <v>0</v>
      </c>
      <c r="BG181" s="245">
        <f>IF(N181="zákl. přenesená",J181,0)</f>
        <v>0</v>
      </c>
      <c r="BH181" s="245">
        <f>IF(N181="sníž. přenesená",J181,0)</f>
        <v>0</v>
      </c>
      <c r="BI181" s="245">
        <f>IF(N181="nulová",J181,0)</f>
        <v>0</v>
      </c>
      <c r="BJ181" s="25" t="s">
        <v>82</v>
      </c>
      <c r="BK181" s="245">
        <f>ROUND(I181*H181,2)</f>
        <v>0</v>
      </c>
      <c r="BL181" s="25" t="s">
        <v>150</v>
      </c>
      <c r="BM181" s="25" t="s">
        <v>987</v>
      </c>
    </row>
    <row r="182" spans="2:65" s="1" customFormat="1" ht="16.5" customHeight="1">
      <c r="B182" s="47"/>
      <c r="C182" s="234" t="s">
        <v>503</v>
      </c>
      <c r="D182" s="234" t="s">
        <v>145</v>
      </c>
      <c r="E182" s="235" t="s">
        <v>988</v>
      </c>
      <c r="F182" s="236" t="s">
        <v>989</v>
      </c>
      <c r="G182" s="237" t="s">
        <v>148</v>
      </c>
      <c r="H182" s="238">
        <v>48</v>
      </c>
      <c r="I182" s="239"/>
      <c r="J182" s="240">
        <f>ROUND(I182*H182,2)</f>
        <v>0</v>
      </c>
      <c r="K182" s="236" t="s">
        <v>149</v>
      </c>
      <c r="L182" s="73"/>
      <c r="M182" s="241" t="s">
        <v>21</v>
      </c>
      <c r="N182" s="242" t="s">
        <v>45</v>
      </c>
      <c r="O182" s="48"/>
      <c r="P182" s="243">
        <f>O182*H182</f>
        <v>0</v>
      </c>
      <c r="Q182" s="243">
        <v>0.00012</v>
      </c>
      <c r="R182" s="243">
        <f>Q182*H182</f>
        <v>0.00576</v>
      </c>
      <c r="S182" s="243">
        <v>0.02359</v>
      </c>
      <c r="T182" s="244">
        <f>S182*H182</f>
        <v>1.13232</v>
      </c>
      <c r="AR182" s="25" t="s">
        <v>150</v>
      </c>
      <c r="AT182" s="25" t="s">
        <v>145</v>
      </c>
      <c r="AU182" s="25" t="s">
        <v>84</v>
      </c>
      <c r="AY182" s="25" t="s">
        <v>142</v>
      </c>
      <c r="BE182" s="245">
        <f>IF(N182="základní",J182,0)</f>
        <v>0</v>
      </c>
      <c r="BF182" s="245">
        <f>IF(N182="snížená",J182,0)</f>
        <v>0</v>
      </c>
      <c r="BG182" s="245">
        <f>IF(N182="zákl. přenesená",J182,0)</f>
        <v>0</v>
      </c>
      <c r="BH182" s="245">
        <f>IF(N182="sníž. přenesená",J182,0)</f>
        <v>0</v>
      </c>
      <c r="BI182" s="245">
        <f>IF(N182="nulová",J182,0)</f>
        <v>0</v>
      </c>
      <c r="BJ182" s="25" t="s">
        <v>82</v>
      </c>
      <c r="BK182" s="245">
        <f>ROUND(I182*H182,2)</f>
        <v>0</v>
      </c>
      <c r="BL182" s="25" t="s">
        <v>150</v>
      </c>
      <c r="BM182" s="25" t="s">
        <v>990</v>
      </c>
    </row>
    <row r="183" spans="2:65" s="1" customFormat="1" ht="16.5" customHeight="1">
      <c r="B183" s="47"/>
      <c r="C183" s="234" t="s">
        <v>509</v>
      </c>
      <c r="D183" s="234" t="s">
        <v>145</v>
      </c>
      <c r="E183" s="235" t="s">
        <v>991</v>
      </c>
      <c r="F183" s="236" t="s">
        <v>992</v>
      </c>
      <c r="G183" s="237" t="s">
        <v>148</v>
      </c>
      <c r="H183" s="238">
        <v>62</v>
      </c>
      <c r="I183" s="239"/>
      <c r="J183" s="240">
        <f>ROUND(I183*H183,2)</f>
        <v>0</v>
      </c>
      <c r="K183" s="236" t="s">
        <v>149</v>
      </c>
      <c r="L183" s="73"/>
      <c r="M183" s="241" t="s">
        <v>21</v>
      </c>
      <c r="N183" s="242" t="s">
        <v>45</v>
      </c>
      <c r="O183" s="48"/>
      <c r="P183" s="243">
        <f>O183*H183</f>
        <v>0</v>
      </c>
      <c r="Q183" s="243">
        <v>0.00015</v>
      </c>
      <c r="R183" s="243">
        <f>Q183*H183</f>
        <v>0.0093</v>
      </c>
      <c r="S183" s="243">
        <v>0.03956</v>
      </c>
      <c r="T183" s="244">
        <f>S183*H183</f>
        <v>2.45272</v>
      </c>
      <c r="AR183" s="25" t="s">
        <v>150</v>
      </c>
      <c r="AT183" s="25" t="s">
        <v>145</v>
      </c>
      <c r="AU183" s="25" t="s">
        <v>84</v>
      </c>
      <c r="AY183" s="25" t="s">
        <v>142</v>
      </c>
      <c r="BE183" s="245">
        <f>IF(N183="základní",J183,0)</f>
        <v>0</v>
      </c>
      <c r="BF183" s="245">
        <f>IF(N183="snížená",J183,0)</f>
        <v>0</v>
      </c>
      <c r="BG183" s="245">
        <f>IF(N183="zákl. přenesená",J183,0)</f>
        <v>0</v>
      </c>
      <c r="BH183" s="245">
        <f>IF(N183="sníž. přenesená",J183,0)</f>
        <v>0</v>
      </c>
      <c r="BI183" s="245">
        <f>IF(N183="nulová",J183,0)</f>
        <v>0</v>
      </c>
      <c r="BJ183" s="25" t="s">
        <v>82</v>
      </c>
      <c r="BK183" s="245">
        <f>ROUND(I183*H183,2)</f>
        <v>0</v>
      </c>
      <c r="BL183" s="25" t="s">
        <v>150</v>
      </c>
      <c r="BM183" s="25" t="s">
        <v>993</v>
      </c>
    </row>
    <row r="184" spans="2:65" s="1" customFormat="1" ht="25.5" customHeight="1">
      <c r="B184" s="47"/>
      <c r="C184" s="234" t="s">
        <v>994</v>
      </c>
      <c r="D184" s="234" t="s">
        <v>145</v>
      </c>
      <c r="E184" s="235" t="s">
        <v>995</v>
      </c>
      <c r="F184" s="236" t="s">
        <v>996</v>
      </c>
      <c r="G184" s="237" t="s">
        <v>148</v>
      </c>
      <c r="H184" s="238">
        <v>205</v>
      </c>
      <c r="I184" s="239"/>
      <c r="J184" s="240">
        <f>ROUND(I184*H184,2)</f>
        <v>0</v>
      </c>
      <c r="K184" s="236" t="s">
        <v>149</v>
      </c>
      <c r="L184" s="73"/>
      <c r="M184" s="241" t="s">
        <v>21</v>
      </c>
      <c r="N184" s="242" t="s">
        <v>45</v>
      </c>
      <c r="O184" s="48"/>
      <c r="P184" s="243">
        <f>O184*H184</f>
        <v>0</v>
      </c>
      <c r="Q184" s="243">
        <v>0.01638</v>
      </c>
      <c r="R184" s="243">
        <f>Q184*H184</f>
        <v>3.3579</v>
      </c>
      <c r="S184" s="243">
        <v>0</v>
      </c>
      <c r="T184" s="244">
        <f>S184*H184</f>
        <v>0</v>
      </c>
      <c r="AR184" s="25" t="s">
        <v>150</v>
      </c>
      <c r="AT184" s="25" t="s">
        <v>145</v>
      </c>
      <c r="AU184" s="25" t="s">
        <v>84</v>
      </c>
      <c r="AY184" s="25" t="s">
        <v>142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25" t="s">
        <v>82</v>
      </c>
      <c r="BK184" s="245">
        <f>ROUND(I184*H184,2)</f>
        <v>0</v>
      </c>
      <c r="BL184" s="25" t="s">
        <v>150</v>
      </c>
      <c r="BM184" s="25" t="s">
        <v>997</v>
      </c>
    </row>
    <row r="185" spans="2:65" s="1" customFormat="1" ht="25.5" customHeight="1">
      <c r="B185" s="47"/>
      <c r="C185" s="234" t="s">
        <v>998</v>
      </c>
      <c r="D185" s="234" t="s">
        <v>145</v>
      </c>
      <c r="E185" s="235" t="s">
        <v>999</v>
      </c>
      <c r="F185" s="236" t="s">
        <v>1000</v>
      </c>
      <c r="G185" s="237" t="s">
        <v>148</v>
      </c>
      <c r="H185" s="238">
        <v>4</v>
      </c>
      <c r="I185" s="239"/>
      <c r="J185" s="240">
        <f>ROUND(I185*H185,2)</f>
        <v>0</v>
      </c>
      <c r="K185" s="236" t="s">
        <v>149</v>
      </c>
      <c r="L185" s="73"/>
      <c r="M185" s="241" t="s">
        <v>21</v>
      </c>
      <c r="N185" s="242" t="s">
        <v>45</v>
      </c>
      <c r="O185" s="48"/>
      <c r="P185" s="243">
        <f>O185*H185</f>
        <v>0</v>
      </c>
      <c r="Q185" s="243">
        <v>0.00667</v>
      </c>
      <c r="R185" s="243">
        <f>Q185*H185</f>
        <v>0.02668</v>
      </c>
      <c r="S185" s="243">
        <v>0</v>
      </c>
      <c r="T185" s="244">
        <f>S185*H185</f>
        <v>0</v>
      </c>
      <c r="AR185" s="25" t="s">
        <v>150</v>
      </c>
      <c r="AT185" s="25" t="s">
        <v>145</v>
      </c>
      <c r="AU185" s="25" t="s">
        <v>84</v>
      </c>
      <c r="AY185" s="25" t="s">
        <v>142</v>
      </c>
      <c r="BE185" s="245">
        <f>IF(N185="základní",J185,0)</f>
        <v>0</v>
      </c>
      <c r="BF185" s="245">
        <f>IF(N185="snížená",J185,0)</f>
        <v>0</v>
      </c>
      <c r="BG185" s="245">
        <f>IF(N185="zákl. přenesená",J185,0)</f>
        <v>0</v>
      </c>
      <c r="BH185" s="245">
        <f>IF(N185="sníž. přenesená",J185,0)</f>
        <v>0</v>
      </c>
      <c r="BI185" s="245">
        <f>IF(N185="nulová",J185,0)</f>
        <v>0</v>
      </c>
      <c r="BJ185" s="25" t="s">
        <v>82</v>
      </c>
      <c r="BK185" s="245">
        <f>ROUND(I185*H185,2)</f>
        <v>0</v>
      </c>
      <c r="BL185" s="25" t="s">
        <v>150</v>
      </c>
      <c r="BM185" s="25" t="s">
        <v>1001</v>
      </c>
    </row>
    <row r="186" spans="2:65" s="1" customFormat="1" ht="25.5" customHeight="1">
      <c r="B186" s="47"/>
      <c r="C186" s="234" t="s">
        <v>1002</v>
      </c>
      <c r="D186" s="234" t="s">
        <v>145</v>
      </c>
      <c r="E186" s="235" t="s">
        <v>1003</v>
      </c>
      <c r="F186" s="236" t="s">
        <v>1004</v>
      </c>
      <c r="G186" s="237" t="s">
        <v>148</v>
      </c>
      <c r="H186" s="238">
        <v>20</v>
      </c>
      <c r="I186" s="239"/>
      <c r="J186" s="240">
        <f>ROUND(I186*H186,2)</f>
        <v>0</v>
      </c>
      <c r="K186" s="236" t="s">
        <v>149</v>
      </c>
      <c r="L186" s="73"/>
      <c r="M186" s="241" t="s">
        <v>21</v>
      </c>
      <c r="N186" s="242" t="s">
        <v>45</v>
      </c>
      <c r="O186" s="48"/>
      <c r="P186" s="243">
        <f>O186*H186</f>
        <v>0</v>
      </c>
      <c r="Q186" s="243">
        <v>0.01312</v>
      </c>
      <c r="R186" s="243">
        <f>Q186*H186</f>
        <v>0.26239999999999997</v>
      </c>
      <c r="S186" s="243">
        <v>0</v>
      </c>
      <c r="T186" s="244">
        <f>S186*H186</f>
        <v>0</v>
      </c>
      <c r="AR186" s="25" t="s">
        <v>150</v>
      </c>
      <c r="AT186" s="25" t="s">
        <v>145</v>
      </c>
      <c r="AU186" s="25" t="s">
        <v>84</v>
      </c>
      <c r="AY186" s="25" t="s">
        <v>142</v>
      </c>
      <c r="BE186" s="245">
        <f>IF(N186="základní",J186,0)</f>
        <v>0</v>
      </c>
      <c r="BF186" s="245">
        <f>IF(N186="snížená",J186,0)</f>
        <v>0</v>
      </c>
      <c r="BG186" s="245">
        <f>IF(N186="zákl. přenesená",J186,0)</f>
        <v>0</v>
      </c>
      <c r="BH186" s="245">
        <f>IF(N186="sníž. přenesená",J186,0)</f>
        <v>0</v>
      </c>
      <c r="BI186" s="245">
        <f>IF(N186="nulová",J186,0)</f>
        <v>0</v>
      </c>
      <c r="BJ186" s="25" t="s">
        <v>82</v>
      </c>
      <c r="BK186" s="245">
        <f>ROUND(I186*H186,2)</f>
        <v>0</v>
      </c>
      <c r="BL186" s="25" t="s">
        <v>150</v>
      </c>
      <c r="BM186" s="25" t="s">
        <v>1005</v>
      </c>
    </row>
    <row r="187" spans="2:65" s="1" customFormat="1" ht="25.5" customHeight="1">
      <c r="B187" s="47"/>
      <c r="C187" s="234" t="s">
        <v>1006</v>
      </c>
      <c r="D187" s="234" t="s">
        <v>145</v>
      </c>
      <c r="E187" s="235" t="s">
        <v>1007</v>
      </c>
      <c r="F187" s="236" t="s">
        <v>1008</v>
      </c>
      <c r="G187" s="237" t="s">
        <v>179</v>
      </c>
      <c r="H187" s="238">
        <v>2</v>
      </c>
      <c r="I187" s="239"/>
      <c r="J187" s="240">
        <f>ROUND(I187*H187,2)</f>
        <v>0</v>
      </c>
      <c r="K187" s="236" t="s">
        <v>149</v>
      </c>
      <c r="L187" s="73"/>
      <c r="M187" s="241" t="s">
        <v>21</v>
      </c>
      <c r="N187" s="242" t="s">
        <v>45</v>
      </c>
      <c r="O187" s="48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AR187" s="25" t="s">
        <v>150</v>
      </c>
      <c r="AT187" s="25" t="s">
        <v>145</v>
      </c>
      <c r="AU187" s="25" t="s">
        <v>84</v>
      </c>
      <c r="AY187" s="25" t="s">
        <v>142</v>
      </c>
      <c r="BE187" s="245">
        <f>IF(N187="základní",J187,0)</f>
        <v>0</v>
      </c>
      <c r="BF187" s="245">
        <f>IF(N187="snížená",J187,0)</f>
        <v>0</v>
      </c>
      <c r="BG187" s="245">
        <f>IF(N187="zákl. přenesená",J187,0)</f>
        <v>0</v>
      </c>
      <c r="BH187" s="245">
        <f>IF(N187="sníž. přenesená",J187,0)</f>
        <v>0</v>
      </c>
      <c r="BI187" s="245">
        <f>IF(N187="nulová",J187,0)</f>
        <v>0</v>
      </c>
      <c r="BJ187" s="25" t="s">
        <v>82</v>
      </c>
      <c r="BK187" s="245">
        <f>ROUND(I187*H187,2)</f>
        <v>0</v>
      </c>
      <c r="BL187" s="25" t="s">
        <v>150</v>
      </c>
      <c r="BM187" s="25" t="s">
        <v>1009</v>
      </c>
    </row>
    <row r="188" spans="2:65" s="1" customFormat="1" ht="25.5" customHeight="1">
      <c r="B188" s="47"/>
      <c r="C188" s="234" t="s">
        <v>1010</v>
      </c>
      <c r="D188" s="234" t="s">
        <v>145</v>
      </c>
      <c r="E188" s="235" t="s">
        <v>1011</v>
      </c>
      <c r="F188" s="236" t="s">
        <v>1012</v>
      </c>
      <c r="G188" s="237" t="s">
        <v>179</v>
      </c>
      <c r="H188" s="238">
        <v>6</v>
      </c>
      <c r="I188" s="239"/>
      <c r="J188" s="240">
        <f>ROUND(I188*H188,2)</f>
        <v>0</v>
      </c>
      <c r="K188" s="236" t="s">
        <v>149</v>
      </c>
      <c r="L188" s="73"/>
      <c r="M188" s="241" t="s">
        <v>21</v>
      </c>
      <c r="N188" s="242" t="s">
        <v>45</v>
      </c>
      <c r="O188" s="48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AR188" s="25" t="s">
        <v>150</v>
      </c>
      <c r="AT188" s="25" t="s">
        <v>145</v>
      </c>
      <c r="AU188" s="25" t="s">
        <v>84</v>
      </c>
      <c r="AY188" s="25" t="s">
        <v>142</v>
      </c>
      <c r="BE188" s="245">
        <f>IF(N188="základní",J188,0)</f>
        <v>0</v>
      </c>
      <c r="BF188" s="245">
        <f>IF(N188="snížená",J188,0)</f>
        <v>0</v>
      </c>
      <c r="BG188" s="245">
        <f>IF(N188="zákl. přenesená",J188,0)</f>
        <v>0</v>
      </c>
      <c r="BH188" s="245">
        <f>IF(N188="sníž. přenesená",J188,0)</f>
        <v>0</v>
      </c>
      <c r="BI188" s="245">
        <f>IF(N188="nulová",J188,0)</f>
        <v>0</v>
      </c>
      <c r="BJ188" s="25" t="s">
        <v>82</v>
      </c>
      <c r="BK188" s="245">
        <f>ROUND(I188*H188,2)</f>
        <v>0</v>
      </c>
      <c r="BL188" s="25" t="s">
        <v>150</v>
      </c>
      <c r="BM188" s="25" t="s">
        <v>1013</v>
      </c>
    </row>
    <row r="189" spans="2:65" s="1" customFormat="1" ht="25.5" customHeight="1">
      <c r="B189" s="47"/>
      <c r="C189" s="234" t="s">
        <v>1014</v>
      </c>
      <c r="D189" s="234" t="s">
        <v>145</v>
      </c>
      <c r="E189" s="235" t="s">
        <v>1015</v>
      </c>
      <c r="F189" s="236" t="s">
        <v>1016</v>
      </c>
      <c r="G189" s="237" t="s">
        <v>226</v>
      </c>
      <c r="H189" s="238">
        <v>2</v>
      </c>
      <c r="I189" s="239"/>
      <c r="J189" s="240">
        <f>ROUND(I189*H189,2)</f>
        <v>0</v>
      </c>
      <c r="K189" s="236" t="s">
        <v>149</v>
      </c>
      <c r="L189" s="73"/>
      <c r="M189" s="241" t="s">
        <v>21</v>
      </c>
      <c r="N189" s="242" t="s">
        <v>45</v>
      </c>
      <c r="O189" s="48"/>
      <c r="P189" s="243">
        <f>O189*H189</f>
        <v>0</v>
      </c>
      <c r="Q189" s="243">
        <v>0.02711</v>
      </c>
      <c r="R189" s="243">
        <f>Q189*H189</f>
        <v>0.05422</v>
      </c>
      <c r="S189" s="243">
        <v>0</v>
      </c>
      <c r="T189" s="244">
        <f>S189*H189</f>
        <v>0</v>
      </c>
      <c r="AR189" s="25" t="s">
        <v>150</v>
      </c>
      <c r="AT189" s="25" t="s">
        <v>145</v>
      </c>
      <c r="AU189" s="25" t="s">
        <v>84</v>
      </c>
      <c r="AY189" s="25" t="s">
        <v>142</v>
      </c>
      <c r="BE189" s="245">
        <f>IF(N189="základní",J189,0)</f>
        <v>0</v>
      </c>
      <c r="BF189" s="245">
        <f>IF(N189="snížená",J189,0)</f>
        <v>0</v>
      </c>
      <c r="BG189" s="245">
        <f>IF(N189="zákl. přenesená",J189,0)</f>
        <v>0</v>
      </c>
      <c r="BH189" s="245">
        <f>IF(N189="sníž. přenesená",J189,0)</f>
        <v>0</v>
      </c>
      <c r="BI189" s="245">
        <f>IF(N189="nulová",J189,0)</f>
        <v>0</v>
      </c>
      <c r="BJ189" s="25" t="s">
        <v>82</v>
      </c>
      <c r="BK189" s="245">
        <f>ROUND(I189*H189,2)</f>
        <v>0</v>
      </c>
      <c r="BL189" s="25" t="s">
        <v>150</v>
      </c>
      <c r="BM189" s="25" t="s">
        <v>1017</v>
      </c>
    </row>
    <row r="190" spans="2:65" s="1" customFormat="1" ht="16.5" customHeight="1">
      <c r="B190" s="47"/>
      <c r="C190" s="234" t="s">
        <v>1018</v>
      </c>
      <c r="D190" s="234" t="s">
        <v>145</v>
      </c>
      <c r="E190" s="235" t="s">
        <v>1019</v>
      </c>
      <c r="F190" s="236" t="s">
        <v>1020</v>
      </c>
      <c r="G190" s="237" t="s">
        <v>179</v>
      </c>
      <c r="H190" s="238">
        <v>8</v>
      </c>
      <c r="I190" s="239"/>
      <c r="J190" s="240">
        <f>ROUND(I190*H190,2)</f>
        <v>0</v>
      </c>
      <c r="K190" s="236" t="s">
        <v>149</v>
      </c>
      <c r="L190" s="73"/>
      <c r="M190" s="241" t="s">
        <v>21</v>
      </c>
      <c r="N190" s="242" t="s">
        <v>45</v>
      </c>
      <c r="O190" s="48"/>
      <c r="P190" s="243">
        <f>O190*H190</f>
        <v>0</v>
      </c>
      <c r="Q190" s="243">
        <v>4E-05</v>
      </c>
      <c r="R190" s="243">
        <f>Q190*H190</f>
        <v>0.00032</v>
      </c>
      <c r="S190" s="243">
        <v>0.00705</v>
      </c>
      <c r="T190" s="244">
        <f>S190*H190</f>
        <v>0.0564</v>
      </c>
      <c r="AR190" s="25" t="s">
        <v>150</v>
      </c>
      <c r="AT190" s="25" t="s">
        <v>145</v>
      </c>
      <c r="AU190" s="25" t="s">
        <v>84</v>
      </c>
      <c r="AY190" s="25" t="s">
        <v>142</v>
      </c>
      <c r="BE190" s="245">
        <f>IF(N190="základní",J190,0)</f>
        <v>0</v>
      </c>
      <c r="BF190" s="245">
        <f>IF(N190="snížená",J190,0)</f>
        <v>0</v>
      </c>
      <c r="BG190" s="245">
        <f>IF(N190="zákl. přenesená",J190,0)</f>
        <v>0</v>
      </c>
      <c r="BH190" s="245">
        <f>IF(N190="sníž. přenesená",J190,0)</f>
        <v>0</v>
      </c>
      <c r="BI190" s="245">
        <f>IF(N190="nulová",J190,0)</f>
        <v>0</v>
      </c>
      <c r="BJ190" s="25" t="s">
        <v>82</v>
      </c>
      <c r="BK190" s="245">
        <f>ROUND(I190*H190,2)</f>
        <v>0</v>
      </c>
      <c r="BL190" s="25" t="s">
        <v>150</v>
      </c>
      <c r="BM190" s="25" t="s">
        <v>1021</v>
      </c>
    </row>
    <row r="191" spans="2:65" s="1" customFormat="1" ht="25.5" customHeight="1">
      <c r="B191" s="47"/>
      <c r="C191" s="234" t="s">
        <v>1022</v>
      </c>
      <c r="D191" s="234" t="s">
        <v>145</v>
      </c>
      <c r="E191" s="235" t="s">
        <v>1023</v>
      </c>
      <c r="F191" s="236" t="s">
        <v>1024</v>
      </c>
      <c r="G191" s="237" t="s">
        <v>179</v>
      </c>
      <c r="H191" s="238">
        <v>6</v>
      </c>
      <c r="I191" s="239"/>
      <c r="J191" s="240">
        <f>ROUND(I191*H191,2)</f>
        <v>0</v>
      </c>
      <c r="K191" s="236" t="s">
        <v>149</v>
      </c>
      <c r="L191" s="73"/>
      <c r="M191" s="241" t="s">
        <v>21</v>
      </c>
      <c r="N191" s="242" t="s">
        <v>45</v>
      </c>
      <c r="O191" s="48"/>
      <c r="P191" s="243">
        <f>O191*H191</f>
        <v>0</v>
      </c>
      <c r="Q191" s="243">
        <v>0.00223</v>
      </c>
      <c r="R191" s="243">
        <f>Q191*H191</f>
        <v>0.013380000000000001</v>
      </c>
      <c r="S191" s="243">
        <v>0</v>
      </c>
      <c r="T191" s="244">
        <f>S191*H191</f>
        <v>0</v>
      </c>
      <c r="AR191" s="25" t="s">
        <v>150</v>
      </c>
      <c r="AT191" s="25" t="s">
        <v>145</v>
      </c>
      <c r="AU191" s="25" t="s">
        <v>84</v>
      </c>
      <c r="AY191" s="25" t="s">
        <v>142</v>
      </c>
      <c r="BE191" s="245">
        <f>IF(N191="základní",J191,0)</f>
        <v>0</v>
      </c>
      <c r="BF191" s="245">
        <f>IF(N191="snížená",J191,0)</f>
        <v>0</v>
      </c>
      <c r="BG191" s="245">
        <f>IF(N191="zákl. přenesená",J191,0)</f>
        <v>0</v>
      </c>
      <c r="BH191" s="245">
        <f>IF(N191="sníž. přenesená",J191,0)</f>
        <v>0</v>
      </c>
      <c r="BI191" s="245">
        <f>IF(N191="nulová",J191,0)</f>
        <v>0</v>
      </c>
      <c r="BJ191" s="25" t="s">
        <v>82</v>
      </c>
      <c r="BK191" s="245">
        <f>ROUND(I191*H191,2)</f>
        <v>0</v>
      </c>
      <c r="BL191" s="25" t="s">
        <v>150</v>
      </c>
      <c r="BM191" s="25" t="s">
        <v>1025</v>
      </c>
    </row>
    <row r="192" spans="2:65" s="1" customFormat="1" ht="25.5" customHeight="1">
      <c r="B192" s="47"/>
      <c r="C192" s="234" t="s">
        <v>1026</v>
      </c>
      <c r="D192" s="234" t="s">
        <v>145</v>
      </c>
      <c r="E192" s="235" t="s">
        <v>1027</v>
      </c>
      <c r="F192" s="236" t="s">
        <v>1028</v>
      </c>
      <c r="G192" s="237" t="s">
        <v>148</v>
      </c>
      <c r="H192" s="238">
        <v>19</v>
      </c>
      <c r="I192" s="239"/>
      <c r="J192" s="240">
        <f>ROUND(I192*H192,2)</f>
        <v>0</v>
      </c>
      <c r="K192" s="236" t="s">
        <v>149</v>
      </c>
      <c r="L192" s="73"/>
      <c r="M192" s="241" t="s">
        <v>21</v>
      </c>
      <c r="N192" s="242" t="s">
        <v>45</v>
      </c>
      <c r="O192" s="4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AR192" s="25" t="s">
        <v>150</v>
      </c>
      <c r="AT192" s="25" t="s">
        <v>145</v>
      </c>
      <c r="AU192" s="25" t="s">
        <v>84</v>
      </c>
      <c r="AY192" s="25" t="s">
        <v>142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25" t="s">
        <v>82</v>
      </c>
      <c r="BK192" s="245">
        <f>ROUND(I192*H192,2)</f>
        <v>0</v>
      </c>
      <c r="BL192" s="25" t="s">
        <v>150</v>
      </c>
      <c r="BM192" s="25" t="s">
        <v>1029</v>
      </c>
    </row>
    <row r="193" spans="2:65" s="1" customFormat="1" ht="25.5" customHeight="1">
      <c r="B193" s="47"/>
      <c r="C193" s="234" t="s">
        <v>1030</v>
      </c>
      <c r="D193" s="234" t="s">
        <v>145</v>
      </c>
      <c r="E193" s="235" t="s">
        <v>1031</v>
      </c>
      <c r="F193" s="236" t="s">
        <v>1032</v>
      </c>
      <c r="G193" s="237" t="s">
        <v>148</v>
      </c>
      <c r="H193" s="238">
        <v>25</v>
      </c>
      <c r="I193" s="239"/>
      <c r="J193" s="240">
        <f>ROUND(I193*H193,2)</f>
        <v>0</v>
      </c>
      <c r="K193" s="236" t="s">
        <v>149</v>
      </c>
      <c r="L193" s="73"/>
      <c r="M193" s="241" t="s">
        <v>21</v>
      </c>
      <c r="N193" s="242" t="s">
        <v>45</v>
      </c>
      <c r="O193" s="48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AR193" s="25" t="s">
        <v>150</v>
      </c>
      <c r="AT193" s="25" t="s">
        <v>145</v>
      </c>
      <c r="AU193" s="25" t="s">
        <v>84</v>
      </c>
      <c r="AY193" s="25" t="s">
        <v>142</v>
      </c>
      <c r="BE193" s="245">
        <f>IF(N193="základní",J193,0)</f>
        <v>0</v>
      </c>
      <c r="BF193" s="245">
        <f>IF(N193="snížená",J193,0)</f>
        <v>0</v>
      </c>
      <c r="BG193" s="245">
        <f>IF(N193="zákl. přenesená",J193,0)</f>
        <v>0</v>
      </c>
      <c r="BH193" s="245">
        <f>IF(N193="sníž. přenesená",J193,0)</f>
        <v>0</v>
      </c>
      <c r="BI193" s="245">
        <f>IF(N193="nulová",J193,0)</f>
        <v>0</v>
      </c>
      <c r="BJ193" s="25" t="s">
        <v>82</v>
      </c>
      <c r="BK193" s="245">
        <f>ROUND(I193*H193,2)</f>
        <v>0</v>
      </c>
      <c r="BL193" s="25" t="s">
        <v>150</v>
      </c>
      <c r="BM193" s="25" t="s">
        <v>1033</v>
      </c>
    </row>
    <row r="194" spans="2:65" s="1" customFormat="1" ht="38.25" customHeight="1">
      <c r="B194" s="47"/>
      <c r="C194" s="234" t="s">
        <v>1034</v>
      </c>
      <c r="D194" s="234" t="s">
        <v>145</v>
      </c>
      <c r="E194" s="235" t="s">
        <v>1035</v>
      </c>
      <c r="F194" s="236" t="s">
        <v>1036</v>
      </c>
      <c r="G194" s="237" t="s">
        <v>148</v>
      </c>
      <c r="H194" s="238">
        <v>4</v>
      </c>
      <c r="I194" s="239"/>
      <c r="J194" s="240">
        <f>ROUND(I194*H194,2)</f>
        <v>0</v>
      </c>
      <c r="K194" s="236" t="s">
        <v>149</v>
      </c>
      <c r="L194" s="73"/>
      <c r="M194" s="241" t="s">
        <v>21</v>
      </c>
      <c r="N194" s="242" t="s">
        <v>45</v>
      </c>
      <c r="O194" s="48"/>
      <c r="P194" s="243">
        <f>O194*H194</f>
        <v>0</v>
      </c>
      <c r="Q194" s="243">
        <v>0</v>
      </c>
      <c r="R194" s="243">
        <f>Q194*H194</f>
        <v>0</v>
      </c>
      <c r="S194" s="243">
        <v>0</v>
      </c>
      <c r="T194" s="244">
        <f>S194*H194</f>
        <v>0</v>
      </c>
      <c r="AR194" s="25" t="s">
        <v>150</v>
      </c>
      <c r="AT194" s="25" t="s">
        <v>145</v>
      </c>
      <c r="AU194" s="25" t="s">
        <v>84</v>
      </c>
      <c r="AY194" s="25" t="s">
        <v>142</v>
      </c>
      <c r="BE194" s="245">
        <f>IF(N194="základní",J194,0)</f>
        <v>0</v>
      </c>
      <c r="BF194" s="245">
        <f>IF(N194="snížená",J194,0)</f>
        <v>0</v>
      </c>
      <c r="BG194" s="245">
        <f>IF(N194="zákl. přenesená",J194,0)</f>
        <v>0</v>
      </c>
      <c r="BH194" s="245">
        <f>IF(N194="sníž. přenesená",J194,0)</f>
        <v>0</v>
      </c>
      <c r="BI194" s="245">
        <f>IF(N194="nulová",J194,0)</f>
        <v>0</v>
      </c>
      <c r="BJ194" s="25" t="s">
        <v>82</v>
      </c>
      <c r="BK194" s="245">
        <f>ROUND(I194*H194,2)</f>
        <v>0</v>
      </c>
      <c r="BL194" s="25" t="s">
        <v>150</v>
      </c>
      <c r="BM194" s="25" t="s">
        <v>1037</v>
      </c>
    </row>
    <row r="195" spans="2:65" s="1" customFormat="1" ht="38.25" customHeight="1">
      <c r="B195" s="47"/>
      <c r="C195" s="234" t="s">
        <v>1038</v>
      </c>
      <c r="D195" s="234" t="s">
        <v>145</v>
      </c>
      <c r="E195" s="235" t="s">
        <v>1039</v>
      </c>
      <c r="F195" s="236" t="s">
        <v>1040</v>
      </c>
      <c r="G195" s="237" t="s">
        <v>148</v>
      </c>
      <c r="H195" s="238">
        <v>225</v>
      </c>
      <c r="I195" s="239"/>
      <c r="J195" s="240">
        <f>ROUND(I195*H195,2)</f>
        <v>0</v>
      </c>
      <c r="K195" s="236" t="s">
        <v>149</v>
      </c>
      <c r="L195" s="73"/>
      <c r="M195" s="241" t="s">
        <v>21</v>
      </c>
      <c r="N195" s="242" t="s">
        <v>45</v>
      </c>
      <c r="O195" s="48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AR195" s="25" t="s">
        <v>150</v>
      </c>
      <c r="AT195" s="25" t="s">
        <v>145</v>
      </c>
      <c r="AU195" s="25" t="s">
        <v>84</v>
      </c>
      <c r="AY195" s="25" t="s">
        <v>142</v>
      </c>
      <c r="BE195" s="245">
        <f>IF(N195="základní",J195,0)</f>
        <v>0</v>
      </c>
      <c r="BF195" s="245">
        <f>IF(N195="snížená",J195,0)</f>
        <v>0</v>
      </c>
      <c r="BG195" s="245">
        <f>IF(N195="zákl. přenesená",J195,0)</f>
        <v>0</v>
      </c>
      <c r="BH195" s="245">
        <f>IF(N195="sníž. přenesená",J195,0)</f>
        <v>0</v>
      </c>
      <c r="BI195" s="245">
        <f>IF(N195="nulová",J195,0)</f>
        <v>0</v>
      </c>
      <c r="BJ195" s="25" t="s">
        <v>82</v>
      </c>
      <c r="BK195" s="245">
        <f>ROUND(I195*H195,2)</f>
        <v>0</v>
      </c>
      <c r="BL195" s="25" t="s">
        <v>150</v>
      </c>
      <c r="BM195" s="25" t="s">
        <v>1041</v>
      </c>
    </row>
    <row r="196" spans="2:65" s="1" customFormat="1" ht="25.5" customHeight="1">
      <c r="B196" s="47"/>
      <c r="C196" s="234" t="s">
        <v>1042</v>
      </c>
      <c r="D196" s="234" t="s">
        <v>145</v>
      </c>
      <c r="E196" s="235" t="s">
        <v>1043</v>
      </c>
      <c r="F196" s="236" t="s">
        <v>1044</v>
      </c>
      <c r="G196" s="237" t="s">
        <v>179</v>
      </c>
      <c r="H196" s="238">
        <v>50</v>
      </c>
      <c r="I196" s="239"/>
      <c r="J196" s="240">
        <f>ROUND(I196*H196,2)</f>
        <v>0</v>
      </c>
      <c r="K196" s="236" t="s">
        <v>149</v>
      </c>
      <c r="L196" s="73"/>
      <c r="M196" s="241" t="s">
        <v>21</v>
      </c>
      <c r="N196" s="242" t="s">
        <v>45</v>
      </c>
      <c r="O196" s="48"/>
      <c r="P196" s="243">
        <f>O196*H196</f>
        <v>0</v>
      </c>
      <c r="Q196" s="243">
        <v>0</v>
      </c>
      <c r="R196" s="243">
        <f>Q196*H196</f>
        <v>0</v>
      </c>
      <c r="S196" s="243">
        <v>0.00014</v>
      </c>
      <c r="T196" s="244">
        <f>S196*H196</f>
        <v>0.006999999999999999</v>
      </c>
      <c r="AR196" s="25" t="s">
        <v>150</v>
      </c>
      <c r="AT196" s="25" t="s">
        <v>145</v>
      </c>
      <c r="AU196" s="25" t="s">
        <v>84</v>
      </c>
      <c r="AY196" s="25" t="s">
        <v>142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25" t="s">
        <v>82</v>
      </c>
      <c r="BK196" s="245">
        <f>ROUND(I196*H196,2)</f>
        <v>0</v>
      </c>
      <c r="BL196" s="25" t="s">
        <v>150</v>
      </c>
      <c r="BM196" s="25" t="s">
        <v>1045</v>
      </c>
    </row>
    <row r="197" spans="2:65" s="1" customFormat="1" ht="25.5" customHeight="1">
      <c r="B197" s="47"/>
      <c r="C197" s="234" t="s">
        <v>1046</v>
      </c>
      <c r="D197" s="234" t="s">
        <v>145</v>
      </c>
      <c r="E197" s="235" t="s">
        <v>1047</v>
      </c>
      <c r="F197" s="236" t="s">
        <v>1048</v>
      </c>
      <c r="G197" s="237" t="s">
        <v>179</v>
      </c>
      <c r="H197" s="238">
        <v>35</v>
      </c>
      <c r="I197" s="239"/>
      <c r="J197" s="240">
        <f>ROUND(I197*H197,2)</f>
        <v>0</v>
      </c>
      <c r="K197" s="236" t="s">
        <v>149</v>
      </c>
      <c r="L197" s="73"/>
      <c r="M197" s="241" t="s">
        <v>21</v>
      </c>
      <c r="N197" s="242" t="s">
        <v>45</v>
      </c>
      <c r="O197" s="48"/>
      <c r="P197" s="243">
        <f>O197*H197</f>
        <v>0</v>
      </c>
      <c r="Q197" s="243">
        <v>0</v>
      </c>
      <c r="R197" s="243">
        <f>Q197*H197</f>
        <v>0</v>
      </c>
      <c r="S197" s="243">
        <v>0.00031</v>
      </c>
      <c r="T197" s="244">
        <f>S197*H197</f>
        <v>0.01085</v>
      </c>
      <c r="AR197" s="25" t="s">
        <v>150</v>
      </c>
      <c r="AT197" s="25" t="s">
        <v>145</v>
      </c>
      <c r="AU197" s="25" t="s">
        <v>84</v>
      </c>
      <c r="AY197" s="25" t="s">
        <v>142</v>
      </c>
      <c r="BE197" s="245">
        <f>IF(N197="základní",J197,0)</f>
        <v>0</v>
      </c>
      <c r="BF197" s="245">
        <f>IF(N197="snížená",J197,0)</f>
        <v>0</v>
      </c>
      <c r="BG197" s="245">
        <f>IF(N197="zákl. přenesená",J197,0)</f>
        <v>0</v>
      </c>
      <c r="BH197" s="245">
        <f>IF(N197="sníž. přenesená",J197,0)</f>
        <v>0</v>
      </c>
      <c r="BI197" s="245">
        <f>IF(N197="nulová",J197,0)</f>
        <v>0</v>
      </c>
      <c r="BJ197" s="25" t="s">
        <v>82</v>
      </c>
      <c r="BK197" s="245">
        <f>ROUND(I197*H197,2)</f>
        <v>0</v>
      </c>
      <c r="BL197" s="25" t="s">
        <v>150</v>
      </c>
      <c r="BM197" s="25" t="s">
        <v>1049</v>
      </c>
    </row>
    <row r="198" spans="2:65" s="1" customFormat="1" ht="25.5" customHeight="1">
      <c r="B198" s="47"/>
      <c r="C198" s="234" t="s">
        <v>1050</v>
      </c>
      <c r="D198" s="234" t="s">
        <v>145</v>
      </c>
      <c r="E198" s="235" t="s">
        <v>1051</v>
      </c>
      <c r="F198" s="236" t="s">
        <v>1052</v>
      </c>
      <c r="G198" s="237" t="s">
        <v>179</v>
      </c>
      <c r="H198" s="238">
        <v>15</v>
      </c>
      <c r="I198" s="239"/>
      <c r="J198" s="240">
        <f>ROUND(I198*H198,2)</f>
        <v>0</v>
      </c>
      <c r="K198" s="236" t="s">
        <v>149</v>
      </c>
      <c r="L198" s="73"/>
      <c r="M198" s="241" t="s">
        <v>21</v>
      </c>
      <c r="N198" s="242" t="s">
        <v>45</v>
      </c>
      <c r="O198" s="48"/>
      <c r="P198" s="243">
        <f>O198*H198</f>
        <v>0</v>
      </c>
      <c r="Q198" s="243">
        <v>0</v>
      </c>
      <c r="R198" s="243">
        <f>Q198*H198</f>
        <v>0</v>
      </c>
      <c r="S198" s="243">
        <v>0.00068</v>
      </c>
      <c r="T198" s="244">
        <f>S198*H198</f>
        <v>0.0102</v>
      </c>
      <c r="AR198" s="25" t="s">
        <v>150</v>
      </c>
      <c r="AT198" s="25" t="s">
        <v>145</v>
      </c>
      <c r="AU198" s="25" t="s">
        <v>84</v>
      </c>
      <c r="AY198" s="25" t="s">
        <v>142</v>
      </c>
      <c r="BE198" s="245">
        <f>IF(N198="základní",J198,0)</f>
        <v>0</v>
      </c>
      <c r="BF198" s="245">
        <f>IF(N198="snížená",J198,0)</f>
        <v>0</v>
      </c>
      <c r="BG198" s="245">
        <f>IF(N198="zákl. přenesená",J198,0)</f>
        <v>0</v>
      </c>
      <c r="BH198" s="245">
        <f>IF(N198="sníž. přenesená",J198,0)</f>
        <v>0</v>
      </c>
      <c r="BI198" s="245">
        <f>IF(N198="nulová",J198,0)</f>
        <v>0</v>
      </c>
      <c r="BJ198" s="25" t="s">
        <v>82</v>
      </c>
      <c r="BK198" s="245">
        <f>ROUND(I198*H198,2)</f>
        <v>0</v>
      </c>
      <c r="BL198" s="25" t="s">
        <v>150</v>
      </c>
      <c r="BM198" s="25" t="s">
        <v>1053</v>
      </c>
    </row>
    <row r="199" spans="2:65" s="1" customFormat="1" ht="25.5" customHeight="1">
      <c r="B199" s="47"/>
      <c r="C199" s="234" t="s">
        <v>1054</v>
      </c>
      <c r="D199" s="234" t="s">
        <v>145</v>
      </c>
      <c r="E199" s="235" t="s">
        <v>1055</v>
      </c>
      <c r="F199" s="236" t="s">
        <v>1056</v>
      </c>
      <c r="G199" s="237" t="s">
        <v>179</v>
      </c>
      <c r="H199" s="238">
        <v>50</v>
      </c>
      <c r="I199" s="239"/>
      <c r="J199" s="240">
        <f>ROUND(I199*H199,2)</f>
        <v>0</v>
      </c>
      <c r="K199" s="236" t="s">
        <v>149</v>
      </c>
      <c r="L199" s="73"/>
      <c r="M199" s="241" t="s">
        <v>21</v>
      </c>
      <c r="N199" s="242" t="s">
        <v>45</v>
      </c>
      <c r="O199" s="48"/>
      <c r="P199" s="243">
        <f>O199*H199</f>
        <v>0</v>
      </c>
      <c r="Q199" s="243">
        <v>0</v>
      </c>
      <c r="R199" s="243">
        <f>Q199*H199</f>
        <v>0</v>
      </c>
      <c r="S199" s="243">
        <v>0.0009</v>
      </c>
      <c r="T199" s="244">
        <f>S199*H199</f>
        <v>0.045</v>
      </c>
      <c r="AR199" s="25" t="s">
        <v>150</v>
      </c>
      <c r="AT199" s="25" t="s">
        <v>145</v>
      </c>
      <c r="AU199" s="25" t="s">
        <v>84</v>
      </c>
      <c r="AY199" s="25" t="s">
        <v>142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25" t="s">
        <v>82</v>
      </c>
      <c r="BK199" s="245">
        <f>ROUND(I199*H199,2)</f>
        <v>0</v>
      </c>
      <c r="BL199" s="25" t="s">
        <v>150</v>
      </c>
      <c r="BM199" s="25" t="s">
        <v>1057</v>
      </c>
    </row>
    <row r="200" spans="2:65" s="1" customFormat="1" ht="25.5" customHeight="1">
      <c r="B200" s="47"/>
      <c r="C200" s="234" t="s">
        <v>1058</v>
      </c>
      <c r="D200" s="234" t="s">
        <v>145</v>
      </c>
      <c r="E200" s="235" t="s">
        <v>1059</v>
      </c>
      <c r="F200" s="236" t="s">
        <v>1060</v>
      </c>
      <c r="G200" s="237" t="s">
        <v>179</v>
      </c>
      <c r="H200" s="238">
        <v>25</v>
      </c>
      <c r="I200" s="239"/>
      <c r="J200" s="240">
        <f>ROUND(I200*H200,2)</f>
        <v>0</v>
      </c>
      <c r="K200" s="236" t="s">
        <v>149</v>
      </c>
      <c r="L200" s="73"/>
      <c r="M200" s="241" t="s">
        <v>21</v>
      </c>
      <c r="N200" s="242" t="s">
        <v>45</v>
      </c>
      <c r="O200" s="48"/>
      <c r="P200" s="243">
        <f>O200*H200</f>
        <v>0</v>
      </c>
      <c r="Q200" s="243">
        <v>1E-05</v>
      </c>
      <c r="R200" s="243">
        <f>Q200*H200</f>
        <v>0.00025</v>
      </c>
      <c r="S200" s="243">
        <v>0.00292</v>
      </c>
      <c r="T200" s="244">
        <f>S200*H200</f>
        <v>0.073</v>
      </c>
      <c r="AR200" s="25" t="s">
        <v>150</v>
      </c>
      <c r="AT200" s="25" t="s">
        <v>145</v>
      </c>
      <c r="AU200" s="25" t="s">
        <v>84</v>
      </c>
      <c r="AY200" s="25" t="s">
        <v>142</v>
      </c>
      <c r="BE200" s="245">
        <f>IF(N200="základní",J200,0)</f>
        <v>0</v>
      </c>
      <c r="BF200" s="245">
        <f>IF(N200="snížená",J200,0)</f>
        <v>0</v>
      </c>
      <c r="BG200" s="245">
        <f>IF(N200="zákl. přenesená",J200,0)</f>
        <v>0</v>
      </c>
      <c r="BH200" s="245">
        <f>IF(N200="sníž. přenesená",J200,0)</f>
        <v>0</v>
      </c>
      <c r="BI200" s="245">
        <f>IF(N200="nulová",J200,0)</f>
        <v>0</v>
      </c>
      <c r="BJ200" s="25" t="s">
        <v>82</v>
      </c>
      <c r="BK200" s="245">
        <f>ROUND(I200*H200,2)</f>
        <v>0</v>
      </c>
      <c r="BL200" s="25" t="s">
        <v>150</v>
      </c>
      <c r="BM200" s="25" t="s">
        <v>1061</v>
      </c>
    </row>
    <row r="201" spans="2:65" s="1" customFormat="1" ht="25.5" customHeight="1">
      <c r="B201" s="47"/>
      <c r="C201" s="234" t="s">
        <v>1062</v>
      </c>
      <c r="D201" s="234" t="s">
        <v>145</v>
      </c>
      <c r="E201" s="235" t="s">
        <v>1063</v>
      </c>
      <c r="F201" s="236" t="s">
        <v>1064</v>
      </c>
      <c r="G201" s="237" t="s">
        <v>179</v>
      </c>
      <c r="H201" s="238">
        <v>2</v>
      </c>
      <c r="I201" s="239"/>
      <c r="J201" s="240">
        <f>ROUND(I201*H201,2)</f>
        <v>0</v>
      </c>
      <c r="K201" s="236" t="s">
        <v>149</v>
      </c>
      <c r="L201" s="73"/>
      <c r="M201" s="241" t="s">
        <v>21</v>
      </c>
      <c r="N201" s="242" t="s">
        <v>45</v>
      </c>
      <c r="O201" s="48"/>
      <c r="P201" s="243">
        <f>O201*H201</f>
        <v>0</v>
      </c>
      <c r="Q201" s="243">
        <v>0.0007</v>
      </c>
      <c r="R201" s="243">
        <f>Q201*H201</f>
        <v>0.0014</v>
      </c>
      <c r="S201" s="243">
        <v>0</v>
      </c>
      <c r="T201" s="244">
        <f>S201*H201</f>
        <v>0</v>
      </c>
      <c r="AR201" s="25" t="s">
        <v>150</v>
      </c>
      <c r="AT201" s="25" t="s">
        <v>145</v>
      </c>
      <c r="AU201" s="25" t="s">
        <v>84</v>
      </c>
      <c r="AY201" s="25" t="s">
        <v>142</v>
      </c>
      <c r="BE201" s="245">
        <f>IF(N201="základní",J201,0)</f>
        <v>0</v>
      </c>
      <c r="BF201" s="245">
        <f>IF(N201="snížená",J201,0)</f>
        <v>0</v>
      </c>
      <c r="BG201" s="245">
        <f>IF(N201="zákl. přenesená",J201,0)</f>
        <v>0</v>
      </c>
      <c r="BH201" s="245">
        <f>IF(N201="sníž. přenesená",J201,0)</f>
        <v>0</v>
      </c>
      <c r="BI201" s="245">
        <f>IF(N201="nulová",J201,0)</f>
        <v>0</v>
      </c>
      <c r="BJ201" s="25" t="s">
        <v>82</v>
      </c>
      <c r="BK201" s="245">
        <f>ROUND(I201*H201,2)</f>
        <v>0</v>
      </c>
      <c r="BL201" s="25" t="s">
        <v>150</v>
      </c>
      <c r="BM201" s="25" t="s">
        <v>1065</v>
      </c>
    </row>
    <row r="202" spans="2:65" s="1" customFormat="1" ht="25.5" customHeight="1">
      <c r="B202" s="47"/>
      <c r="C202" s="234" t="s">
        <v>1066</v>
      </c>
      <c r="D202" s="234" t="s">
        <v>145</v>
      </c>
      <c r="E202" s="235" t="s">
        <v>1067</v>
      </c>
      <c r="F202" s="236" t="s">
        <v>1068</v>
      </c>
      <c r="G202" s="237" t="s">
        <v>179</v>
      </c>
      <c r="H202" s="238">
        <v>4</v>
      </c>
      <c r="I202" s="239"/>
      <c r="J202" s="240">
        <f>ROUND(I202*H202,2)</f>
        <v>0</v>
      </c>
      <c r="K202" s="236" t="s">
        <v>149</v>
      </c>
      <c r="L202" s="73"/>
      <c r="M202" s="241" t="s">
        <v>21</v>
      </c>
      <c r="N202" s="242" t="s">
        <v>45</v>
      </c>
      <c r="O202" s="48"/>
      <c r="P202" s="243">
        <f>O202*H202</f>
        <v>0</v>
      </c>
      <c r="Q202" s="243">
        <v>0.00092</v>
      </c>
      <c r="R202" s="243">
        <f>Q202*H202</f>
        <v>0.00368</v>
      </c>
      <c r="S202" s="243">
        <v>0</v>
      </c>
      <c r="T202" s="244">
        <f>S202*H202</f>
        <v>0</v>
      </c>
      <c r="AR202" s="25" t="s">
        <v>150</v>
      </c>
      <c r="AT202" s="25" t="s">
        <v>145</v>
      </c>
      <c r="AU202" s="25" t="s">
        <v>84</v>
      </c>
      <c r="AY202" s="25" t="s">
        <v>142</v>
      </c>
      <c r="BE202" s="245">
        <f>IF(N202="základní",J202,0)</f>
        <v>0</v>
      </c>
      <c r="BF202" s="245">
        <f>IF(N202="snížená",J202,0)</f>
        <v>0</v>
      </c>
      <c r="BG202" s="245">
        <f>IF(N202="zákl. přenesená",J202,0)</f>
        <v>0</v>
      </c>
      <c r="BH202" s="245">
        <f>IF(N202="sníž. přenesená",J202,0)</f>
        <v>0</v>
      </c>
      <c r="BI202" s="245">
        <f>IF(N202="nulová",J202,0)</f>
        <v>0</v>
      </c>
      <c r="BJ202" s="25" t="s">
        <v>82</v>
      </c>
      <c r="BK202" s="245">
        <f>ROUND(I202*H202,2)</f>
        <v>0</v>
      </c>
      <c r="BL202" s="25" t="s">
        <v>150</v>
      </c>
      <c r="BM202" s="25" t="s">
        <v>1069</v>
      </c>
    </row>
    <row r="203" spans="2:65" s="1" customFormat="1" ht="25.5" customHeight="1">
      <c r="B203" s="47"/>
      <c r="C203" s="234" t="s">
        <v>1070</v>
      </c>
      <c r="D203" s="234" t="s">
        <v>145</v>
      </c>
      <c r="E203" s="235" t="s">
        <v>1071</v>
      </c>
      <c r="F203" s="236" t="s">
        <v>1072</v>
      </c>
      <c r="G203" s="237" t="s">
        <v>179</v>
      </c>
      <c r="H203" s="238">
        <v>10</v>
      </c>
      <c r="I203" s="239"/>
      <c r="J203" s="240">
        <f>ROUND(I203*H203,2)</f>
        <v>0</v>
      </c>
      <c r="K203" s="236" t="s">
        <v>149</v>
      </c>
      <c r="L203" s="73"/>
      <c r="M203" s="241" t="s">
        <v>21</v>
      </c>
      <c r="N203" s="242" t="s">
        <v>45</v>
      </c>
      <c r="O203" s="48"/>
      <c r="P203" s="243">
        <f>O203*H203</f>
        <v>0</v>
      </c>
      <c r="Q203" s="243">
        <v>0.00112</v>
      </c>
      <c r="R203" s="243">
        <f>Q203*H203</f>
        <v>0.011199999999999998</v>
      </c>
      <c r="S203" s="243">
        <v>0</v>
      </c>
      <c r="T203" s="244">
        <f>S203*H203</f>
        <v>0</v>
      </c>
      <c r="AR203" s="25" t="s">
        <v>150</v>
      </c>
      <c r="AT203" s="25" t="s">
        <v>145</v>
      </c>
      <c r="AU203" s="25" t="s">
        <v>84</v>
      </c>
      <c r="AY203" s="25" t="s">
        <v>142</v>
      </c>
      <c r="BE203" s="245">
        <f>IF(N203="základní",J203,0)</f>
        <v>0</v>
      </c>
      <c r="BF203" s="245">
        <f>IF(N203="snížená",J203,0)</f>
        <v>0</v>
      </c>
      <c r="BG203" s="245">
        <f>IF(N203="zákl. přenesená",J203,0)</f>
        <v>0</v>
      </c>
      <c r="BH203" s="245">
        <f>IF(N203="sníž. přenesená",J203,0)</f>
        <v>0</v>
      </c>
      <c r="BI203" s="245">
        <f>IF(N203="nulová",J203,0)</f>
        <v>0</v>
      </c>
      <c r="BJ203" s="25" t="s">
        <v>82</v>
      </c>
      <c r="BK203" s="245">
        <f>ROUND(I203*H203,2)</f>
        <v>0</v>
      </c>
      <c r="BL203" s="25" t="s">
        <v>150</v>
      </c>
      <c r="BM203" s="25" t="s">
        <v>1073</v>
      </c>
    </row>
    <row r="204" spans="2:65" s="1" customFormat="1" ht="25.5" customHeight="1">
      <c r="B204" s="47"/>
      <c r="C204" s="234" t="s">
        <v>1074</v>
      </c>
      <c r="D204" s="234" t="s">
        <v>145</v>
      </c>
      <c r="E204" s="235" t="s">
        <v>1075</v>
      </c>
      <c r="F204" s="236" t="s">
        <v>1076</v>
      </c>
      <c r="G204" s="237" t="s">
        <v>179</v>
      </c>
      <c r="H204" s="238">
        <v>20</v>
      </c>
      <c r="I204" s="239"/>
      <c r="J204" s="240">
        <f>ROUND(I204*H204,2)</f>
        <v>0</v>
      </c>
      <c r="K204" s="236" t="s">
        <v>149</v>
      </c>
      <c r="L204" s="73"/>
      <c r="M204" s="241" t="s">
        <v>21</v>
      </c>
      <c r="N204" s="242" t="s">
        <v>45</v>
      </c>
      <c r="O204" s="48"/>
      <c r="P204" s="243">
        <f>O204*H204</f>
        <v>0</v>
      </c>
      <c r="Q204" s="243">
        <v>2E-05</v>
      </c>
      <c r="R204" s="243">
        <f>Q204*H204</f>
        <v>0.0004</v>
      </c>
      <c r="S204" s="243">
        <v>0.00215</v>
      </c>
      <c r="T204" s="244">
        <f>S204*H204</f>
        <v>0.043</v>
      </c>
      <c r="AR204" s="25" t="s">
        <v>150</v>
      </c>
      <c r="AT204" s="25" t="s">
        <v>145</v>
      </c>
      <c r="AU204" s="25" t="s">
        <v>84</v>
      </c>
      <c r="AY204" s="25" t="s">
        <v>142</v>
      </c>
      <c r="BE204" s="245">
        <f>IF(N204="základní",J204,0)</f>
        <v>0</v>
      </c>
      <c r="BF204" s="245">
        <f>IF(N204="snížená",J204,0)</f>
        <v>0</v>
      </c>
      <c r="BG204" s="245">
        <f>IF(N204="zákl. přenesená",J204,0)</f>
        <v>0</v>
      </c>
      <c r="BH204" s="245">
        <f>IF(N204="sníž. přenesená",J204,0)</f>
        <v>0</v>
      </c>
      <c r="BI204" s="245">
        <f>IF(N204="nulová",J204,0)</f>
        <v>0</v>
      </c>
      <c r="BJ204" s="25" t="s">
        <v>82</v>
      </c>
      <c r="BK204" s="245">
        <f>ROUND(I204*H204,2)</f>
        <v>0</v>
      </c>
      <c r="BL204" s="25" t="s">
        <v>150</v>
      </c>
      <c r="BM204" s="25" t="s">
        <v>1077</v>
      </c>
    </row>
    <row r="205" spans="2:65" s="1" customFormat="1" ht="25.5" customHeight="1">
      <c r="B205" s="47"/>
      <c r="C205" s="234" t="s">
        <v>1078</v>
      </c>
      <c r="D205" s="234" t="s">
        <v>145</v>
      </c>
      <c r="E205" s="235" t="s">
        <v>1079</v>
      </c>
      <c r="F205" s="236" t="s">
        <v>1080</v>
      </c>
      <c r="G205" s="237" t="s">
        <v>179</v>
      </c>
      <c r="H205" s="238">
        <v>30</v>
      </c>
      <c r="I205" s="239"/>
      <c r="J205" s="240">
        <f>ROUND(I205*H205,2)</f>
        <v>0</v>
      </c>
      <c r="K205" s="236" t="s">
        <v>149</v>
      </c>
      <c r="L205" s="73"/>
      <c r="M205" s="241" t="s">
        <v>21</v>
      </c>
      <c r="N205" s="242" t="s">
        <v>45</v>
      </c>
      <c r="O205" s="48"/>
      <c r="P205" s="243">
        <f>O205*H205</f>
        <v>0</v>
      </c>
      <c r="Q205" s="243">
        <v>3E-05</v>
      </c>
      <c r="R205" s="243">
        <f>Q205*H205</f>
        <v>0.0009</v>
      </c>
      <c r="S205" s="243">
        <v>0.00747</v>
      </c>
      <c r="T205" s="244">
        <f>S205*H205</f>
        <v>0.2241</v>
      </c>
      <c r="AR205" s="25" t="s">
        <v>150</v>
      </c>
      <c r="AT205" s="25" t="s">
        <v>145</v>
      </c>
      <c r="AU205" s="25" t="s">
        <v>84</v>
      </c>
      <c r="AY205" s="25" t="s">
        <v>142</v>
      </c>
      <c r="BE205" s="245">
        <f>IF(N205="základní",J205,0)</f>
        <v>0</v>
      </c>
      <c r="BF205" s="245">
        <f>IF(N205="snížená",J205,0)</f>
        <v>0</v>
      </c>
      <c r="BG205" s="245">
        <f>IF(N205="zákl. přenesená",J205,0)</f>
        <v>0</v>
      </c>
      <c r="BH205" s="245">
        <f>IF(N205="sníž. přenesená",J205,0)</f>
        <v>0</v>
      </c>
      <c r="BI205" s="245">
        <f>IF(N205="nulová",J205,0)</f>
        <v>0</v>
      </c>
      <c r="BJ205" s="25" t="s">
        <v>82</v>
      </c>
      <c r="BK205" s="245">
        <f>ROUND(I205*H205,2)</f>
        <v>0</v>
      </c>
      <c r="BL205" s="25" t="s">
        <v>150</v>
      </c>
      <c r="BM205" s="25" t="s">
        <v>1081</v>
      </c>
    </row>
    <row r="206" spans="2:65" s="1" customFormat="1" ht="25.5" customHeight="1">
      <c r="B206" s="47"/>
      <c r="C206" s="234" t="s">
        <v>1082</v>
      </c>
      <c r="D206" s="234" t="s">
        <v>145</v>
      </c>
      <c r="E206" s="235" t="s">
        <v>1083</v>
      </c>
      <c r="F206" s="236" t="s">
        <v>1084</v>
      </c>
      <c r="G206" s="237" t="s">
        <v>179</v>
      </c>
      <c r="H206" s="238">
        <v>20</v>
      </c>
      <c r="I206" s="239"/>
      <c r="J206" s="240">
        <f>ROUND(I206*H206,2)</f>
        <v>0</v>
      </c>
      <c r="K206" s="236" t="s">
        <v>149</v>
      </c>
      <c r="L206" s="73"/>
      <c r="M206" s="241" t="s">
        <v>21</v>
      </c>
      <c r="N206" s="242" t="s">
        <v>45</v>
      </c>
      <c r="O206" s="48"/>
      <c r="P206" s="243">
        <f>O206*H206</f>
        <v>0</v>
      </c>
      <c r="Q206" s="243">
        <v>4E-05</v>
      </c>
      <c r="R206" s="243">
        <f>Q206*H206</f>
        <v>0.0008</v>
      </c>
      <c r="S206" s="243">
        <v>0.00848</v>
      </c>
      <c r="T206" s="244">
        <f>S206*H206</f>
        <v>0.1696</v>
      </c>
      <c r="AR206" s="25" t="s">
        <v>150</v>
      </c>
      <c r="AT206" s="25" t="s">
        <v>145</v>
      </c>
      <c r="AU206" s="25" t="s">
        <v>84</v>
      </c>
      <c r="AY206" s="25" t="s">
        <v>142</v>
      </c>
      <c r="BE206" s="245">
        <f>IF(N206="základní",J206,0)</f>
        <v>0</v>
      </c>
      <c r="BF206" s="245">
        <f>IF(N206="snížená",J206,0)</f>
        <v>0</v>
      </c>
      <c r="BG206" s="245">
        <f>IF(N206="zákl. přenesená",J206,0)</f>
        <v>0</v>
      </c>
      <c r="BH206" s="245">
        <f>IF(N206="sníž. přenesená",J206,0)</f>
        <v>0</v>
      </c>
      <c r="BI206" s="245">
        <f>IF(N206="nulová",J206,0)</f>
        <v>0</v>
      </c>
      <c r="BJ206" s="25" t="s">
        <v>82</v>
      </c>
      <c r="BK206" s="245">
        <f>ROUND(I206*H206,2)</f>
        <v>0</v>
      </c>
      <c r="BL206" s="25" t="s">
        <v>150</v>
      </c>
      <c r="BM206" s="25" t="s">
        <v>1085</v>
      </c>
    </row>
    <row r="207" spans="2:65" s="1" customFormat="1" ht="25.5" customHeight="1">
      <c r="B207" s="47"/>
      <c r="C207" s="234" t="s">
        <v>1086</v>
      </c>
      <c r="D207" s="234" t="s">
        <v>145</v>
      </c>
      <c r="E207" s="235" t="s">
        <v>1087</v>
      </c>
      <c r="F207" s="236" t="s">
        <v>1088</v>
      </c>
      <c r="G207" s="237" t="s">
        <v>179</v>
      </c>
      <c r="H207" s="238">
        <v>50</v>
      </c>
      <c r="I207" s="239"/>
      <c r="J207" s="240">
        <f>ROUND(I207*H207,2)</f>
        <v>0</v>
      </c>
      <c r="K207" s="236" t="s">
        <v>149</v>
      </c>
      <c r="L207" s="73"/>
      <c r="M207" s="241" t="s">
        <v>21</v>
      </c>
      <c r="N207" s="242" t="s">
        <v>45</v>
      </c>
      <c r="O207" s="48"/>
      <c r="P207" s="243">
        <f>O207*H207</f>
        <v>0</v>
      </c>
      <c r="Q207" s="243">
        <v>6E-05</v>
      </c>
      <c r="R207" s="243">
        <f>Q207*H207</f>
        <v>0.003</v>
      </c>
      <c r="S207" s="243">
        <v>0.0128</v>
      </c>
      <c r="T207" s="244">
        <f>S207*H207</f>
        <v>0.64</v>
      </c>
      <c r="AR207" s="25" t="s">
        <v>150</v>
      </c>
      <c r="AT207" s="25" t="s">
        <v>145</v>
      </c>
      <c r="AU207" s="25" t="s">
        <v>84</v>
      </c>
      <c r="AY207" s="25" t="s">
        <v>142</v>
      </c>
      <c r="BE207" s="245">
        <f>IF(N207="základní",J207,0)</f>
        <v>0</v>
      </c>
      <c r="BF207" s="245">
        <f>IF(N207="snížená",J207,0)</f>
        <v>0</v>
      </c>
      <c r="BG207" s="245">
        <f>IF(N207="zákl. přenesená",J207,0)</f>
        <v>0</v>
      </c>
      <c r="BH207" s="245">
        <f>IF(N207="sníž. přenesená",J207,0)</f>
        <v>0</v>
      </c>
      <c r="BI207" s="245">
        <f>IF(N207="nulová",J207,0)</f>
        <v>0</v>
      </c>
      <c r="BJ207" s="25" t="s">
        <v>82</v>
      </c>
      <c r="BK207" s="245">
        <f>ROUND(I207*H207,2)</f>
        <v>0</v>
      </c>
      <c r="BL207" s="25" t="s">
        <v>150</v>
      </c>
      <c r="BM207" s="25" t="s">
        <v>1089</v>
      </c>
    </row>
    <row r="208" spans="2:65" s="1" customFormat="1" ht="25.5" customHeight="1">
      <c r="B208" s="47"/>
      <c r="C208" s="234" t="s">
        <v>1090</v>
      </c>
      <c r="D208" s="234" t="s">
        <v>145</v>
      </c>
      <c r="E208" s="235" t="s">
        <v>1091</v>
      </c>
      <c r="F208" s="236" t="s">
        <v>1092</v>
      </c>
      <c r="G208" s="237" t="s">
        <v>179</v>
      </c>
      <c r="H208" s="238">
        <v>4</v>
      </c>
      <c r="I208" s="239"/>
      <c r="J208" s="240">
        <f>ROUND(I208*H208,2)</f>
        <v>0</v>
      </c>
      <c r="K208" s="236" t="s">
        <v>149</v>
      </c>
      <c r="L208" s="73"/>
      <c r="M208" s="241" t="s">
        <v>21</v>
      </c>
      <c r="N208" s="242" t="s">
        <v>45</v>
      </c>
      <c r="O208" s="48"/>
      <c r="P208" s="243">
        <f>O208*H208</f>
        <v>0</v>
      </c>
      <c r="Q208" s="243">
        <v>0.00034</v>
      </c>
      <c r="R208" s="243">
        <f>Q208*H208</f>
        <v>0.00136</v>
      </c>
      <c r="S208" s="243">
        <v>0</v>
      </c>
      <c r="T208" s="244">
        <f>S208*H208</f>
        <v>0</v>
      </c>
      <c r="AR208" s="25" t="s">
        <v>150</v>
      </c>
      <c r="AT208" s="25" t="s">
        <v>145</v>
      </c>
      <c r="AU208" s="25" t="s">
        <v>84</v>
      </c>
      <c r="AY208" s="25" t="s">
        <v>142</v>
      </c>
      <c r="BE208" s="245">
        <f>IF(N208="základní",J208,0)</f>
        <v>0</v>
      </c>
      <c r="BF208" s="245">
        <f>IF(N208="snížená",J208,0)</f>
        <v>0</v>
      </c>
      <c r="BG208" s="245">
        <f>IF(N208="zákl. přenesená",J208,0)</f>
        <v>0</v>
      </c>
      <c r="BH208" s="245">
        <f>IF(N208="sníž. přenesená",J208,0)</f>
        <v>0</v>
      </c>
      <c r="BI208" s="245">
        <f>IF(N208="nulová",J208,0)</f>
        <v>0</v>
      </c>
      <c r="BJ208" s="25" t="s">
        <v>82</v>
      </c>
      <c r="BK208" s="245">
        <f>ROUND(I208*H208,2)</f>
        <v>0</v>
      </c>
      <c r="BL208" s="25" t="s">
        <v>150</v>
      </c>
      <c r="BM208" s="25" t="s">
        <v>1093</v>
      </c>
    </row>
    <row r="209" spans="2:65" s="1" customFormat="1" ht="25.5" customHeight="1">
      <c r="B209" s="47"/>
      <c r="C209" s="234" t="s">
        <v>1094</v>
      </c>
      <c r="D209" s="234" t="s">
        <v>145</v>
      </c>
      <c r="E209" s="235" t="s">
        <v>1095</v>
      </c>
      <c r="F209" s="236" t="s">
        <v>1096</v>
      </c>
      <c r="G209" s="237" t="s">
        <v>148</v>
      </c>
      <c r="H209" s="238">
        <v>4</v>
      </c>
      <c r="I209" s="239"/>
      <c r="J209" s="240">
        <f>ROUND(I209*H209,2)</f>
        <v>0</v>
      </c>
      <c r="K209" s="236" t="s">
        <v>149</v>
      </c>
      <c r="L209" s="73"/>
      <c r="M209" s="241" t="s">
        <v>21</v>
      </c>
      <c r="N209" s="242" t="s">
        <v>45</v>
      </c>
      <c r="O209" s="48"/>
      <c r="P209" s="243">
        <f>O209*H209</f>
        <v>0</v>
      </c>
      <c r="Q209" s="243">
        <v>0.00104</v>
      </c>
      <c r="R209" s="243">
        <f>Q209*H209</f>
        <v>0.00416</v>
      </c>
      <c r="S209" s="243">
        <v>0</v>
      </c>
      <c r="T209" s="244">
        <f>S209*H209</f>
        <v>0</v>
      </c>
      <c r="AR209" s="25" t="s">
        <v>150</v>
      </c>
      <c r="AT209" s="25" t="s">
        <v>145</v>
      </c>
      <c r="AU209" s="25" t="s">
        <v>84</v>
      </c>
      <c r="AY209" s="25" t="s">
        <v>142</v>
      </c>
      <c r="BE209" s="245">
        <f>IF(N209="základní",J209,0)</f>
        <v>0</v>
      </c>
      <c r="BF209" s="245">
        <f>IF(N209="snížená",J209,0)</f>
        <v>0</v>
      </c>
      <c r="BG209" s="245">
        <f>IF(N209="zákl. přenesená",J209,0)</f>
        <v>0</v>
      </c>
      <c r="BH209" s="245">
        <f>IF(N209="sníž. přenesená",J209,0)</f>
        <v>0</v>
      </c>
      <c r="BI209" s="245">
        <f>IF(N209="nulová",J209,0)</f>
        <v>0</v>
      </c>
      <c r="BJ209" s="25" t="s">
        <v>82</v>
      </c>
      <c r="BK209" s="245">
        <f>ROUND(I209*H209,2)</f>
        <v>0</v>
      </c>
      <c r="BL209" s="25" t="s">
        <v>150</v>
      </c>
      <c r="BM209" s="25" t="s">
        <v>1097</v>
      </c>
    </row>
    <row r="210" spans="2:65" s="1" customFormat="1" ht="25.5" customHeight="1">
      <c r="B210" s="47"/>
      <c r="C210" s="234" t="s">
        <v>1098</v>
      </c>
      <c r="D210" s="234" t="s">
        <v>145</v>
      </c>
      <c r="E210" s="235" t="s">
        <v>1099</v>
      </c>
      <c r="F210" s="236" t="s">
        <v>1100</v>
      </c>
      <c r="G210" s="237" t="s">
        <v>148</v>
      </c>
      <c r="H210" s="238">
        <v>4</v>
      </c>
      <c r="I210" s="239"/>
      <c r="J210" s="240">
        <f>ROUND(I210*H210,2)</f>
        <v>0</v>
      </c>
      <c r="K210" s="236" t="s">
        <v>149</v>
      </c>
      <c r="L210" s="73"/>
      <c r="M210" s="241" t="s">
        <v>21</v>
      </c>
      <c r="N210" s="242" t="s">
        <v>45</v>
      </c>
      <c r="O210" s="48"/>
      <c r="P210" s="243">
        <f>O210*H210</f>
        <v>0</v>
      </c>
      <c r="Q210" s="243">
        <v>5E-05</v>
      </c>
      <c r="R210" s="243">
        <f>Q210*H210</f>
        <v>0.0002</v>
      </c>
      <c r="S210" s="243">
        <v>0</v>
      </c>
      <c r="T210" s="244">
        <f>S210*H210</f>
        <v>0</v>
      </c>
      <c r="AR210" s="25" t="s">
        <v>150</v>
      </c>
      <c r="AT210" s="25" t="s">
        <v>145</v>
      </c>
      <c r="AU210" s="25" t="s">
        <v>84</v>
      </c>
      <c r="AY210" s="25" t="s">
        <v>142</v>
      </c>
      <c r="BE210" s="245">
        <f>IF(N210="základní",J210,0)</f>
        <v>0</v>
      </c>
      <c r="BF210" s="245">
        <f>IF(N210="snížená",J210,0)</f>
        <v>0</v>
      </c>
      <c r="BG210" s="245">
        <f>IF(N210="zákl. přenesená",J210,0)</f>
        <v>0</v>
      </c>
      <c r="BH210" s="245">
        <f>IF(N210="sníž. přenesená",J210,0)</f>
        <v>0</v>
      </c>
      <c r="BI210" s="245">
        <f>IF(N210="nulová",J210,0)</f>
        <v>0</v>
      </c>
      <c r="BJ210" s="25" t="s">
        <v>82</v>
      </c>
      <c r="BK210" s="245">
        <f>ROUND(I210*H210,2)</f>
        <v>0</v>
      </c>
      <c r="BL210" s="25" t="s">
        <v>150</v>
      </c>
      <c r="BM210" s="25" t="s">
        <v>1101</v>
      </c>
    </row>
    <row r="211" spans="2:65" s="1" customFormat="1" ht="25.5" customHeight="1">
      <c r="B211" s="47"/>
      <c r="C211" s="234" t="s">
        <v>1102</v>
      </c>
      <c r="D211" s="234" t="s">
        <v>145</v>
      </c>
      <c r="E211" s="235" t="s">
        <v>1103</v>
      </c>
      <c r="F211" s="236" t="s">
        <v>1104</v>
      </c>
      <c r="G211" s="237" t="s">
        <v>179</v>
      </c>
      <c r="H211" s="238">
        <v>4</v>
      </c>
      <c r="I211" s="239"/>
      <c r="J211" s="240">
        <f>ROUND(I211*H211,2)</f>
        <v>0</v>
      </c>
      <c r="K211" s="236" t="s">
        <v>149</v>
      </c>
      <c r="L211" s="73"/>
      <c r="M211" s="241" t="s">
        <v>21</v>
      </c>
      <c r="N211" s="242" t="s">
        <v>45</v>
      </c>
      <c r="O211" s="48"/>
      <c r="P211" s="243">
        <f>O211*H211</f>
        <v>0</v>
      </c>
      <c r="Q211" s="243">
        <v>5E-05</v>
      </c>
      <c r="R211" s="243">
        <f>Q211*H211</f>
        <v>0.0002</v>
      </c>
      <c r="S211" s="243">
        <v>0</v>
      </c>
      <c r="T211" s="244">
        <f>S211*H211</f>
        <v>0</v>
      </c>
      <c r="AR211" s="25" t="s">
        <v>150</v>
      </c>
      <c r="AT211" s="25" t="s">
        <v>145</v>
      </c>
      <c r="AU211" s="25" t="s">
        <v>84</v>
      </c>
      <c r="AY211" s="25" t="s">
        <v>142</v>
      </c>
      <c r="BE211" s="245">
        <f>IF(N211="základní",J211,0)</f>
        <v>0</v>
      </c>
      <c r="BF211" s="245">
        <f>IF(N211="snížená",J211,0)</f>
        <v>0</v>
      </c>
      <c r="BG211" s="245">
        <f>IF(N211="zákl. přenesená",J211,0)</f>
        <v>0</v>
      </c>
      <c r="BH211" s="245">
        <f>IF(N211="sníž. přenesená",J211,0)</f>
        <v>0</v>
      </c>
      <c r="BI211" s="245">
        <f>IF(N211="nulová",J211,0)</f>
        <v>0</v>
      </c>
      <c r="BJ211" s="25" t="s">
        <v>82</v>
      </c>
      <c r="BK211" s="245">
        <f>ROUND(I211*H211,2)</f>
        <v>0</v>
      </c>
      <c r="BL211" s="25" t="s">
        <v>150</v>
      </c>
      <c r="BM211" s="25" t="s">
        <v>1105</v>
      </c>
    </row>
    <row r="212" spans="2:65" s="1" customFormat="1" ht="16.5" customHeight="1">
      <c r="B212" s="47"/>
      <c r="C212" s="234" t="s">
        <v>1106</v>
      </c>
      <c r="D212" s="234" t="s">
        <v>145</v>
      </c>
      <c r="E212" s="235" t="s">
        <v>1107</v>
      </c>
      <c r="F212" s="236" t="s">
        <v>1108</v>
      </c>
      <c r="G212" s="237" t="s">
        <v>148</v>
      </c>
      <c r="H212" s="238">
        <v>4</v>
      </c>
      <c r="I212" s="239"/>
      <c r="J212" s="240">
        <f>ROUND(I212*H212,2)</f>
        <v>0</v>
      </c>
      <c r="K212" s="236" t="s">
        <v>149</v>
      </c>
      <c r="L212" s="73"/>
      <c r="M212" s="241" t="s">
        <v>21</v>
      </c>
      <c r="N212" s="242" t="s">
        <v>45</v>
      </c>
      <c r="O212" s="48"/>
      <c r="P212" s="243">
        <f>O212*H212</f>
        <v>0</v>
      </c>
      <c r="Q212" s="243">
        <v>0</v>
      </c>
      <c r="R212" s="243">
        <f>Q212*H212</f>
        <v>0</v>
      </c>
      <c r="S212" s="243">
        <v>0</v>
      </c>
      <c r="T212" s="244">
        <f>S212*H212</f>
        <v>0</v>
      </c>
      <c r="AR212" s="25" t="s">
        <v>150</v>
      </c>
      <c r="AT212" s="25" t="s">
        <v>145</v>
      </c>
      <c r="AU212" s="25" t="s">
        <v>84</v>
      </c>
      <c r="AY212" s="25" t="s">
        <v>142</v>
      </c>
      <c r="BE212" s="245">
        <f>IF(N212="základní",J212,0)</f>
        <v>0</v>
      </c>
      <c r="BF212" s="245">
        <f>IF(N212="snížená",J212,0)</f>
        <v>0</v>
      </c>
      <c r="BG212" s="245">
        <f>IF(N212="zákl. přenesená",J212,0)</f>
        <v>0</v>
      </c>
      <c r="BH212" s="245">
        <f>IF(N212="sníž. přenesená",J212,0)</f>
        <v>0</v>
      </c>
      <c r="BI212" s="245">
        <f>IF(N212="nulová",J212,0)</f>
        <v>0</v>
      </c>
      <c r="BJ212" s="25" t="s">
        <v>82</v>
      </c>
      <c r="BK212" s="245">
        <f>ROUND(I212*H212,2)</f>
        <v>0</v>
      </c>
      <c r="BL212" s="25" t="s">
        <v>150</v>
      </c>
      <c r="BM212" s="25" t="s">
        <v>1109</v>
      </c>
    </row>
    <row r="213" spans="2:65" s="1" customFormat="1" ht="16.5" customHeight="1">
      <c r="B213" s="47"/>
      <c r="C213" s="234" t="s">
        <v>1110</v>
      </c>
      <c r="D213" s="234" t="s">
        <v>145</v>
      </c>
      <c r="E213" s="235" t="s">
        <v>1111</v>
      </c>
      <c r="F213" s="236" t="s">
        <v>1112</v>
      </c>
      <c r="G213" s="237" t="s">
        <v>179</v>
      </c>
      <c r="H213" s="238">
        <v>4</v>
      </c>
      <c r="I213" s="239"/>
      <c r="J213" s="240">
        <f>ROUND(I213*H213,2)</f>
        <v>0</v>
      </c>
      <c r="K213" s="236" t="s">
        <v>149</v>
      </c>
      <c r="L213" s="73"/>
      <c r="M213" s="241" t="s">
        <v>21</v>
      </c>
      <c r="N213" s="242" t="s">
        <v>45</v>
      </c>
      <c r="O213" s="48"/>
      <c r="P213" s="243">
        <f>O213*H213</f>
        <v>0</v>
      </c>
      <c r="Q213" s="243">
        <v>2E-05</v>
      </c>
      <c r="R213" s="243">
        <f>Q213*H213</f>
        <v>8E-05</v>
      </c>
      <c r="S213" s="243">
        <v>0</v>
      </c>
      <c r="T213" s="244">
        <f>S213*H213</f>
        <v>0</v>
      </c>
      <c r="AR213" s="25" t="s">
        <v>150</v>
      </c>
      <c r="AT213" s="25" t="s">
        <v>145</v>
      </c>
      <c r="AU213" s="25" t="s">
        <v>84</v>
      </c>
      <c r="AY213" s="25" t="s">
        <v>142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25" t="s">
        <v>82</v>
      </c>
      <c r="BK213" s="245">
        <f>ROUND(I213*H213,2)</f>
        <v>0</v>
      </c>
      <c r="BL213" s="25" t="s">
        <v>150</v>
      </c>
      <c r="BM213" s="25" t="s">
        <v>1113</v>
      </c>
    </row>
    <row r="214" spans="2:65" s="1" customFormat="1" ht="25.5" customHeight="1">
      <c r="B214" s="47"/>
      <c r="C214" s="234" t="s">
        <v>1114</v>
      </c>
      <c r="D214" s="234" t="s">
        <v>145</v>
      </c>
      <c r="E214" s="235" t="s">
        <v>1115</v>
      </c>
      <c r="F214" s="236" t="s">
        <v>1116</v>
      </c>
      <c r="G214" s="237" t="s">
        <v>234</v>
      </c>
      <c r="H214" s="238">
        <v>9.029</v>
      </c>
      <c r="I214" s="239"/>
      <c r="J214" s="240">
        <f>ROUND(I214*H214,2)</f>
        <v>0</v>
      </c>
      <c r="K214" s="236" t="s">
        <v>149</v>
      </c>
      <c r="L214" s="73"/>
      <c r="M214" s="241" t="s">
        <v>21</v>
      </c>
      <c r="N214" s="242" t="s">
        <v>45</v>
      </c>
      <c r="O214" s="48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AR214" s="25" t="s">
        <v>150</v>
      </c>
      <c r="AT214" s="25" t="s">
        <v>145</v>
      </c>
      <c r="AU214" s="25" t="s">
        <v>84</v>
      </c>
      <c r="AY214" s="25" t="s">
        <v>142</v>
      </c>
      <c r="BE214" s="245">
        <f>IF(N214="základní",J214,0)</f>
        <v>0</v>
      </c>
      <c r="BF214" s="245">
        <f>IF(N214="snížená",J214,0)</f>
        <v>0</v>
      </c>
      <c r="BG214" s="245">
        <f>IF(N214="zákl. přenesená",J214,0)</f>
        <v>0</v>
      </c>
      <c r="BH214" s="245">
        <f>IF(N214="sníž. přenesená",J214,0)</f>
        <v>0</v>
      </c>
      <c r="BI214" s="245">
        <f>IF(N214="nulová",J214,0)</f>
        <v>0</v>
      </c>
      <c r="BJ214" s="25" t="s">
        <v>82</v>
      </c>
      <c r="BK214" s="245">
        <f>ROUND(I214*H214,2)</f>
        <v>0</v>
      </c>
      <c r="BL214" s="25" t="s">
        <v>150</v>
      </c>
      <c r="BM214" s="25" t="s">
        <v>1117</v>
      </c>
    </row>
    <row r="215" spans="2:65" s="1" customFormat="1" ht="25.5" customHeight="1">
      <c r="B215" s="47"/>
      <c r="C215" s="234" t="s">
        <v>1118</v>
      </c>
      <c r="D215" s="234" t="s">
        <v>145</v>
      </c>
      <c r="E215" s="235" t="s">
        <v>1119</v>
      </c>
      <c r="F215" s="236" t="s">
        <v>1120</v>
      </c>
      <c r="G215" s="237" t="s">
        <v>172</v>
      </c>
      <c r="H215" s="256"/>
      <c r="I215" s="239"/>
      <c r="J215" s="240">
        <f>ROUND(I215*H215,2)</f>
        <v>0</v>
      </c>
      <c r="K215" s="236" t="s">
        <v>149</v>
      </c>
      <c r="L215" s="73"/>
      <c r="M215" s="241" t="s">
        <v>21</v>
      </c>
      <c r="N215" s="242" t="s">
        <v>45</v>
      </c>
      <c r="O215" s="48"/>
      <c r="P215" s="243">
        <f>O215*H215</f>
        <v>0</v>
      </c>
      <c r="Q215" s="243">
        <v>0</v>
      </c>
      <c r="R215" s="243">
        <f>Q215*H215</f>
        <v>0</v>
      </c>
      <c r="S215" s="243">
        <v>0</v>
      </c>
      <c r="T215" s="244">
        <f>S215*H215</f>
        <v>0</v>
      </c>
      <c r="AR215" s="25" t="s">
        <v>150</v>
      </c>
      <c r="AT215" s="25" t="s">
        <v>145</v>
      </c>
      <c r="AU215" s="25" t="s">
        <v>84</v>
      </c>
      <c r="AY215" s="25" t="s">
        <v>142</v>
      </c>
      <c r="BE215" s="245">
        <f>IF(N215="základní",J215,0)</f>
        <v>0</v>
      </c>
      <c r="BF215" s="245">
        <f>IF(N215="snížená",J215,0)</f>
        <v>0</v>
      </c>
      <c r="BG215" s="245">
        <f>IF(N215="zákl. přenesená",J215,0)</f>
        <v>0</v>
      </c>
      <c r="BH215" s="245">
        <f>IF(N215="sníž. přenesená",J215,0)</f>
        <v>0</v>
      </c>
      <c r="BI215" s="245">
        <f>IF(N215="nulová",J215,0)</f>
        <v>0</v>
      </c>
      <c r="BJ215" s="25" t="s">
        <v>82</v>
      </c>
      <c r="BK215" s="245">
        <f>ROUND(I215*H215,2)</f>
        <v>0</v>
      </c>
      <c r="BL215" s="25" t="s">
        <v>150</v>
      </c>
      <c r="BM215" s="25" t="s">
        <v>1121</v>
      </c>
    </row>
    <row r="216" spans="2:63" s="11" customFormat="1" ht="29.85" customHeight="1">
      <c r="B216" s="218"/>
      <c r="C216" s="219"/>
      <c r="D216" s="220" t="s">
        <v>73</v>
      </c>
      <c r="E216" s="232" t="s">
        <v>1122</v>
      </c>
      <c r="F216" s="232" t="s">
        <v>1123</v>
      </c>
      <c r="G216" s="219"/>
      <c r="H216" s="219"/>
      <c r="I216" s="222"/>
      <c r="J216" s="233">
        <f>BK216</f>
        <v>0</v>
      </c>
      <c r="K216" s="219"/>
      <c r="L216" s="224"/>
      <c r="M216" s="225"/>
      <c r="N216" s="226"/>
      <c r="O216" s="226"/>
      <c r="P216" s="227">
        <f>SUM(P217:P272)</f>
        <v>0</v>
      </c>
      <c r="Q216" s="226"/>
      <c r="R216" s="227">
        <f>SUM(R217:R272)</f>
        <v>0.9210899999999999</v>
      </c>
      <c r="S216" s="226"/>
      <c r="T216" s="228">
        <f>SUM(T217:T272)</f>
        <v>7.31761</v>
      </c>
      <c r="AR216" s="229" t="s">
        <v>84</v>
      </c>
      <c r="AT216" s="230" t="s">
        <v>73</v>
      </c>
      <c r="AU216" s="230" t="s">
        <v>82</v>
      </c>
      <c r="AY216" s="229" t="s">
        <v>142</v>
      </c>
      <c r="BK216" s="231">
        <f>SUM(BK217:BK272)</f>
        <v>0</v>
      </c>
    </row>
    <row r="217" spans="2:65" s="1" customFormat="1" ht="16.5" customHeight="1">
      <c r="B217" s="47"/>
      <c r="C217" s="234" t="s">
        <v>1124</v>
      </c>
      <c r="D217" s="234" t="s">
        <v>145</v>
      </c>
      <c r="E217" s="235" t="s">
        <v>1125</v>
      </c>
      <c r="F217" s="236" t="s">
        <v>1126</v>
      </c>
      <c r="G217" s="237" t="s">
        <v>179</v>
      </c>
      <c r="H217" s="238">
        <v>75</v>
      </c>
      <c r="I217" s="239"/>
      <c r="J217" s="240">
        <f>ROUND(I217*H217,2)</f>
        <v>0</v>
      </c>
      <c r="K217" s="236" t="s">
        <v>149</v>
      </c>
      <c r="L217" s="73"/>
      <c r="M217" s="241" t="s">
        <v>21</v>
      </c>
      <c r="N217" s="242" t="s">
        <v>45</v>
      </c>
      <c r="O217" s="48"/>
      <c r="P217" s="243">
        <f>O217*H217</f>
        <v>0</v>
      </c>
      <c r="Q217" s="243">
        <v>2E-05</v>
      </c>
      <c r="R217" s="243">
        <f>Q217*H217</f>
        <v>0.0015</v>
      </c>
      <c r="S217" s="243">
        <v>0.014</v>
      </c>
      <c r="T217" s="244">
        <f>S217*H217</f>
        <v>1.05</v>
      </c>
      <c r="AR217" s="25" t="s">
        <v>150</v>
      </c>
      <c r="AT217" s="25" t="s">
        <v>145</v>
      </c>
      <c r="AU217" s="25" t="s">
        <v>84</v>
      </c>
      <c r="AY217" s="25" t="s">
        <v>142</v>
      </c>
      <c r="BE217" s="245">
        <f>IF(N217="základní",J217,0)</f>
        <v>0</v>
      </c>
      <c r="BF217" s="245">
        <f>IF(N217="snížená",J217,0)</f>
        <v>0</v>
      </c>
      <c r="BG217" s="245">
        <f>IF(N217="zákl. přenesená",J217,0)</f>
        <v>0</v>
      </c>
      <c r="BH217" s="245">
        <f>IF(N217="sníž. přenesená",J217,0)</f>
        <v>0</v>
      </c>
      <c r="BI217" s="245">
        <f>IF(N217="nulová",J217,0)</f>
        <v>0</v>
      </c>
      <c r="BJ217" s="25" t="s">
        <v>82</v>
      </c>
      <c r="BK217" s="245">
        <f>ROUND(I217*H217,2)</f>
        <v>0</v>
      </c>
      <c r="BL217" s="25" t="s">
        <v>150</v>
      </c>
      <c r="BM217" s="25" t="s">
        <v>1127</v>
      </c>
    </row>
    <row r="218" spans="2:65" s="1" customFormat="1" ht="16.5" customHeight="1">
      <c r="B218" s="47"/>
      <c r="C218" s="234" t="s">
        <v>1128</v>
      </c>
      <c r="D218" s="234" t="s">
        <v>145</v>
      </c>
      <c r="E218" s="235" t="s">
        <v>1129</v>
      </c>
      <c r="F218" s="236" t="s">
        <v>1130</v>
      </c>
      <c r="G218" s="237" t="s">
        <v>179</v>
      </c>
      <c r="H218" s="238">
        <v>15</v>
      </c>
      <c r="I218" s="239"/>
      <c r="J218" s="240">
        <f>ROUND(I218*H218,2)</f>
        <v>0</v>
      </c>
      <c r="K218" s="236" t="s">
        <v>149</v>
      </c>
      <c r="L218" s="73"/>
      <c r="M218" s="241" t="s">
        <v>21</v>
      </c>
      <c r="N218" s="242" t="s">
        <v>45</v>
      </c>
      <c r="O218" s="48"/>
      <c r="P218" s="243">
        <f>O218*H218</f>
        <v>0</v>
      </c>
      <c r="Q218" s="243">
        <v>2E-05</v>
      </c>
      <c r="R218" s="243">
        <f>Q218*H218</f>
        <v>0.00030000000000000003</v>
      </c>
      <c r="S218" s="243">
        <v>0.039</v>
      </c>
      <c r="T218" s="244">
        <f>S218*H218</f>
        <v>0.585</v>
      </c>
      <c r="AR218" s="25" t="s">
        <v>150</v>
      </c>
      <c r="AT218" s="25" t="s">
        <v>145</v>
      </c>
      <c r="AU218" s="25" t="s">
        <v>84</v>
      </c>
      <c r="AY218" s="25" t="s">
        <v>142</v>
      </c>
      <c r="BE218" s="245">
        <f>IF(N218="základní",J218,0)</f>
        <v>0</v>
      </c>
      <c r="BF218" s="245">
        <f>IF(N218="snížená",J218,0)</f>
        <v>0</v>
      </c>
      <c r="BG218" s="245">
        <f>IF(N218="zákl. přenesená",J218,0)</f>
        <v>0</v>
      </c>
      <c r="BH218" s="245">
        <f>IF(N218="sníž. přenesená",J218,0)</f>
        <v>0</v>
      </c>
      <c r="BI218" s="245">
        <f>IF(N218="nulová",J218,0)</f>
        <v>0</v>
      </c>
      <c r="BJ218" s="25" t="s">
        <v>82</v>
      </c>
      <c r="BK218" s="245">
        <f>ROUND(I218*H218,2)</f>
        <v>0</v>
      </c>
      <c r="BL218" s="25" t="s">
        <v>150</v>
      </c>
      <c r="BM218" s="25" t="s">
        <v>1131</v>
      </c>
    </row>
    <row r="219" spans="2:65" s="1" customFormat="1" ht="16.5" customHeight="1">
      <c r="B219" s="47"/>
      <c r="C219" s="234" t="s">
        <v>1132</v>
      </c>
      <c r="D219" s="234" t="s">
        <v>145</v>
      </c>
      <c r="E219" s="235" t="s">
        <v>1133</v>
      </c>
      <c r="F219" s="236" t="s">
        <v>1134</v>
      </c>
      <c r="G219" s="237" t="s">
        <v>179</v>
      </c>
      <c r="H219" s="238">
        <v>36</v>
      </c>
      <c r="I219" s="239"/>
      <c r="J219" s="240">
        <f>ROUND(I219*H219,2)</f>
        <v>0</v>
      </c>
      <c r="K219" s="236" t="s">
        <v>149</v>
      </c>
      <c r="L219" s="73"/>
      <c r="M219" s="241" t="s">
        <v>21</v>
      </c>
      <c r="N219" s="242" t="s">
        <v>45</v>
      </c>
      <c r="O219" s="48"/>
      <c r="P219" s="243">
        <f>O219*H219</f>
        <v>0</v>
      </c>
      <c r="Q219" s="243">
        <v>2E-05</v>
      </c>
      <c r="R219" s="243">
        <f>Q219*H219</f>
        <v>0.00072</v>
      </c>
      <c r="S219" s="243">
        <v>0.083</v>
      </c>
      <c r="T219" s="244">
        <f>S219*H219</f>
        <v>2.988</v>
      </c>
      <c r="AR219" s="25" t="s">
        <v>150</v>
      </c>
      <c r="AT219" s="25" t="s">
        <v>145</v>
      </c>
      <c r="AU219" s="25" t="s">
        <v>84</v>
      </c>
      <c r="AY219" s="25" t="s">
        <v>142</v>
      </c>
      <c r="BE219" s="245">
        <f>IF(N219="základní",J219,0)</f>
        <v>0</v>
      </c>
      <c r="BF219" s="245">
        <f>IF(N219="snížená",J219,0)</f>
        <v>0</v>
      </c>
      <c r="BG219" s="245">
        <f>IF(N219="zákl. přenesená",J219,0)</f>
        <v>0</v>
      </c>
      <c r="BH219" s="245">
        <f>IF(N219="sníž. přenesená",J219,0)</f>
        <v>0</v>
      </c>
      <c r="BI219" s="245">
        <f>IF(N219="nulová",J219,0)</f>
        <v>0</v>
      </c>
      <c r="BJ219" s="25" t="s">
        <v>82</v>
      </c>
      <c r="BK219" s="245">
        <f>ROUND(I219*H219,2)</f>
        <v>0</v>
      </c>
      <c r="BL219" s="25" t="s">
        <v>150</v>
      </c>
      <c r="BM219" s="25" t="s">
        <v>1135</v>
      </c>
    </row>
    <row r="220" spans="2:65" s="1" customFormat="1" ht="16.5" customHeight="1">
      <c r="B220" s="47"/>
      <c r="C220" s="234" t="s">
        <v>1136</v>
      </c>
      <c r="D220" s="234" t="s">
        <v>145</v>
      </c>
      <c r="E220" s="235" t="s">
        <v>1137</v>
      </c>
      <c r="F220" s="236" t="s">
        <v>1138</v>
      </c>
      <c r="G220" s="237" t="s">
        <v>179</v>
      </c>
      <c r="H220" s="238">
        <v>10</v>
      </c>
      <c r="I220" s="239"/>
      <c r="J220" s="240">
        <f>ROUND(I220*H220,2)</f>
        <v>0</v>
      </c>
      <c r="K220" s="236" t="s">
        <v>149</v>
      </c>
      <c r="L220" s="73"/>
      <c r="M220" s="241" t="s">
        <v>21</v>
      </c>
      <c r="N220" s="242" t="s">
        <v>45</v>
      </c>
      <c r="O220" s="48"/>
      <c r="P220" s="243">
        <f>O220*H220</f>
        <v>0</v>
      </c>
      <c r="Q220" s="243">
        <v>2E-05</v>
      </c>
      <c r="R220" s="243">
        <f>Q220*H220</f>
        <v>0.0002</v>
      </c>
      <c r="S220" s="243">
        <v>0.138</v>
      </c>
      <c r="T220" s="244">
        <f>S220*H220</f>
        <v>1.3800000000000001</v>
      </c>
      <c r="AR220" s="25" t="s">
        <v>150</v>
      </c>
      <c r="AT220" s="25" t="s">
        <v>145</v>
      </c>
      <c r="AU220" s="25" t="s">
        <v>84</v>
      </c>
      <c r="AY220" s="25" t="s">
        <v>142</v>
      </c>
      <c r="BE220" s="245">
        <f>IF(N220="základní",J220,0)</f>
        <v>0</v>
      </c>
      <c r="BF220" s="245">
        <f>IF(N220="snížená",J220,0)</f>
        <v>0</v>
      </c>
      <c r="BG220" s="245">
        <f>IF(N220="zákl. přenesená",J220,0)</f>
        <v>0</v>
      </c>
      <c r="BH220" s="245">
        <f>IF(N220="sníž. přenesená",J220,0)</f>
        <v>0</v>
      </c>
      <c r="BI220" s="245">
        <f>IF(N220="nulová",J220,0)</f>
        <v>0</v>
      </c>
      <c r="BJ220" s="25" t="s">
        <v>82</v>
      </c>
      <c r="BK220" s="245">
        <f>ROUND(I220*H220,2)</f>
        <v>0</v>
      </c>
      <c r="BL220" s="25" t="s">
        <v>150</v>
      </c>
      <c r="BM220" s="25" t="s">
        <v>1139</v>
      </c>
    </row>
    <row r="221" spans="2:65" s="1" customFormat="1" ht="16.5" customHeight="1">
      <c r="B221" s="47"/>
      <c r="C221" s="234" t="s">
        <v>1140</v>
      </c>
      <c r="D221" s="234" t="s">
        <v>145</v>
      </c>
      <c r="E221" s="235" t="s">
        <v>1141</v>
      </c>
      <c r="F221" s="236" t="s">
        <v>1142</v>
      </c>
      <c r="G221" s="237" t="s">
        <v>226</v>
      </c>
      <c r="H221" s="238">
        <v>1</v>
      </c>
      <c r="I221" s="239"/>
      <c r="J221" s="240">
        <f>ROUND(I221*H221,2)</f>
        <v>0</v>
      </c>
      <c r="K221" s="236" t="s">
        <v>149</v>
      </c>
      <c r="L221" s="73"/>
      <c r="M221" s="241" t="s">
        <v>21</v>
      </c>
      <c r="N221" s="242" t="s">
        <v>45</v>
      </c>
      <c r="O221" s="48"/>
      <c r="P221" s="243">
        <f>O221*H221</f>
        <v>0</v>
      </c>
      <c r="Q221" s="243">
        <v>0.05731</v>
      </c>
      <c r="R221" s="243">
        <f>Q221*H221</f>
        <v>0.05731</v>
      </c>
      <c r="S221" s="243">
        <v>0</v>
      </c>
      <c r="T221" s="244">
        <f>S221*H221</f>
        <v>0</v>
      </c>
      <c r="AR221" s="25" t="s">
        <v>150</v>
      </c>
      <c r="AT221" s="25" t="s">
        <v>145</v>
      </c>
      <c r="AU221" s="25" t="s">
        <v>84</v>
      </c>
      <c r="AY221" s="25" t="s">
        <v>142</v>
      </c>
      <c r="BE221" s="245">
        <f>IF(N221="základní",J221,0)</f>
        <v>0</v>
      </c>
      <c r="BF221" s="245">
        <f>IF(N221="snížená",J221,0)</f>
        <v>0</v>
      </c>
      <c r="BG221" s="245">
        <f>IF(N221="zákl. přenesená",J221,0)</f>
        <v>0</v>
      </c>
      <c r="BH221" s="245">
        <f>IF(N221="sníž. přenesená",J221,0)</f>
        <v>0</v>
      </c>
      <c r="BI221" s="245">
        <f>IF(N221="nulová",J221,0)</f>
        <v>0</v>
      </c>
      <c r="BJ221" s="25" t="s">
        <v>82</v>
      </c>
      <c r="BK221" s="245">
        <f>ROUND(I221*H221,2)</f>
        <v>0</v>
      </c>
      <c r="BL221" s="25" t="s">
        <v>150</v>
      </c>
      <c r="BM221" s="25" t="s">
        <v>1143</v>
      </c>
    </row>
    <row r="222" spans="2:65" s="1" customFormat="1" ht="25.5" customHeight="1">
      <c r="B222" s="47"/>
      <c r="C222" s="234" t="s">
        <v>1144</v>
      </c>
      <c r="D222" s="234" t="s">
        <v>145</v>
      </c>
      <c r="E222" s="235" t="s">
        <v>1145</v>
      </c>
      <c r="F222" s="236" t="s">
        <v>1146</v>
      </c>
      <c r="G222" s="237" t="s">
        <v>226</v>
      </c>
      <c r="H222" s="238">
        <v>4</v>
      </c>
      <c r="I222" s="239"/>
      <c r="J222" s="240">
        <f>ROUND(I222*H222,2)</f>
        <v>0</v>
      </c>
      <c r="K222" s="236" t="s">
        <v>149</v>
      </c>
      <c r="L222" s="73"/>
      <c r="M222" s="241" t="s">
        <v>21</v>
      </c>
      <c r="N222" s="242" t="s">
        <v>45</v>
      </c>
      <c r="O222" s="48"/>
      <c r="P222" s="243">
        <f>O222*H222</f>
        <v>0</v>
      </c>
      <c r="Q222" s="243">
        <v>0.02713</v>
      </c>
      <c r="R222" s="243">
        <f>Q222*H222</f>
        <v>0.10852</v>
      </c>
      <c r="S222" s="243">
        <v>0</v>
      </c>
      <c r="T222" s="244">
        <f>S222*H222</f>
        <v>0</v>
      </c>
      <c r="AR222" s="25" t="s">
        <v>150</v>
      </c>
      <c r="AT222" s="25" t="s">
        <v>145</v>
      </c>
      <c r="AU222" s="25" t="s">
        <v>84</v>
      </c>
      <c r="AY222" s="25" t="s">
        <v>142</v>
      </c>
      <c r="BE222" s="245">
        <f>IF(N222="základní",J222,0)</f>
        <v>0</v>
      </c>
      <c r="BF222" s="245">
        <f>IF(N222="snížená",J222,0)</f>
        <v>0</v>
      </c>
      <c r="BG222" s="245">
        <f>IF(N222="zákl. přenesená",J222,0)</f>
        <v>0</v>
      </c>
      <c r="BH222" s="245">
        <f>IF(N222="sníž. přenesená",J222,0)</f>
        <v>0</v>
      </c>
      <c r="BI222" s="245">
        <f>IF(N222="nulová",J222,0)</f>
        <v>0</v>
      </c>
      <c r="BJ222" s="25" t="s">
        <v>82</v>
      </c>
      <c r="BK222" s="245">
        <f>ROUND(I222*H222,2)</f>
        <v>0</v>
      </c>
      <c r="BL222" s="25" t="s">
        <v>150</v>
      </c>
      <c r="BM222" s="25" t="s">
        <v>1147</v>
      </c>
    </row>
    <row r="223" spans="2:65" s="1" customFormat="1" ht="16.5" customHeight="1">
      <c r="B223" s="47"/>
      <c r="C223" s="234" t="s">
        <v>1148</v>
      </c>
      <c r="D223" s="234" t="s">
        <v>145</v>
      </c>
      <c r="E223" s="235" t="s">
        <v>1149</v>
      </c>
      <c r="F223" s="236" t="s">
        <v>1150</v>
      </c>
      <c r="G223" s="237" t="s">
        <v>226</v>
      </c>
      <c r="H223" s="238">
        <v>4</v>
      </c>
      <c r="I223" s="239"/>
      <c r="J223" s="240">
        <f>ROUND(I223*H223,2)</f>
        <v>0</v>
      </c>
      <c r="K223" s="236" t="s">
        <v>149</v>
      </c>
      <c r="L223" s="73"/>
      <c r="M223" s="241" t="s">
        <v>21</v>
      </c>
      <c r="N223" s="242" t="s">
        <v>45</v>
      </c>
      <c r="O223" s="48"/>
      <c r="P223" s="243">
        <f>O223*H223</f>
        <v>0</v>
      </c>
      <c r="Q223" s="243">
        <v>0.01168</v>
      </c>
      <c r="R223" s="243">
        <f>Q223*H223</f>
        <v>0.04672</v>
      </c>
      <c r="S223" s="243">
        <v>0</v>
      </c>
      <c r="T223" s="244">
        <f>S223*H223</f>
        <v>0</v>
      </c>
      <c r="AR223" s="25" t="s">
        <v>150</v>
      </c>
      <c r="AT223" s="25" t="s">
        <v>145</v>
      </c>
      <c r="AU223" s="25" t="s">
        <v>84</v>
      </c>
      <c r="AY223" s="25" t="s">
        <v>142</v>
      </c>
      <c r="BE223" s="245">
        <f>IF(N223="základní",J223,0)</f>
        <v>0</v>
      </c>
      <c r="BF223" s="245">
        <f>IF(N223="snížená",J223,0)</f>
        <v>0</v>
      </c>
      <c r="BG223" s="245">
        <f>IF(N223="zákl. přenesená",J223,0)</f>
        <v>0</v>
      </c>
      <c r="BH223" s="245">
        <f>IF(N223="sníž. přenesená",J223,0)</f>
        <v>0</v>
      </c>
      <c r="BI223" s="245">
        <f>IF(N223="nulová",J223,0)</f>
        <v>0</v>
      </c>
      <c r="BJ223" s="25" t="s">
        <v>82</v>
      </c>
      <c r="BK223" s="245">
        <f>ROUND(I223*H223,2)</f>
        <v>0</v>
      </c>
      <c r="BL223" s="25" t="s">
        <v>150</v>
      </c>
      <c r="BM223" s="25" t="s">
        <v>1151</v>
      </c>
    </row>
    <row r="224" spans="2:65" s="1" customFormat="1" ht="16.5" customHeight="1">
      <c r="B224" s="47"/>
      <c r="C224" s="234" t="s">
        <v>711</v>
      </c>
      <c r="D224" s="234" t="s">
        <v>145</v>
      </c>
      <c r="E224" s="235" t="s">
        <v>1152</v>
      </c>
      <c r="F224" s="236" t="s">
        <v>1153</v>
      </c>
      <c r="G224" s="237" t="s">
        <v>226</v>
      </c>
      <c r="H224" s="238">
        <v>20</v>
      </c>
      <c r="I224" s="239"/>
      <c r="J224" s="240">
        <f>ROUND(I224*H224,2)</f>
        <v>0</v>
      </c>
      <c r="K224" s="236" t="s">
        <v>149</v>
      </c>
      <c r="L224" s="73"/>
      <c r="M224" s="241" t="s">
        <v>21</v>
      </c>
      <c r="N224" s="242" t="s">
        <v>45</v>
      </c>
      <c r="O224" s="48"/>
      <c r="P224" s="243">
        <f>O224*H224</f>
        <v>0</v>
      </c>
      <c r="Q224" s="243">
        <v>0.01527</v>
      </c>
      <c r="R224" s="243">
        <f>Q224*H224</f>
        <v>0.3054</v>
      </c>
      <c r="S224" s="243">
        <v>0</v>
      </c>
      <c r="T224" s="244">
        <f>S224*H224</f>
        <v>0</v>
      </c>
      <c r="AR224" s="25" t="s">
        <v>150</v>
      </c>
      <c r="AT224" s="25" t="s">
        <v>145</v>
      </c>
      <c r="AU224" s="25" t="s">
        <v>84</v>
      </c>
      <c r="AY224" s="25" t="s">
        <v>142</v>
      </c>
      <c r="BE224" s="245">
        <f>IF(N224="základní",J224,0)</f>
        <v>0</v>
      </c>
      <c r="BF224" s="245">
        <f>IF(N224="snížená",J224,0)</f>
        <v>0</v>
      </c>
      <c r="BG224" s="245">
        <f>IF(N224="zákl. přenesená",J224,0)</f>
        <v>0</v>
      </c>
      <c r="BH224" s="245">
        <f>IF(N224="sníž. přenesená",J224,0)</f>
        <v>0</v>
      </c>
      <c r="BI224" s="245">
        <f>IF(N224="nulová",J224,0)</f>
        <v>0</v>
      </c>
      <c r="BJ224" s="25" t="s">
        <v>82</v>
      </c>
      <c r="BK224" s="245">
        <f>ROUND(I224*H224,2)</f>
        <v>0</v>
      </c>
      <c r="BL224" s="25" t="s">
        <v>150</v>
      </c>
      <c r="BM224" s="25" t="s">
        <v>1154</v>
      </c>
    </row>
    <row r="225" spans="2:65" s="1" customFormat="1" ht="16.5" customHeight="1">
      <c r="B225" s="47"/>
      <c r="C225" s="234" t="s">
        <v>1155</v>
      </c>
      <c r="D225" s="234" t="s">
        <v>145</v>
      </c>
      <c r="E225" s="235" t="s">
        <v>1156</v>
      </c>
      <c r="F225" s="236" t="s">
        <v>1157</v>
      </c>
      <c r="G225" s="237" t="s">
        <v>179</v>
      </c>
      <c r="H225" s="238">
        <v>75</v>
      </c>
      <c r="I225" s="239"/>
      <c r="J225" s="240">
        <f>ROUND(I225*H225,2)</f>
        <v>0</v>
      </c>
      <c r="K225" s="236" t="s">
        <v>149</v>
      </c>
      <c r="L225" s="73"/>
      <c r="M225" s="241" t="s">
        <v>21</v>
      </c>
      <c r="N225" s="242" t="s">
        <v>45</v>
      </c>
      <c r="O225" s="48"/>
      <c r="P225" s="243">
        <f>O225*H225</f>
        <v>0</v>
      </c>
      <c r="Q225" s="243">
        <v>2E-05</v>
      </c>
      <c r="R225" s="243">
        <f>Q225*H225</f>
        <v>0.0015</v>
      </c>
      <c r="S225" s="243">
        <v>0</v>
      </c>
      <c r="T225" s="244">
        <f>S225*H225</f>
        <v>0</v>
      </c>
      <c r="AR225" s="25" t="s">
        <v>150</v>
      </c>
      <c r="AT225" s="25" t="s">
        <v>145</v>
      </c>
      <c r="AU225" s="25" t="s">
        <v>84</v>
      </c>
      <c r="AY225" s="25" t="s">
        <v>142</v>
      </c>
      <c r="BE225" s="245">
        <f>IF(N225="základní",J225,0)</f>
        <v>0</v>
      </c>
      <c r="BF225" s="245">
        <f>IF(N225="snížená",J225,0)</f>
        <v>0</v>
      </c>
      <c r="BG225" s="245">
        <f>IF(N225="zákl. přenesená",J225,0)</f>
        <v>0</v>
      </c>
      <c r="BH225" s="245">
        <f>IF(N225="sníž. přenesená",J225,0)</f>
        <v>0</v>
      </c>
      <c r="BI225" s="245">
        <f>IF(N225="nulová",J225,0)</f>
        <v>0</v>
      </c>
      <c r="BJ225" s="25" t="s">
        <v>82</v>
      </c>
      <c r="BK225" s="245">
        <f>ROUND(I225*H225,2)</f>
        <v>0</v>
      </c>
      <c r="BL225" s="25" t="s">
        <v>150</v>
      </c>
      <c r="BM225" s="25" t="s">
        <v>1158</v>
      </c>
    </row>
    <row r="226" spans="2:65" s="1" customFormat="1" ht="16.5" customHeight="1">
      <c r="B226" s="47"/>
      <c r="C226" s="234" t="s">
        <v>1159</v>
      </c>
      <c r="D226" s="234" t="s">
        <v>145</v>
      </c>
      <c r="E226" s="235" t="s">
        <v>1160</v>
      </c>
      <c r="F226" s="236" t="s">
        <v>1161</v>
      </c>
      <c r="G226" s="237" t="s">
        <v>179</v>
      </c>
      <c r="H226" s="238">
        <v>7</v>
      </c>
      <c r="I226" s="239"/>
      <c r="J226" s="240">
        <f>ROUND(I226*H226,2)</f>
        <v>0</v>
      </c>
      <c r="K226" s="236" t="s">
        <v>149</v>
      </c>
      <c r="L226" s="73"/>
      <c r="M226" s="241" t="s">
        <v>21</v>
      </c>
      <c r="N226" s="242" t="s">
        <v>45</v>
      </c>
      <c r="O226" s="48"/>
      <c r="P226" s="243">
        <f>O226*H226</f>
        <v>0</v>
      </c>
      <c r="Q226" s="243">
        <v>2E-05</v>
      </c>
      <c r="R226" s="243">
        <f>Q226*H226</f>
        <v>0.00014000000000000001</v>
      </c>
      <c r="S226" s="243">
        <v>0</v>
      </c>
      <c r="T226" s="244">
        <f>S226*H226</f>
        <v>0</v>
      </c>
      <c r="AR226" s="25" t="s">
        <v>150</v>
      </c>
      <c r="AT226" s="25" t="s">
        <v>145</v>
      </c>
      <c r="AU226" s="25" t="s">
        <v>84</v>
      </c>
      <c r="AY226" s="25" t="s">
        <v>142</v>
      </c>
      <c r="BE226" s="245">
        <f>IF(N226="základní",J226,0)</f>
        <v>0</v>
      </c>
      <c r="BF226" s="245">
        <f>IF(N226="snížená",J226,0)</f>
        <v>0</v>
      </c>
      <c r="BG226" s="245">
        <f>IF(N226="zákl. přenesená",J226,0)</f>
        <v>0</v>
      </c>
      <c r="BH226" s="245">
        <f>IF(N226="sníž. přenesená",J226,0)</f>
        <v>0</v>
      </c>
      <c r="BI226" s="245">
        <f>IF(N226="nulová",J226,0)</f>
        <v>0</v>
      </c>
      <c r="BJ226" s="25" t="s">
        <v>82</v>
      </c>
      <c r="BK226" s="245">
        <f>ROUND(I226*H226,2)</f>
        <v>0</v>
      </c>
      <c r="BL226" s="25" t="s">
        <v>150</v>
      </c>
      <c r="BM226" s="25" t="s">
        <v>1162</v>
      </c>
    </row>
    <row r="227" spans="2:65" s="1" customFormat="1" ht="16.5" customHeight="1">
      <c r="B227" s="47"/>
      <c r="C227" s="234" t="s">
        <v>1163</v>
      </c>
      <c r="D227" s="234" t="s">
        <v>145</v>
      </c>
      <c r="E227" s="235" t="s">
        <v>1164</v>
      </c>
      <c r="F227" s="236" t="s">
        <v>1165</v>
      </c>
      <c r="G227" s="237" t="s">
        <v>179</v>
      </c>
      <c r="H227" s="238">
        <v>18</v>
      </c>
      <c r="I227" s="239"/>
      <c r="J227" s="240">
        <f>ROUND(I227*H227,2)</f>
        <v>0</v>
      </c>
      <c r="K227" s="236" t="s">
        <v>149</v>
      </c>
      <c r="L227" s="73"/>
      <c r="M227" s="241" t="s">
        <v>21</v>
      </c>
      <c r="N227" s="242" t="s">
        <v>45</v>
      </c>
      <c r="O227" s="48"/>
      <c r="P227" s="243">
        <f>O227*H227</f>
        <v>0</v>
      </c>
      <c r="Q227" s="243">
        <v>2E-05</v>
      </c>
      <c r="R227" s="243">
        <f>Q227*H227</f>
        <v>0.00036</v>
      </c>
      <c r="S227" s="243">
        <v>0</v>
      </c>
      <c r="T227" s="244">
        <f>S227*H227</f>
        <v>0</v>
      </c>
      <c r="AR227" s="25" t="s">
        <v>150</v>
      </c>
      <c r="AT227" s="25" t="s">
        <v>145</v>
      </c>
      <c r="AU227" s="25" t="s">
        <v>84</v>
      </c>
      <c r="AY227" s="25" t="s">
        <v>142</v>
      </c>
      <c r="BE227" s="245">
        <f>IF(N227="základní",J227,0)</f>
        <v>0</v>
      </c>
      <c r="BF227" s="245">
        <f>IF(N227="snížená",J227,0)</f>
        <v>0</v>
      </c>
      <c r="BG227" s="245">
        <f>IF(N227="zákl. přenesená",J227,0)</f>
        <v>0</v>
      </c>
      <c r="BH227" s="245">
        <f>IF(N227="sníž. přenesená",J227,0)</f>
        <v>0</v>
      </c>
      <c r="BI227" s="245">
        <f>IF(N227="nulová",J227,0)</f>
        <v>0</v>
      </c>
      <c r="BJ227" s="25" t="s">
        <v>82</v>
      </c>
      <c r="BK227" s="245">
        <f>ROUND(I227*H227,2)</f>
        <v>0</v>
      </c>
      <c r="BL227" s="25" t="s">
        <v>150</v>
      </c>
      <c r="BM227" s="25" t="s">
        <v>1166</v>
      </c>
    </row>
    <row r="228" spans="2:65" s="1" customFormat="1" ht="16.5" customHeight="1">
      <c r="B228" s="47"/>
      <c r="C228" s="234" t="s">
        <v>1167</v>
      </c>
      <c r="D228" s="234" t="s">
        <v>145</v>
      </c>
      <c r="E228" s="235" t="s">
        <v>1168</v>
      </c>
      <c r="F228" s="236" t="s">
        <v>1169</v>
      </c>
      <c r="G228" s="237" t="s">
        <v>179</v>
      </c>
      <c r="H228" s="238">
        <v>5</v>
      </c>
      <c r="I228" s="239"/>
      <c r="J228" s="240">
        <f>ROUND(I228*H228,2)</f>
        <v>0</v>
      </c>
      <c r="K228" s="236" t="s">
        <v>149</v>
      </c>
      <c r="L228" s="73"/>
      <c r="M228" s="241" t="s">
        <v>21</v>
      </c>
      <c r="N228" s="242" t="s">
        <v>45</v>
      </c>
      <c r="O228" s="48"/>
      <c r="P228" s="243">
        <f>O228*H228</f>
        <v>0</v>
      </c>
      <c r="Q228" s="243">
        <v>2E-05</v>
      </c>
      <c r="R228" s="243">
        <f>Q228*H228</f>
        <v>0.0001</v>
      </c>
      <c r="S228" s="243">
        <v>0</v>
      </c>
      <c r="T228" s="244">
        <f>S228*H228</f>
        <v>0</v>
      </c>
      <c r="AR228" s="25" t="s">
        <v>150</v>
      </c>
      <c r="AT228" s="25" t="s">
        <v>145</v>
      </c>
      <c r="AU228" s="25" t="s">
        <v>84</v>
      </c>
      <c r="AY228" s="25" t="s">
        <v>142</v>
      </c>
      <c r="BE228" s="245">
        <f>IF(N228="základní",J228,0)</f>
        <v>0</v>
      </c>
      <c r="BF228" s="245">
        <f>IF(N228="snížená",J228,0)</f>
        <v>0</v>
      </c>
      <c r="BG228" s="245">
        <f>IF(N228="zákl. přenesená",J228,0)</f>
        <v>0</v>
      </c>
      <c r="BH228" s="245">
        <f>IF(N228="sníž. přenesená",J228,0)</f>
        <v>0</v>
      </c>
      <c r="BI228" s="245">
        <f>IF(N228="nulová",J228,0)</f>
        <v>0</v>
      </c>
      <c r="BJ228" s="25" t="s">
        <v>82</v>
      </c>
      <c r="BK228" s="245">
        <f>ROUND(I228*H228,2)</f>
        <v>0</v>
      </c>
      <c r="BL228" s="25" t="s">
        <v>150</v>
      </c>
      <c r="BM228" s="25" t="s">
        <v>1170</v>
      </c>
    </row>
    <row r="229" spans="2:65" s="1" customFormat="1" ht="25.5" customHeight="1">
      <c r="B229" s="47"/>
      <c r="C229" s="234" t="s">
        <v>1171</v>
      </c>
      <c r="D229" s="234" t="s">
        <v>145</v>
      </c>
      <c r="E229" s="235" t="s">
        <v>1172</v>
      </c>
      <c r="F229" s="236" t="s">
        <v>1173</v>
      </c>
      <c r="G229" s="237" t="s">
        <v>179</v>
      </c>
      <c r="H229" s="238">
        <v>75</v>
      </c>
      <c r="I229" s="239"/>
      <c r="J229" s="240">
        <f>ROUND(I229*H229,2)</f>
        <v>0</v>
      </c>
      <c r="K229" s="236" t="s">
        <v>149</v>
      </c>
      <c r="L229" s="73"/>
      <c r="M229" s="241" t="s">
        <v>21</v>
      </c>
      <c r="N229" s="242" t="s">
        <v>45</v>
      </c>
      <c r="O229" s="48"/>
      <c r="P229" s="243">
        <f>O229*H229</f>
        <v>0</v>
      </c>
      <c r="Q229" s="243">
        <v>6E-05</v>
      </c>
      <c r="R229" s="243">
        <f>Q229*H229</f>
        <v>0.0045000000000000005</v>
      </c>
      <c r="S229" s="243">
        <v>0.00469</v>
      </c>
      <c r="T229" s="244">
        <f>S229*H229</f>
        <v>0.35175</v>
      </c>
      <c r="AR229" s="25" t="s">
        <v>150</v>
      </c>
      <c r="AT229" s="25" t="s">
        <v>145</v>
      </c>
      <c r="AU229" s="25" t="s">
        <v>84</v>
      </c>
      <c r="AY229" s="25" t="s">
        <v>142</v>
      </c>
      <c r="BE229" s="245">
        <f>IF(N229="základní",J229,0)</f>
        <v>0</v>
      </c>
      <c r="BF229" s="245">
        <f>IF(N229="snížená",J229,0)</f>
        <v>0</v>
      </c>
      <c r="BG229" s="245">
        <f>IF(N229="zákl. přenesená",J229,0)</f>
        <v>0</v>
      </c>
      <c r="BH229" s="245">
        <f>IF(N229="sníž. přenesená",J229,0)</f>
        <v>0</v>
      </c>
      <c r="BI229" s="245">
        <f>IF(N229="nulová",J229,0)</f>
        <v>0</v>
      </c>
      <c r="BJ229" s="25" t="s">
        <v>82</v>
      </c>
      <c r="BK229" s="245">
        <f>ROUND(I229*H229,2)</f>
        <v>0</v>
      </c>
      <c r="BL229" s="25" t="s">
        <v>150</v>
      </c>
      <c r="BM229" s="25" t="s">
        <v>1174</v>
      </c>
    </row>
    <row r="230" spans="2:65" s="1" customFormat="1" ht="25.5" customHeight="1">
      <c r="B230" s="47"/>
      <c r="C230" s="234" t="s">
        <v>1175</v>
      </c>
      <c r="D230" s="234" t="s">
        <v>145</v>
      </c>
      <c r="E230" s="235" t="s">
        <v>1176</v>
      </c>
      <c r="F230" s="236" t="s">
        <v>1177</v>
      </c>
      <c r="G230" s="237" t="s">
        <v>179</v>
      </c>
      <c r="H230" s="238">
        <v>7</v>
      </c>
      <c r="I230" s="239"/>
      <c r="J230" s="240">
        <f>ROUND(I230*H230,2)</f>
        <v>0</v>
      </c>
      <c r="K230" s="236" t="s">
        <v>149</v>
      </c>
      <c r="L230" s="73"/>
      <c r="M230" s="241" t="s">
        <v>21</v>
      </c>
      <c r="N230" s="242" t="s">
        <v>45</v>
      </c>
      <c r="O230" s="48"/>
      <c r="P230" s="243">
        <f>O230*H230</f>
        <v>0</v>
      </c>
      <c r="Q230" s="243">
        <v>8E-05</v>
      </c>
      <c r="R230" s="243">
        <f>Q230*H230</f>
        <v>0.0005600000000000001</v>
      </c>
      <c r="S230" s="243">
        <v>0.00908</v>
      </c>
      <c r="T230" s="244">
        <f>S230*H230</f>
        <v>0.06355999999999999</v>
      </c>
      <c r="AR230" s="25" t="s">
        <v>150</v>
      </c>
      <c r="AT230" s="25" t="s">
        <v>145</v>
      </c>
      <c r="AU230" s="25" t="s">
        <v>84</v>
      </c>
      <c r="AY230" s="25" t="s">
        <v>142</v>
      </c>
      <c r="BE230" s="245">
        <f>IF(N230="základní",J230,0)</f>
        <v>0</v>
      </c>
      <c r="BF230" s="245">
        <f>IF(N230="snížená",J230,0)</f>
        <v>0</v>
      </c>
      <c r="BG230" s="245">
        <f>IF(N230="zákl. přenesená",J230,0)</f>
        <v>0</v>
      </c>
      <c r="BH230" s="245">
        <f>IF(N230="sníž. přenesená",J230,0)</f>
        <v>0</v>
      </c>
      <c r="BI230" s="245">
        <f>IF(N230="nulová",J230,0)</f>
        <v>0</v>
      </c>
      <c r="BJ230" s="25" t="s">
        <v>82</v>
      </c>
      <c r="BK230" s="245">
        <f>ROUND(I230*H230,2)</f>
        <v>0</v>
      </c>
      <c r="BL230" s="25" t="s">
        <v>150</v>
      </c>
      <c r="BM230" s="25" t="s">
        <v>1178</v>
      </c>
    </row>
    <row r="231" spans="2:65" s="1" customFormat="1" ht="25.5" customHeight="1">
      <c r="B231" s="47"/>
      <c r="C231" s="234" t="s">
        <v>1179</v>
      </c>
      <c r="D231" s="234" t="s">
        <v>145</v>
      </c>
      <c r="E231" s="235" t="s">
        <v>1180</v>
      </c>
      <c r="F231" s="236" t="s">
        <v>1181</v>
      </c>
      <c r="G231" s="237" t="s">
        <v>179</v>
      </c>
      <c r="H231" s="238">
        <v>18</v>
      </c>
      <c r="I231" s="239"/>
      <c r="J231" s="240">
        <f>ROUND(I231*H231,2)</f>
        <v>0</v>
      </c>
      <c r="K231" s="236" t="s">
        <v>149</v>
      </c>
      <c r="L231" s="73"/>
      <c r="M231" s="241" t="s">
        <v>21</v>
      </c>
      <c r="N231" s="242" t="s">
        <v>45</v>
      </c>
      <c r="O231" s="48"/>
      <c r="P231" s="243">
        <f>O231*H231</f>
        <v>0</v>
      </c>
      <c r="Q231" s="243">
        <v>0.00012</v>
      </c>
      <c r="R231" s="243">
        <f>Q231*H231</f>
        <v>0.00216</v>
      </c>
      <c r="S231" s="243">
        <v>0.01501</v>
      </c>
      <c r="T231" s="244">
        <f>S231*H231</f>
        <v>0.27018000000000003</v>
      </c>
      <c r="AR231" s="25" t="s">
        <v>150</v>
      </c>
      <c r="AT231" s="25" t="s">
        <v>145</v>
      </c>
      <c r="AU231" s="25" t="s">
        <v>84</v>
      </c>
      <c r="AY231" s="25" t="s">
        <v>142</v>
      </c>
      <c r="BE231" s="245">
        <f>IF(N231="základní",J231,0)</f>
        <v>0</v>
      </c>
      <c r="BF231" s="245">
        <f>IF(N231="snížená",J231,0)</f>
        <v>0</v>
      </c>
      <c r="BG231" s="245">
        <f>IF(N231="zákl. přenesená",J231,0)</f>
        <v>0</v>
      </c>
      <c r="BH231" s="245">
        <f>IF(N231="sníž. přenesená",J231,0)</f>
        <v>0</v>
      </c>
      <c r="BI231" s="245">
        <f>IF(N231="nulová",J231,0)</f>
        <v>0</v>
      </c>
      <c r="BJ231" s="25" t="s">
        <v>82</v>
      </c>
      <c r="BK231" s="245">
        <f>ROUND(I231*H231,2)</f>
        <v>0</v>
      </c>
      <c r="BL231" s="25" t="s">
        <v>150</v>
      </c>
      <c r="BM231" s="25" t="s">
        <v>1182</v>
      </c>
    </row>
    <row r="232" spans="2:65" s="1" customFormat="1" ht="25.5" customHeight="1">
      <c r="B232" s="47"/>
      <c r="C232" s="234" t="s">
        <v>1183</v>
      </c>
      <c r="D232" s="234" t="s">
        <v>145</v>
      </c>
      <c r="E232" s="235" t="s">
        <v>1184</v>
      </c>
      <c r="F232" s="236" t="s">
        <v>1185</v>
      </c>
      <c r="G232" s="237" t="s">
        <v>179</v>
      </c>
      <c r="H232" s="238">
        <v>5</v>
      </c>
      <c r="I232" s="239"/>
      <c r="J232" s="240">
        <f>ROUND(I232*H232,2)</f>
        <v>0</v>
      </c>
      <c r="K232" s="236" t="s">
        <v>149</v>
      </c>
      <c r="L232" s="73"/>
      <c r="M232" s="241" t="s">
        <v>21</v>
      </c>
      <c r="N232" s="242" t="s">
        <v>45</v>
      </c>
      <c r="O232" s="48"/>
      <c r="P232" s="243">
        <f>O232*H232</f>
        <v>0</v>
      </c>
      <c r="Q232" s="243">
        <v>0.00015</v>
      </c>
      <c r="R232" s="243">
        <f>Q232*H232</f>
        <v>0.0007499999999999999</v>
      </c>
      <c r="S232" s="243">
        <v>0.02035</v>
      </c>
      <c r="T232" s="244">
        <f>S232*H232</f>
        <v>0.10175000000000001</v>
      </c>
      <c r="AR232" s="25" t="s">
        <v>150</v>
      </c>
      <c r="AT232" s="25" t="s">
        <v>145</v>
      </c>
      <c r="AU232" s="25" t="s">
        <v>84</v>
      </c>
      <c r="AY232" s="25" t="s">
        <v>142</v>
      </c>
      <c r="BE232" s="245">
        <f>IF(N232="základní",J232,0)</f>
        <v>0</v>
      </c>
      <c r="BF232" s="245">
        <f>IF(N232="snížená",J232,0)</f>
        <v>0</v>
      </c>
      <c r="BG232" s="245">
        <f>IF(N232="zákl. přenesená",J232,0)</f>
        <v>0</v>
      </c>
      <c r="BH232" s="245">
        <f>IF(N232="sníž. přenesená",J232,0)</f>
        <v>0</v>
      </c>
      <c r="BI232" s="245">
        <f>IF(N232="nulová",J232,0)</f>
        <v>0</v>
      </c>
      <c r="BJ232" s="25" t="s">
        <v>82</v>
      </c>
      <c r="BK232" s="245">
        <f>ROUND(I232*H232,2)</f>
        <v>0</v>
      </c>
      <c r="BL232" s="25" t="s">
        <v>150</v>
      </c>
      <c r="BM232" s="25" t="s">
        <v>1186</v>
      </c>
    </row>
    <row r="233" spans="2:65" s="1" customFormat="1" ht="25.5" customHeight="1">
      <c r="B233" s="47"/>
      <c r="C233" s="234" t="s">
        <v>1187</v>
      </c>
      <c r="D233" s="234" t="s">
        <v>145</v>
      </c>
      <c r="E233" s="235" t="s">
        <v>1188</v>
      </c>
      <c r="F233" s="236" t="s">
        <v>1189</v>
      </c>
      <c r="G233" s="237" t="s">
        <v>226</v>
      </c>
      <c r="H233" s="238">
        <v>1</v>
      </c>
      <c r="I233" s="239"/>
      <c r="J233" s="240">
        <f>ROUND(I233*H233,2)</f>
        <v>0</v>
      </c>
      <c r="K233" s="236" t="s">
        <v>149</v>
      </c>
      <c r="L233" s="73"/>
      <c r="M233" s="241" t="s">
        <v>21</v>
      </c>
      <c r="N233" s="242" t="s">
        <v>45</v>
      </c>
      <c r="O233" s="48"/>
      <c r="P233" s="243">
        <f>O233*H233</f>
        <v>0</v>
      </c>
      <c r="Q233" s="243">
        <v>0.03786</v>
      </c>
      <c r="R233" s="243">
        <f>Q233*H233</f>
        <v>0.03786</v>
      </c>
      <c r="S233" s="243">
        <v>0</v>
      </c>
      <c r="T233" s="244">
        <f>S233*H233</f>
        <v>0</v>
      </c>
      <c r="AR233" s="25" t="s">
        <v>150</v>
      </c>
      <c r="AT233" s="25" t="s">
        <v>145</v>
      </c>
      <c r="AU233" s="25" t="s">
        <v>84</v>
      </c>
      <c r="AY233" s="25" t="s">
        <v>142</v>
      </c>
      <c r="BE233" s="245">
        <f>IF(N233="základní",J233,0)</f>
        <v>0</v>
      </c>
      <c r="BF233" s="245">
        <f>IF(N233="snížená",J233,0)</f>
        <v>0</v>
      </c>
      <c r="BG233" s="245">
        <f>IF(N233="zákl. přenesená",J233,0)</f>
        <v>0</v>
      </c>
      <c r="BH233" s="245">
        <f>IF(N233="sníž. přenesená",J233,0)</f>
        <v>0</v>
      </c>
      <c r="BI233" s="245">
        <f>IF(N233="nulová",J233,0)</f>
        <v>0</v>
      </c>
      <c r="BJ233" s="25" t="s">
        <v>82</v>
      </c>
      <c r="BK233" s="245">
        <f>ROUND(I233*H233,2)</f>
        <v>0</v>
      </c>
      <c r="BL233" s="25" t="s">
        <v>150</v>
      </c>
      <c r="BM233" s="25" t="s">
        <v>1190</v>
      </c>
    </row>
    <row r="234" spans="2:65" s="1" customFormat="1" ht="25.5" customHeight="1">
      <c r="B234" s="47"/>
      <c r="C234" s="234" t="s">
        <v>1191</v>
      </c>
      <c r="D234" s="234" t="s">
        <v>145</v>
      </c>
      <c r="E234" s="235" t="s">
        <v>1192</v>
      </c>
      <c r="F234" s="236" t="s">
        <v>1193</v>
      </c>
      <c r="G234" s="237" t="s">
        <v>226</v>
      </c>
      <c r="H234" s="238">
        <v>10</v>
      </c>
      <c r="I234" s="239"/>
      <c r="J234" s="240">
        <f>ROUND(I234*H234,2)</f>
        <v>0</v>
      </c>
      <c r="K234" s="236" t="s">
        <v>149</v>
      </c>
      <c r="L234" s="73"/>
      <c r="M234" s="241" t="s">
        <v>21</v>
      </c>
      <c r="N234" s="242" t="s">
        <v>45</v>
      </c>
      <c r="O234" s="48"/>
      <c r="P234" s="243">
        <f>O234*H234</f>
        <v>0</v>
      </c>
      <c r="Q234" s="243">
        <v>0.02258</v>
      </c>
      <c r="R234" s="243">
        <f>Q234*H234</f>
        <v>0.2258</v>
      </c>
      <c r="S234" s="243">
        <v>0</v>
      </c>
      <c r="T234" s="244">
        <f>S234*H234</f>
        <v>0</v>
      </c>
      <c r="AR234" s="25" t="s">
        <v>150</v>
      </c>
      <c r="AT234" s="25" t="s">
        <v>145</v>
      </c>
      <c r="AU234" s="25" t="s">
        <v>84</v>
      </c>
      <c r="AY234" s="25" t="s">
        <v>142</v>
      </c>
      <c r="BE234" s="245">
        <f>IF(N234="základní",J234,0)</f>
        <v>0</v>
      </c>
      <c r="BF234" s="245">
        <f>IF(N234="snížená",J234,0)</f>
        <v>0</v>
      </c>
      <c r="BG234" s="245">
        <f>IF(N234="zákl. přenesená",J234,0)</f>
        <v>0</v>
      </c>
      <c r="BH234" s="245">
        <f>IF(N234="sníž. přenesená",J234,0)</f>
        <v>0</v>
      </c>
      <c r="BI234" s="245">
        <f>IF(N234="nulová",J234,0)</f>
        <v>0</v>
      </c>
      <c r="BJ234" s="25" t="s">
        <v>82</v>
      </c>
      <c r="BK234" s="245">
        <f>ROUND(I234*H234,2)</f>
        <v>0</v>
      </c>
      <c r="BL234" s="25" t="s">
        <v>150</v>
      </c>
      <c r="BM234" s="25" t="s">
        <v>1194</v>
      </c>
    </row>
    <row r="235" spans="2:65" s="1" customFormat="1" ht="16.5" customHeight="1">
      <c r="B235" s="47"/>
      <c r="C235" s="234" t="s">
        <v>1195</v>
      </c>
      <c r="D235" s="234" t="s">
        <v>145</v>
      </c>
      <c r="E235" s="235" t="s">
        <v>1196</v>
      </c>
      <c r="F235" s="236" t="s">
        <v>1197</v>
      </c>
      <c r="G235" s="237" t="s">
        <v>179</v>
      </c>
      <c r="H235" s="238">
        <v>45</v>
      </c>
      <c r="I235" s="239"/>
      <c r="J235" s="240">
        <f>ROUND(I235*H235,2)</f>
        <v>0</v>
      </c>
      <c r="K235" s="236" t="s">
        <v>149</v>
      </c>
      <c r="L235" s="73"/>
      <c r="M235" s="241" t="s">
        <v>21</v>
      </c>
      <c r="N235" s="242" t="s">
        <v>45</v>
      </c>
      <c r="O235" s="48"/>
      <c r="P235" s="243">
        <f>O235*H235</f>
        <v>0</v>
      </c>
      <c r="Q235" s="243">
        <v>6E-05</v>
      </c>
      <c r="R235" s="243">
        <f>Q235*H235</f>
        <v>0.0027</v>
      </c>
      <c r="S235" s="243">
        <v>0.0011</v>
      </c>
      <c r="T235" s="244">
        <f>S235*H235</f>
        <v>0.0495</v>
      </c>
      <c r="AR235" s="25" t="s">
        <v>150</v>
      </c>
      <c r="AT235" s="25" t="s">
        <v>145</v>
      </c>
      <c r="AU235" s="25" t="s">
        <v>84</v>
      </c>
      <c r="AY235" s="25" t="s">
        <v>142</v>
      </c>
      <c r="BE235" s="245">
        <f>IF(N235="základní",J235,0)</f>
        <v>0</v>
      </c>
      <c r="BF235" s="245">
        <f>IF(N235="snížená",J235,0)</f>
        <v>0</v>
      </c>
      <c r="BG235" s="245">
        <f>IF(N235="zákl. přenesená",J235,0)</f>
        <v>0</v>
      </c>
      <c r="BH235" s="245">
        <f>IF(N235="sníž. přenesená",J235,0)</f>
        <v>0</v>
      </c>
      <c r="BI235" s="245">
        <f>IF(N235="nulová",J235,0)</f>
        <v>0</v>
      </c>
      <c r="BJ235" s="25" t="s">
        <v>82</v>
      </c>
      <c r="BK235" s="245">
        <f>ROUND(I235*H235,2)</f>
        <v>0</v>
      </c>
      <c r="BL235" s="25" t="s">
        <v>150</v>
      </c>
      <c r="BM235" s="25" t="s">
        <v>1198</v>
      </c>
    </row>
    <row r="236" spans="2:65" s="1" customFormat="1" ht="16.5" customHeight="1">
      <c r="B236" s="47"/>
      <c r="C236" s="234" t="s">
        <v>1199</v>
      </c>
      <c r="D236" s="234" t="s">
        <v>145</v>
      </c>
      <c r="E236" s="235" t="s">
        <v>1200</v>
      </c>
      <c r="F236" s="236" t="s">
        <v>1201</v>
      </c>
      <c r="G236" s="237" t="s">
        <v>179</v>
      </c>
      <c r="H236" s="238">
        <v>2</v>
      </c>
      <c r="I236" s="239"/>
      <c r="J236" s="240">
        <f>ROUND(I236*H236,2)</f>
        <v>0</v>
      </c>
      <c r="K236" s="236" t="s">
        <v>149</v>
      </c>
      <c r="L236" s="73"/>
      <c r="M236" s="241" t="s">
        <v>21</v>
      </c>
      <c r="N236" s="242" t="s">
        <v>45</v>
      </c>
      <c r="O236" s="48"/>
      <c r="P236" s="243">
        <f>O236*H236</f>
        <v>0</v>
      </c>
      <c r="Q236" s="243">
        <v>9E-05</v>
      </c>
      <c r="R236" s="243">
        <f>Q236*H236</f>
        <v>0.00018</v>
      </c>
      <c r="S236" s="243">
        <v>0.00045</v>
      </c>
      <c r="T236" s="244">
        <f>S236*H236</f>
        <v>0.0009</v>
      </c>
      <c r="AR236" s="25" t="s">
        <v>150</v>
      </c>
      <c r="AT236" s="25" t="s">
        <v>145</v>
      </c>
      <c r="AU236" s="25" t="s">
        <v>84</v>
      </c>
      <c r="AY236" s="25" t="s">
        <v>142</v>
      </c>
      <c r="BE236" s="245">
        <f>IF(N236="základní",J236,0)</f>
        <v>0</v>
      </c>
      <c r="BF236" s="245">
        <f>IF(N236="snížená",J236,0)</f>
        <v>0</v>
      </c>
      <c r="BG236" s="245">
        <f>IF(N236="zákl. přenesená",J236,0)</f>
        <v>0</v>
      </c>
      <c r="BH236" s="245">
        <f>IF(N236="sníž. přenesená",J236,0)</f>
        <v>0</v>
      </c>
      <c r="BI236" s="245">
        <f>IF(N236="nulová",J236,0)</f>
        <v>0</v>
      </c>
      <c r="BJ236" s="25" t="s">
        <v>82</v>
      </c>
      <c r="BK236" s="245">
        <f>ROUND(I236*H236,2)</f>
        <v>0</v>
      </c>
      <c r="BL236" s="25" t="s">
        <v>150</v>
      </c>
      <c r="BM236" s="25" t="s">
        <v>1202</v>
      </c>
    </row>
    <row r="237" spans="2:65" s="1" customFormat="1" ht="16.5" customHeight="1">
      <c r="B237" s="47"/>
      <c r="C237" s="234" t="s">
        <v>1203</v>
      </c>
      <c r="D237" s="234" t="s">
        <v>145</v>
      </c>
      <c r="E237" s="235" t="s">
        <v>1204</v>
      </c>
      <c r="F237" s="236" t="s">
        <v>1205</v>
      </c>
      <c r="G237" s="237" t="s">
        <v>179</v>
      </c>
      <c r="H237" s="238">
        <v>1</v>
      </c>
      <c r="I237" s="239"/>
      <c r="J237" s="240">
        <f>ROUND(I237*H237,2)</f>
        <v>0</v>
      </c>
      <c r="K237" s="236" t="s">
        <v>149</v>
      </c>
      <c r="L237" s="73"/>
      <c r="M237" s="241" t="s">
        <v>21</v>
      </c>
      <c r="N237" s="242" t="s">
        <v>45</v>
      </c>
      <c r="O237" s="48"/>
      <c r="P237" s="243">
        <f>O237*H237</f>
        <v>0</v>
      </c>
      <c r="Q237" s="243">
        <v>0.00013</v>
      </c>
      <c r="R237" s="243">
        <f>Q237*H237</f>
        <v>0.00013</v>
      </c>
      <c r="S237" s="243">
        <v>0.0011</v>
      </c>
      <c r="T237" s="244">
        <f>S237*H237</f>
        <v>0.0011</v>
      </c>
      <c r="AR237" s="25" t="s">
        <v>150</v>
      </c>
      <c r="AT237" s="25" t="s">
        <v>145</v>
      </c>
      <c r="AU237" s="25" t="s">
        <v>84</v>
      </c>
      <c r="AY237" s="25" t="s">
        <v>142</v>
      </c>
      <c r="BE237" s="245">
        <f>IF(N237="základní",J237,0)</f>
        <v>0</v>
      </c>
      <c r="BF237" s="245">
        <f>IF(N237="snížená",J237,0)</f>
        <v>0</v>
      </c>
      <c r="BG237" s="245">
        <f>IF(N237="zákl. přenesená",J237,0)</f>
        <v>0</v>
      </c>
      <c r="BH237" s="245">
        <f>IF(N237="sníž. přenesená",J237,0)</f>
        <v>0</v>
      </c>
      <c r="BI237" s="245">
        <f>IF(N237="nulová",J237,0)</f>
        <v>0</v>
      </c>
      <c r="BJ237" s="25" t="s">
        <v>82</v>
      </c>
      <c r="BK237" s="245">
        <f>ROUND(I237*H237,2)</f>
        <v>0</v>
      </c>
      <c r="BL237" s="25" t="s">
        <v>150</v>
      </c>
      <c r="BM237" s="25" t="s">
        <v>1206</v>
      </c>
    </row>
    <row r="238" spans="2:65" s="1" customFormat="1" ht="16.5" customHeight="1">
      <c r="B238" s="47"/>
      <c r="C238" s="234" t="s">
        <v>1207</v>
      </c>
      <c r="D238" s="234" t="s">
        <v>145</v>
      </c>
      <c r="E238" s="235" t="s">
        <v>1208</v>
      </c>
      <c r="F238" s="236" t="s">
        <v>1209</v>
      </c>
      <c r="G238" s="237" t="s">
        <v>179</v>
      </c>
      <c r="H238" s="238">
        <v>4</v>
      </c>
      <c r="I238" s="239"/>
      <c r="J238" s="240">
        <f>ROUND(I238*H238,2)</f>
        <v>0</v>
      </c>
      <c r="K238" s="236" t="s">
        <v>149</v>
      </c>
      <c r="L238" s="73"/>
      <c r="M238" s="241" t="s">
        <v>21</v>
      </c>
      <c r="N238" s="242" t="s">
        <v>45</v>
      </c>
      <c r="O238" s="48"/>
      <c r="P238" s="243">
        <f>O238*H238</f>
        <v>0</v>
      </c>
      <c r="Q238" s="243">
        <v>0.00017</v>
      </c>
      <c r="R238" s="243">
        <f>Q238*H238</f>
        <v>0.00068</v>
      </c>
      <c r="S238" s="243">
        <v>0.0022</v>
      </c>
      <c r="T238" s="244">
        <f>S238*H238</f>
        <v>0.0088</v>
      </c>
      <c r="AR238" s="25" t="s">
        <v>150</v>
      </c>
      <c r="AT238" s="25" t="s">
        <v>145</v>
      </c>
      <c r="AU238" s="25" t="s">
        <v>84</v>
      </c>
      <c r="AY238" s="25" t="s">
        <v>142</v>
      </c>
      <c r="BE238" s="245">
        <f>IF(N238="základní",J238,0)</f>
        <v>0</v>
      </c>
      <c r="BF238" s="245">
        <f>IF(N238="snížená",J238,0)</f>
        <v>0</v>
      </c>
      <c r="BG238" s="245">
        <f>IF(N238="zákl. přenesená",J238,0)</f>
        <v>0</v>
      </c>
      <c r="BH238" s="245">
        <f>IF(N238="sníž. přenesená",J238,0)</f>
        <v>0</v>
      </c>
      <c r="BI238" s="245">
        <f>IF(N238="nulová",J238,0)</f>
        <v>0</v>
      </c>
      <c r="BJ238" s="25" t="s">
        <v>82</v>
      </c>
      <c r="BK238" s="245">
        <f>ROUND(I238*H238,2)</f>
        <v>0</v>
      </c>
      <c r="BL238" s="25" t="s">
        <v>150</v>
      </c>
      <c r="BM238" s="25" t="s">
        <v>1210</v>
      </c>
    </row>
    <row r="239" spans="2:65" s="1" customFormat="1" ht="25.5" customHeight="1">
      <c r="B239" s="47"/>
      <c r="C239" s="234" t="s">
        <v>1211</v>
      </c>
      <c r="D239" s="234" t="s">
        <v>145</v>
      </c>
      <c r="E239" s="235" t="s">
        <v>1212</v>
      </c>
      <c r="F239" s="236" t="s">
        <v>1213</v>
      </c>
      <c r="G239" s="237" t="s">
        <v>179</v>
      </c>
      <c r="H239" s="238">
        <v>4</v>
      </c>
      <c r="I239" s="239"/>
      <c r="J239" s="240">
        <f>ROUND(I239*H239,2)</f>
        <v>0</v>
      </c>
      <c r="K239" s="236" t="s">
        <v>149</v>
      </c>
      <c r="L239" s="73"/>
      <c r="M239" s="241" t="s">
        <v>21</v>
      </c>
      <c r="N239" s="242" t="s">
        <v>45</v>
      </c>
      <c r="O239" s="48"/>
      <c r="P239" s="243">
        <f>O239*H239</f>
        <v>0</v>
      </c>
      <c r="Q239" s="243">
        <v>0.00027</v>
      </c>
      <c r="R239" s="243">
        <f>Q239*H239</f>
        <v>0.00108</v>
      </c>
      <c r="S239" s="243">
        <v>0</v>
      </c>
      <c r="T239" s="244">
        <f>S239*H239</f>
        <v>0</v>
      </c>
      <c r="AR239" s="25" t="s">
        <v>150</v>
      </c>
      <c r="AT239" s="25" t="s">
        <v>145</v>
      </c>
      <c r="AU239" s="25" t="s">
        <v>84</v>
      </c>
      <c r="AY239" s="25" t="s">
        <v>142</v>
      </c>
      <c r="BE239" s="245">
        <f>IF(N239="základní",J239,0)</f>
        <v>0</v>
      </c>
      <c r="BF239" s="245">
        <f>IF(N239="snížená",J239,0)</f>
        <v>0</v>
      </c>
      <c r="BG239" s="245">
        <f>IF(N239="zákl. přenesená",J239,0)</f>
        <v>0</v>
      </c>
      <c r="BH239" s="245">
        <f>IF(N239="sníž. přenesená",J239,0)</f>
        <v>0</v>
      </c>
      <c r="BI239" s="245">
        <f>IF(N239="nulová",J239,0)</f>
        <v>0</v>
      </c>
      <c r="BJ239" s="25" t="s">
        <v>82</v>
      </c>
      <c r="BK239" s="245">
        <f>ROUND(I239*H239,2)</f>
        <v>0</v>
      </c>
      <c r="BL239" s="25" t="s">
        <v>150</v>
      </c>
      <c r="BM239" s="25" t="s">
        <v>1214</v>
      </c>
    </row>
    <row r="240" spans="2:65" s="1" customFormat="1" ht="16.5" customHeight="1">
      <c r="B240" s="47"/>
      <c r="C240" s="234" t="s">
        <v>1215</v>
      </c>
      <c r="D240" s="234" t="s">
        <v>145</v>
      </c>
      <c r="E240" s="235" t="s">
        <v>1216</v>
      </c>
      <c r="F240" s="236" t="s">
        <v>1217</v>
      </c>
      <c r="G240" s="237" t="s">
        <v>179</v>
      </c>
      <c r="H240" s="238">
        <v>3</v>
      </c>
      <c r="I240" s="239"/>
      <c r="J240" s="240">
        <f>ROUND(I240*H240,2)</f>
        <v>0</v>
      </c>
      <c r="K240" s="236" t="s">
        <v>149</v>
      </c>
      <c r="L240" s="73"/>
      <c r="M240" s="241" t="s">
        <v>21</v>
      </c>
      <c r="N240" s="242" t="s">
        <v>45</v>
      </c>
      <c r="O240" s="48"/>
      <c r="P240" s="243">
        <f>O240*H240</f>
        <v>0</v>
      </c>
      <c r="Q240" s="243">
        <v>0.00025</v>
      </c>
      <c r="R240" s="243">
        <f>Q240*H240</f>
        <v>0.00075</v>
      </c>
      <c r="S240" s="243">
        <v>0</v>
      </c>
      <c r="T240" s="244">
        <f>S240*H240</f>
        <v>0</v>
      </c>
      <c r="AR240" s="25" t="s">
        <v>150</v>
      </c>
      <c r="AT240" s="25" t="s">
        <v>145</v>
      </c>
      <c r="AU240" s="25" t="s">
        <v>84</v>
      </c>
      <c r="AY240" s="25" t="s">
        <v>142</v>
      </c>
      <c r="BE240" s="245">
        <f>IF(N240="základní",J240,0)</f>
        <v>0</v>
      </c>
      <c r="BF240" s="245">
        <f>IF(N240="snížená",J240,0)</f>
        <v>0</v>
      </c>
      <c r="BG240" s="245">
        <f>IF(N240="zákl. přenesená",J240,0)</f>
        <v>0</v>
      </c>
      <c r="BH240" s="245">
        <f>IF(N240="sníž. přenesená",J240,0)</f>
        <v>0</v>
      </c>
      <c r="BI240" s="245">
        <f>IF(N240="nulová",J240,0)</f>
        <v>0</v>
      </c>
      <c r="BJ240" s="25" t="s">
        <v>82</v>
      </c>
      <c r="BK240" s="245">
        <f>ROUND(I240*H240,2)</f>
        <v>0</v>
      </c>
      <c r="BL240" s="25" t="s">
        <v>150</v>
      </c>
      <c r="BM240" s="25" t="s">
        <v>1218</v>
      </c>
    </row>
    <row r="241" spans="2:65" s="1" customFormat="1" ht="16.5" customHeight="1">
      <c r="B241" s="47"/>
      <c r="C241" s="234" t="s">
        <v>1219</v>
      </c>
      <c r="D241" s="234" t="s">
        <v>145</v>
      </c>
      <c r="E241" s="235" t="s">
        <v>1220</v>
      </c>
      <c r="F241" s="236" t="s">
        <v>1221</v>
      </c>
      <c r="G241" s="237" t="s">
        <v>179</v>
      </c>
      <c r="H241" s="238">
        <v>1</v>
      </c>
      <c r="I241" s="239"/>
      <c r="J241" s="240">
        <f>ROUND(I241*H241,2)</f>
        <v>0</v>
      </c>
      <c r="K241" s="236" t="s">
        <v>149</v>
      </c>
      <c r="L241" s="73"/>
      <c r="M241" s="241" t="s">
        <v>21</v>
      </c>
      <c r="N241" s="242" t="s">
        <v>45</v>
      </c>
      <c r="O241" s="48"/>
      <c r="P241" s="243">
        <f>O241*H241</f>
        <v>0</v>
      </c>
      <c r="Q241" s="243">
        <v>0.00052</v>
      </c>
      <c r="R241" s="243">
        <f>Q241*H241</f>
        <v>0.00052</v>
      </c>
      <c r="S241" s="243">
        <v>0</v>
      </c>
      <c r="T241" s="244">
        <f>S241*H241</f>
        <v>0</v>
      </c>
      <c r="AR241" s="25" t="s">
        <v>150</v>
      </c>
      <c r="AT241" s="25" t="s">
        <v>145</v>
      </c>
      <c r="AU241" s="25" t="s">
        <v>84</v>
      </c>
      <c r="AY241" s="25" t="s">
        <v>142</v>
      </c>
      <c r="BE241" s="245">
        <f>IF(N241="základní",J241,0)</f>
        <v>0</v>
      </c>
      <c r="BF241" s="245">
        <f>IF(N241="snížená",J241,0)</f>
        <v>0</v>
      </c>
      <c r="BG241" s="245">
        <f>IF(N241="zákl. přenesená",J241,0)</f>
        <v>0</v>
      </c>
      <c r="BH241" s="245">
        <f>IF(N241="sníž. přenesená",J241,0)</f>
        <v>0</v>
      </c>
      <c r="BI241" s="245">
        <f>IF(N241="nulová",J241,0)</f>
        <v>0</v>
      </c>
      <c r="BJ241" s="25" t="s">
        <v>82</v>
      </c>
      <c r="BK241" s="245">
        <f>ROUND(I241*H241,2)</f>
        <v>0</v>
      </c>
      <c r="BL241" s="25" t="s">
        <v>150</v>
      </c>
      <c r="BM241" s="25" t="s">
        <v>1222</v>
      </c>
    </row>
    <row r="242" spans="2:65" s="1" customFormat="1" ht="16.5" customHeight="1">
      <c r="B242" s="47"/>
      <c r="C242" s="234" t="s">
        <v>1223</v>
      </c>
      <c r="D242" s="234" t="s">
        <v>145</v>
      </c>
      <c r="E242" s="235" t="s">
        <v>1224</v>
      </c>
      <c r="F242" s="236" t="s">
        <v>1225</v>
      </c>
      <c r="G242" s="237" t="s">
        <v>179</v>
      </c>
      <c r="H242" s="238">
        <v>6</v>
      </c>
      <c r="I242" s="239"/>
      <c r="J242" s="240">
        <f>ROUND(I242*H242,2)</f>
        <v>0</v>
      </c>
      <c r="K242" s="236" t="s">
        <v>149</v>
      </c>
      <c r="L242" s="73"/>
      <c r="M242" s="241" t="s">
        <v>21</v>
      </c>
      <c r="N242" s="242" t="s">
        <v>45</v>
      </c>
      <c r="O242" s="48"/>
      <c r="P242" s="243">
        <f>O242*H242</f>
        <v>0</v>
      </c>
      <c r="Q242" s="243">
        <v>0.00078</v>
      </c>
      <c r="R242" s="243">
        <f>Q242*H242</f>
        <v>0.00468</v>
      </c>
      <c r="S242" s="243">
        <v>0</v>
      </c>
      <c r="T242" s="244">
        <f>S242*H242</f>
        <v>0</v>
      </c>
      <c r="AR242" s="25" t="s">
        <v>150</v>
      </c>
      <c r="AT242" s="25" t="s">
        <v>145</v>
      </c>
      <c r="AU242" s="25" t="s">
        <v>84</v>
      </c>
      <c r="AY242" s="25" t="s">
        <v>142</v>
      </c>
      <c r="BE242" s="245">
        <f>IF(N242="základní",J242,0)</f>
        <v>0</v>
      </c>
      <c r="BF242" s="245">
        <f>IF(N242="snížená",J242,0)</f>
        <v>0</v>
      </c>
      <c r="BG242" s="245">
        <f>IF(N242="zákl. přenesená",J242,0)</f>
        <v>0</v>
      </c>
      <c r="BH242" s="245">
        <f>IF(N242="sníž. přenesená",J242,0)</f>
        <v>0</v>
      </c>
      <c r="BI242" s="245">
        <f>IF(N242="nulová",J242,0)</f>
        <v>0</v>
      </c>
      <c r="BJ242" s="25" t="s">
        <v>82</v>
      </c>
      <c r="BK242" s="245">
        <f>ROUND(I242*H242,2)</f>
        <v>0</v>
      </c>
      <c r="BL242" s="25" t="s">
        <v>150</v>
      </c>
      <c r="BM242" s="25" t="s">
        <v>1226</v>
      </c>
    </row>
    <row r="243" spans="2:65" s="1" customFormat="1" ht="25.5" customHeight="1">
      <c r="B243" s="47"/>
      <c r="C243" s="234" t="s">
        <v>1227</v>
      </c>
      <c r="D243" s="234" t="s">
        <v>145</v>
      </c>
      <c r="E243" s="235" t="s">
        <v>1228</v>
      </c>
      <c r="F243" s="236" t="s">
        <v>1229</v>
      </c>
      <c r="G243" s="237" t="s">
        <v>179</v>
      </c>
      <c r="H243" s="238">
        <v>2</v>
      </c>
      <c r="I243" s="239"/>
      <c r="J243" s="240">
        <f>ROUND(I243*H243,2)</f>
        <v>0</v>
      </c>
      <c r="K243" s="236" t="s">
        <v>149</v>
      </c>
      <c r="L243" s="73"/>
      <c r="M243" s="241" t="s">
        <v>21</v>
      </c>
      <c r="N243" s="242" t="s">
        <v>45</v>
      </c>
      <c r="O243" s="48"/>
      <c r="P243" s="243">
        <f>O243*H243</f>
        <v>0</v>
      </c>
      <c r="Q243" s="243">
        <v>0.00094</v>
      </c>
      <c r="R243" s="243">
        <f>Q243*H243</f>
        <v>0.00188</v>
      </c>
      <c r="S243" s="243">
        <v>0</v>
      </c>
      <c r="T243" s="244">
        <f>S243*H243</f>
        <v>0</v>
      </c>
      <c r="AR243" s="25" t="s">
        <v>150</v>
      </c>
      <c r="AT243" s="25" t="s">
        <v>145</v>
      </c>
      <c r="AU243" s="25" t="s">
        <v>84</v>
      </c>
      <c r="AY243" s="25" t="s">
        <v>142</v>
      </c>
      <c r="BE243" s="245">
        <f>IF(N243="základní",J243,0)</f>
        <v>0</v>
      </c>
      <c r="BF243" s="245">
        <f>IF(N243="snížená",J243,0)</f>
        <v>0</v>
      </c>
      <c r="BG243" s="245">
        <f>IF(N243="zákl. přenesená",J243,0)</f>
        <v>0</v>
      </c>
      <c r="BH243" s="245">
        <f>IF(N243="sníž. přenesená",J243,0)</f>
        <v>0</v>
      </c>
      <c r="BI243" s="245">
        <f>IF(N243="nulová",J243,0)</f>
        <v>0</v>
      </c>
      <c r="BJ243" s="25" t="s">
        <v>82</v>
      </c>
      <c r="BK243" s="245">
        <f>ROUND(I243*H243,2)</f>
        <v>0</v>
      </c>
      <c r="BL243" s="25" t="s">
        <v>150</v>
      </c>
      <c r="BM243" s="25" t="s">
        <v>1230</v>
      </c>
    </row>
    <row r="244" spans="2:65" s="1" customFormat="1" ht="16.5" customHeight="1">
      <c r="B244" s="47"/>
      <c r="C244" s="234" t="s">
        <v>1231</v>
      </c>
      <c r="D244" s="234" t="s">
        <v>145</v>
      </c>
      <c r="E244" s="235" t="s">
        <v>1232</v>
      </c>
      <c r="F244" s="236" t="s">
        <v>1233</v>
      </c>
      <c r="G244" s="237" t="s">
        <v>179</v>
      </c>
      <c r="H244" s="238">
        <v>2</v>
      </c>
      <c r="I244" s="239"/>
      <c r="J244" s="240">
        <f>ROUND(I244*H244,2)</f>
        <v>0</v>
      </c>
      <c r="K244" s="236" t="s">
        <v>149</v>
      </c>
      <c r="L244" s="73"/>
      <c r="M244" s="241" t="s">
        <v>21</v>
      </c>
      <c r="N244" s="242" t="s">
        <v>45</v>
      </c>
      <c r="O244" s="48"/>
      <c r="P244" s="243">
        <f>O244*H244</f>
        <v>0</v>
      </c>
      <c r="Q244" s="243">
        <v>1E-05</v>
      </c>
      <c r="R244" s="243">
        <f>Q244*H244</f>
        <v>2E-05</v>
      </c>
      <c r="S244" s="243">
        <v>0.00328</v>
      </c>
      <c r="T244" s="244">
        <f>S244*H244</f>
        <v>0.00656</v>
      </c>
      <c r="AR244" s="25" t="s">
        <v>150</v>
      </c>
      <c r="AT244" s="25" t="s">
        <v>145</v>
      </c>
      <c r="AU244" s="25" t="s">
        <v>84</v>
      </c>
      <c r="AY244" s="25" t="s">
        <v>142</v>
      </c>
      <c r="BE244" s="245">
        <f>IF(N244="základní",J244,0)</f>
        <v>0</v>
      </c>
      <c r="BF244" s="245">
        <f>IF(N244="snížená",J244,0)</f>
        <v>0</v>
      </c>
      <c r="BG244" s="245">
        <f>IF(N244="zákl. přenesená",J244,0)</f>
        <v>0</v>
      </c>
      <c r="BH244" s="245">
        <f>IF(N244="sníž. přenesená",J244,0)</f>
        <v>0</v>
      </c>
      <c r="BI244" s="245">
        <f>IF(N244="nulová",J244,0)</f>
        <v>0</v>
      </c>
      <c r="BJ244" s="25" t="s">
        <v>82</v>
      </c>
      <c r="BK244" s="245">
        <f>ROUND(I244*H244,2)</f>
        <v>0</v>
      </c>
      <c r="BL244" s="25" t="s">
        <v>150</v>
      </c>
      <c r="BM244" s="25" t="s">
        <v>1234</v>
      </c>
    </row>
    <row r="245" spans="2:65" s="1" customFormat="1" ht="16.5" customHeight="1">
      <c r="B245" s="47"/>
      <c r="C245" s="234" t="s">
        <v>1235</v>
      </c>
      <c r="D245" s="234" t="s">
        <v>145</v>
      </c>
      <c r="E245" s="235" t="s">
        <v>1236</v>
      </c>
      <c r="F245" s="236" t="s">
        <v>1237</v>
      </c>
      <c r="G245" s="237" t="s">
        <v>179</v>
      </c>
      <c r="H245" s="238">
        <v>2</v>
      </c>
      <c r="I245" s="239"/>
      <c r="J245" s="240">
        <f>ROUND(I245*H245,2)</f>
        <v>0</v>
      </c>
      <c r="K245" s="236" t="s">
        <v>149</v>
      </c>
      <c r="L245" s="73"/>
      <c r="M245" s="241" t="s">
        <v>21</v>
      </c>
      <c r="N245" s="242" t="s">
        <v>45</v>
      </c>
      <c r="O245" s="48"/>
      <c r="P245" s="243">
        <f>O245*H245</f>
        <v>0</v>
      </c>
      <c r="Q245" s="243">
        <v>1E-05</v>
      </c>
      <c r="R245" s="243">
        <f>Q245*H245</f>
        <v>2E-05</v>
      </c>
      <c r="S245" s="243">
        <v>0.00457</v>
      </c>
      <c r="T245" s="244">
        <f>S245*H245</f>
        <v>0.00914</v>
      </c>
      <c r="AR245" s="25" t="s">
        <v>150</v>
      </c>
      <c r="AT245" s="25" t="s">
        <v>145</v>
      </c>
      <c r="AU245" s="25" t="s">
        <v>84</v>
      </c>
      <c r="AY245" s="25" t="s">
        <v>142</v>
      </c>
      <c r="BE245" s="245">
        <f>IF(N245="základní",J245,0)</f>
        <v>0</v>
      </c>
      <c r="BF245" s="245">
        <f>IF(N245="snížená",J245,0)</f>
        <v>0</v>
      </c>
      <c r="BG245" s="245">
        <f>IF(N245="zákl. přenesená",J245,0)</f>
        <v>0</v>
      </c>
      <c r="BH245" s="245">
        <f>IF(N245="sníž. přenesená",J245,0)</f>
        <v>0</v>
      </c>
      <c r="BI245" s="245">
        <f>IF(N245="nulová",J245,0)</f>
        <v>0</v>
      </c>
      <c r="BJ245" s="25" t="s">
        <v>82</v>
      </c>
      <c r="BK245" s="245">
        <f>ROUND(I245*H245,2)</f>
        <v>0</v>
      </c>
      <c r="BL245" s="25" t="s">
        <v>150</v>
      </c>
      <c r="BM245" s="25" t="s">
        <v>1238</v>
      </c>
    </row>
    <row r="246" spans="2:65" s="1" customFormat="1" ht="16.5" customHeight="1">
      <c r="B246" s="47"/>
      <c r="C246" s="234" t="s">
        <v>1239</v>
      </c>
      <c r="D246" s="234" t="s">
        <v>145</v>
      </c>
      <c r="E246" s="235" t="s">
        <v>1240</v>
      </c>
      <c r="F246" s="236" t="s">
        <v>1241</v>
      </c>
      <c r="G246" s="237" t="s">
        <v>179</v>
      </c>
      <c r="H246" s="238">
        <v>2</v>
      </c>
      <c r="I246" s="239"/>
      <c r="J246" s="240">
        <f>ROUND(I246*H246,2)</f>
        <v>0</v>
      </c>
      <c r="K246" s="236" t="s">
        <v>149</v>
      </c>
      <c r="L246" s="73"/>
      <c r="M246" s="241" t="s">
        <v>21</v>
      </c>
      <c r="N246" s="242" t="s">
        <v>45</v>
      </c>
      <c r="O246" s="48"/>
      <c r="P246" s="243">
        <f>O246*H246</f>
        <v>0</v>
      </c>
      <c r="Q246" s="243">
        <v>0.00034</v>
      </c>
      <c r="R246" s="243">
        <f>Q246*H246</f>
        <v>0.00068</v>
      </c>
      <c r="S246" s="243">
        <v>0.00553</v>
      </c>
      <c r="T246" s="244">
        <f>S246*H246</f>
        <v>0.01106</v>
      </c>
      <c r="AR246" s="25" t="s">
        <v>150</v>
      </c>
      <c r="AT246" s="25" t="s">
        <v>145</v>
      </c>
      <c r="AU246" s="25" t="s">
        <v>84</v>
      </c>
      <c r="AY246" s="25" t="s">
        <v>142</v>
      </c>
      <c r="BE246" s="245">
        <f>IF(N246="základní",J246,0)</f>
        <v>0</v>
      </c>
      <c r="BF246" s="245">
        <f>IF(N246="snížená",J246,0)</f>
        <v>0</v>
      </c>
      <c r="BG246" s="245">
        <f>IF(N246="zákl. přenesená",J246,0)</f>
        <v>0</v>
      </c>
      <c r="BH246" s="245">
        <f>IF(N246="sníž. přenesená",J246,0)</f>
        <v>0</v>
      </c>
      <c r="BI246" s="245">
        <f>IF(N246="nulová",J246,0)</f>
        <v>0</v>
      </c>
      <c r="BJ246" s="25" t="s">
        <v>82</v>
      </c>
      <c r="BK246" s="245">
        <f>ROUND(I246*H246,2)</f>
        <v>0</v>
      </c>
      <c r="BL246" s="25" t="s">
        <v>150</v>
      </c>
      <c r="BM246" s="25" t="s">
        <v>1242</v>
      </c>
    </row>
    <row r="247" spans="2:65" s="1" customFormat="1" ht="16.5" customHeight="1">
      <c r="B247" s="47"/>
      <c r="C247" s="234" t="s">
        <v>1243</v>
      </c>
      <c r="D247" s="234" t="s">
        <v>145</v>
      </c>
      <c r="E247" s="235" t="s">
        <v>1244</v>
      </c>
      <c r="F247" s="236" t="s">
        <v>1245</v>
      </c>
      <c r="G247" s="237" t="s">
        <v>179</v>
      </c>
      <c r="H247" s="238">
        <v>28</v>
      </c>
      <c r="I247" s="239"/>
      <c r="J247" s="240">
        <f>ROUND(I247*H247,2)</f>
        <v>0</v>
      </c>
      <c r="K247" s="236" t="s">
        <v>149</v>
      </c>
      <c r="L247" s="73"/>
      <c r="M247" s="241" t="s">
        <v>21</v>
      </c>
      <c r="N247" s="242" t="s">
        <v>45</v>
      </c>
      <c r="O247" s="48"/>
      <c r="P247" s="243">
        <f>O247*H247</f>
        <v>0</v>
      </c>
      <c r="Q247" s="243">
        <v>0.00022</v>
      </c>
      <c r="R247" s="243">
        <f>Q247*H247</f>
        <v>0.0061600000000000005</v>
      </c>
      <c r="S247" s="243">
        <v>0</v>
      </c>
      <c r="T247" s="244">
        <f>S247*H247</f>
        <v>0</v>
      </c>
      <c r="AR247" s="25" t="s">
        <v>150</v>
      </c>
      <c r="AT247" s="25" t="s">
        <v>145</v>
      </c>
      <c r="AU247" s="25" t="s">
        <v>84</v>
      </c>
      <c r="AY247" s="25" t="s">
        <v>142</v>
      </c>
      <c r="BE247" s="245">
        <f>IF(N247="základní",J247,0)</f>
        <v>0</v>
      </c>
      <c r="BF247" s="245">
        <f>IF(N247="snížená",J247,0)</f>
        <v>0</v>
      </c>
      <c r="BG247" s="245">
        <f>IF(N247="zákl. přenesená",J247,0)</f>
        <v>0</v>
      </c>
      <c r="BH247" s="245">
        <f>IF(N247="sníž. přenesená",J247,0)</f>
        <v>0</v>
      </c>
      <c r="BI247" s="245">
        <f>IF(N247="nulová",J247,0)</f>
        <v>0</v>
      </c>
      <c r="BJ247" s="25" t="s">
        <v>82</v>
      </c>
      <c r="BK247" s="245">
        <f>ROUND(I247*H247,2)</f>
        <v>0</v>
      </c>
      <c r="BL247" s="25" t="s">
        <v>150</v>
      </c>
      <c r="BM247" s="25" t="s">
        <v>1246</v>
      </c>
    </row>
    <row r="248" spans="2:65" s="1" customFormat="1" ht="25.5" customHeight="1">
      <c r="B248" s="47"/>
      <c r="C248" s="234" t="s">
        <v>1247</v>
      </c>
      <c r="D248" s="234" t="s">
        <v>145</v>
      </c>
      <c r="E248" s="235" t="s">
        <v>1248</v>
      </c>
      <c r="F248" s="236" t="s">
        <v>1249</v>
      </c>
      <c r="G248" s="237" t="s">
        <v>179</v>
      </c>
      <c r="H248" s="238">
        <v>3</v>
      </c>
      <c r="I248" s="239"/>
      <c r="J248" s="240">
        <f>ROUND(I248*H248,2)</f>
        <v>0</v>
      </c>
      <c r="K248" s="236" t="s">
        <v>149</v>
      </c>
      <c r="L248" s="73"/>
      <c r="M248" s="241" t="s">
        <v>21</v>
      </c>
      <c r="N248" s="242" t="s">
        <v>45</v>
      </c>
      <c r="O248" s="48"/>
      <c r="P248" s="243">
        <f>O248*H248</f>
        <v>0</v>
      </c>
      <c r="Q248" s="243">
        <v>0.00057</v>
      </c>
      <c r="R248" s="243">
        <f>Q248*H248</f>
        <v>0.00171</v>
      </c>
      <c r="S248" s="243">
        <v>0</v>
      </c>
      <c r="T248" s="244">
        <f>S248*H248</f>
        <v>0</v>
      </c>
      <c r="AR248" s="25" t="s">
        <v>150</v>
      </c>
      <c r="AT248" s="25" t="s">
        <v>145</v>
      </c>
      <c r="AU248" s="25" t="s">
        <v>84</v>
      </c>
      <c r="AY248" s="25" t="s">
        <v>142</v>
      </c>
      <c r="BE248" s="245">
        <f>IF(N248="základní",J248,0)</f>
        <v>0</v>
      </c>
      <c r="BF248" s="245">
        <f>IF(N248="snížená",J248,0)</f>
        <v>0</v>
      </c>
      <c r="BG248" s="245">
        <f>IF(N248="zákl. přenesená",J248,0)</f>
        <v>0</v>
      </c>
      <c r="BH248" s="245">
        <f>IF(N248="sníž. přenesená",J248,0)</f>
        <v>0</v>
      </c>
      <c r="BI248" s="245">
        <f>IF(N248="nulová",J248,0)</f>
        <v>0</v>
      </c>
      <c r="BJ248" s="25" t="s">
        <v>82</v>
      </c>
      <c r="BK248" s="245">
        <f>ROUND(I248*H248,2)</f>
        <v>0</v>
      </c>
      <c r="BL248" s="25" t="s">
        <v>150</v>
      </c>
      <c r="BM248" s="25" t="s">
        <v>1250</v>
      </c>
    </row>
    <row r="249" spans="2:65" s="1" customFormat="1" ht="25.5" customHeight="1">
      <c r="B249" s="47"/>
      <c r="C249" s="234" t="s">
        <v>1251</v>
      </c>
      <c r="D249" s="234" t="s">
        <v>145</v>
      </c>
      <c r="E249" s="235" t="s">
        <v>1252</v>
      </c>
      <c r="F249" s="236" t="s">
        <v>1253</v>
      </c>
      <c r="G249" s="237" t="s">
        <v>179</v>
      </c>
      <c r="H249" s="238">
        <v>1</v>
      </c>
      <c r="I249" s="239"/>
      <c r="J249" s="240">
        <f>ROUND(I249*H249,2)</f>
        <v>0</v>
      </c>
      <c r="K249" s="236" t="s">
        <v>149</v>
      </c>
      <c r="L249" s="73"/>
      <c r="M249" s="241" t="s">
        <v>21</v>
      </c>
      <c r="N249" s="242" t="s">
        <v>45</v>
      </c>
      <c r="O249" s="48"/>
      <c r="P249" s="243">
        <f>O249*H249</f>
        <v>0</v>
      </c>
      <c r="Q249" s="243">
        <v>0.00114</v>
      </c>
      <c r="R249" s="243">
        <f>Q249*H249</f>
        <v>0.00114</v>
      </c>
      <c r="S249" s="243">
        <v>0</v>
      </c>
      <c r="T249" s="244">
        <f>S249*H249</f>
        <v>0</v>
      </c>
      <c r="AR249" s="25" t="s">
        <v>150</v>
      </c>
      <c r="AT249" s="25" t="s">
        <v>145</v>
      </c>
      <c r="AU249" s="25" t="s">
        <v>84</v>
      </c>
      <c r="AY249" s="25" t="s">
        <v>142</v>
      </c>
      <c r="BE249" s="245">
        <f>IF(N249="základní",J249,0)</f>
        <v>0</v>
      </c>
      <c r="BF249" s="245">
        <f>IF(N249="snížená",J249,0)</f>
        <v>0</v>
      </c>
      <c r="BG249" s="245">
        <f>IF(N249="zákl. přenesená",J249,0)</f>
        <v>0</v>
      </c>
      <c r="BH249" s="245">
        <f>IF(N249="sníž. přenesená",J249,0)</f>
        <v>0</v>
      </c>
      <c r="BI249" s="245">
        <f>IF(N249="nulová",J249,0)</f>
        <v>0</v>
      </c>
      <c r="BJ249" s="25" t="s">
        <v>82</v>
      </c>
      <c r="BK249" s="245">
        <f>ROUND(I249*H249,2)</f>
        <v>0</v>
      </c>
      <c r="BL249" s="25" t="s">
        <v>150</v>
      </c>
      <c r="BM249" s="25" t="s">
        <v>1254</v>
      </c>
    </row>
    <row r="250" spans="2:65" s="1" customFormat="1" ht="25.5" customHeight="1">
      <c r="B250" s="47"/>
      <c r="C250" s="234" t="s">
        <v>1255</v>
      </c>
      <c r="D250" s="234" t="s">
        <v>145</v>
      </c>
      <c r="E250" s="235" t="s">
        <v>1256</v>
      </c>
      <c r="F250" s="236" t="s">
        <v>1257</v>
      </c>
      <c r="G250" s="237" t="s">
        <v>179</v>
      </c>
      <c r="H250" s="238">
        <v>6</v>
      </c>
      <c r="I250" s="239"/>
      <c r="J250" s="240">
        <f>ROUND(I250*H250,2)</f>
        <v>0</v>
      </c>
      <c r="K250" s="236" t="s">
        <v>149</v>
      </c>
      <c r="L250" s="73"/>
      <c r="M250" s="241" t="s">
        <v>21</v>
      </c>
      <c r="N250" s="242" t="s">
        <v>45</v>
      </c>
      <c r="O250" s="48"/>
      <c r="P250" s="243">
        <f>O250*H250</f>
        <v>0</v>
      </c>
      <c r="Q250" s="243">
        <v>0.00173</v>
      </c>
      <c r="R250" s="243">
        <f>Q250*H250</f>
        <v>0.01038</v>
      </c>
      <c r="S250" s="243">
        <v>0</v>
      </c>
      <c r="T250" s="244">
        <f>S250*H250</f>
        <v>0</v>
      </c>
      <c r="AR250" s="25" t="s">
        <v>150</v>
      </c>
      <c r="AT250" s="25" t="s">
        <v>145</v>
      </c>
      <c r="AU250" s="25" t="s">
        <v>84</v>
      </c>
      <c r="AY250" s="25" t="s">
        <v>142</v>
      </c>
      <c r="BE250" s="245">
        <f>IF(N250="základní",J250,0)</f>
        <v>0</v>
      </c>
      <c r="BF250" s="245">
        <f>IF(N250="snížená",J250,0)</f>
        <v>0</v>
      </c>
      <c r="BG250" s="245">
        <f>IF(N250="zákl. přenesená",J250,0)</f>
        <v>0</v>
      </c>
      <c r="BH250" s="245">
        <f>IF(N250="sníž. přenesená",J250,0)</f>
        <v>0</v>
      </c>
      <c r="BI250" s="245">
        <f>IF(N250="nulová",J250,0)</f>
        <v>0</v>
      </c>
      <c r="BJ250" s="25" t="s">
        <v>82</v>
      </c>
      <c r="BK250" s="245">
        <f>ROUND(I250*H250,2)</f>
        <v>0</v>
      </c>
      <c r="BL250" s="25" t="s">
        <v>150</v>
      </c>
      <c r="BM250" s="25" t="s">
        <v>1258</v>
      </c>
    </row>
    <row r="251" spans="2:65" s="1" customFormat="1" ht="25.5" customHeight="1">
      <c r="B251" s="47"/>
      <c r="C251" s="234" t="s">
        <v>1259</v>
      </c>
      <c r="D251" s="234" t="s">
        <v>145</v>
      </c>
      <c r="E251" s="235" t="s">
        <v>1260</v>
      </c>
      <c r="F251" s="236" t="s">
        <v>1261</v>
      </c>
      <c r="G251" s="237" t="s">
        <v>179</v>
      </c>
      <c r="H251" s="238">
        <v>9</v>
      </c>
      <c r="I251" s="239"/>
      <c r="J251" s="240">
        <f>ROUND(I251*H251,2)</f>
        <v>0</v>
      </c>
      <c r="K251" s="236" t="s">
        <v>149</v>
      </c>
      <c r="L251" s="73"/>
      <c r="M251" s="241" t="s">
        <v>21</v>
      </c>
      <c r="N251" s="242" t="s">
        <v>45</v>
      </c>
      <c r="O251" s="48"/>
      <c r="P251" s="243">
        <f>O251*H251</f>
        <v>0</v>
      </c>
      <c r="Q251" s="243">
        <v>0.0005</v>
      </c>
      <c r="R251" s="243">
        <f>Q251*H251</f>
        <v>0.0045000000000000005</v>
      </c>
      <c r="S251" s="243">
        <v>0</v>
      </c>
      <c r="T251" s="244">
        <f>S251*H251</f>
        <v>0</v>
      </c>
      <c r="AR251" s="25" t="s">
        <v>150</v>
      </c>
      <c r="AT251" s="25" t="s">
        <v>145</v>
      </c>
      <c r="AU251" s="25" t="s">
        <v>84</v>
      </c>
      <c r="AY251" s="25" t="s">
        <v>142</v>
      </c>
      <c r="BE251" s="245">
        <f>IF(N251="základní",J251,0)</f>
        <v>0</v>
      </c>
      <c r="BF251" s="245">
        <f>IF(N251="snížená",J251,0)</f>
        <v>0</v>
      </c>
      <c r="BG251" s="245">
        <f>IF(N251="zákl. přenesená",J251,0)</f>
        <v>0</v>
      </c>
      <c r="BH251" s="245">
        <f>IF(N251="sníž. přenesená",J251,0)</f>
        <v>0</v>
      </c>
      <c r="BI251" s="245">
        <f>IF(N251="nulová",J251,0)</f>
        <v>0</v>
      </c>
      <c r="BJ251" s="25" t="s">
        <v>82</v>
      </c>
      <c r="BK251" s="245">
        <f>ROUND(I251*H251,2)</f>
        <v>0</v>
      </c>
      <c r="BL251" s="25" t="s">
        <v>150</v>
      </c>
      <c r="BM251" s="25" t="s">
        <v>1262</v>
      </c>
    </row>
    <row r="252" spans="2:65" s="1" customFormat="1" ht="25.5" customHeight="1">
      <c r="B252" s="47"/>
      <c r="C252" s="234" t="s">
        <v>1263</v>
      </c>
      <c r="D252" s="234" t="s">
        <v>145</v>
      </c>
      <c r="E252" s="235" t="s">
        <v>1264</v>
      </c>
      <c r="F252" s="236" t="s">
        <v>1265</v>
      </c>
      <c r="G252" s="237" t="s">
        <v>179</v>
      </c>
      <c r="H252" s="238">
        <v>5</v>
      </c>
      <c r="I252" s="239"/>
      <c r="J252" s="240">
        <f>ROUND(I252*H252,2)</f>
        <v>0</v>
      </c>
      <c r="K252" s="236" t="s">
        <v>149</v>
      </c>
      <c r="L252" s="73"/>
      <c r="M252" s="241" t="s">
        <v>21</v>
      </c>
      <c r="N252" s="242" t="s">
        <v>45</v>
      </c>
      <c r="O252" s="48"/>
      <c r="P252" s="243">
        <f>O252*H252</f>
        <v>0</v>
      </c>
      <c r="Q252" s="243">
        <v>0.00107</v>
      </c>
      <c r="R252" s="243">
        <f>Q252*H252</f>
        <v>0.00535</v>
      </c>
      <c r="S252" s="243">
        <v>0</v>
      </c>
      <c r="T252" s="244">
        <f>S252*H252</f>
        <v>0</v>
      </c>
      <c r="AR252" s="25" t="s">
        <v>150</v>
      </c>
      <c r="AT252" s="25" t="s">
        <v>145</v>
      </c>
      <c r="AU252" s="25" t="s">
        <v>84</v>
      </c>
      <c r="AY252" s="25" t="s">
        <v>142</v>
      </c>
      <c r="BE252" s="245">
        <f>IF(N252="základní",J252,0)</f>
        <v>0</v>
      </c>
      <c r="BF252" s="245">
        <f>IF(N252="snížená",J252,0)</f>
        <v>0</v>
      </c>
      <c r="BG252" s="245">
        <f>IF(N252="zákl. přenesená",J252,0)</f>
        <v>0</v>
      </c>
      <c r="BH252" s="245">
        <f>IF(N252="sníž. přenesená",J252,0)</f>
        <v>0</v>
      </c>
      <c r="BI252" s="245">
        <f>IF(N252="nulová",J252,0)</f>
        <v>0</v>
      </c>
      <c r="BJ252" s="25" t="s">
        <v>82</v>
      </c>
      <c r="BK252" s="245">
        <f>ROUND(I252*H252,2)</f>
        <v>0</v>
      </c>
      <c r="BL252" s="25" t="s">
        <v>150</v>
      </c>
      <c r="BM252" s="25" t="s">
        <v>1266</v>
      </c>
    </row>
    <row r="253" spans="2:65" s="1" customFormat="1" ht="25.5" customHeight="1">
      <c r="B253" s="47"/>
      <c r="C253" s="234" t="s">
        <v>1267</v>
      </c>
      <c r="D253" s="234" t="s">
        <v>145</v>
      </c>
      <c r="E253" s="235" t="s">
        <v>1268</v>
      </c>
      <c r="F253" s="236" t="s">
        <v>1269</v>
      </c>
      <c r="G253" s="237" t="s">
        <v>179</v>
      </c>
      <c r="H253" s="238">
        <v>21</v>
      </c>
      <c r="I253" s="239"/>
      <c r="J253" s="240">
        <f>ROUND(I253*H253,2)</f>
        <v>0</v>
      </c>
      <c r="K253" s="236" t="s">
        <v>149</v>
      </c>
      <c r="L253" s="73"/>
      <c r="M253" s="241" t="s">
        <v>21</v>
      </c>
      <c r="N253" s="242" t="s">
        <v>45</v>
      </c>
      <c r="O253" s="48"/>
      <c r="P253" s="243">
        <f>O253*H253</f>
        <v>0</v>
      </c>
      <c r="Q253" s="243">
        <v>0.00168</v>
      </c>
      <c r="R253" s="243">
        <f>Q253*H253</f>
        <v>0.03528</v>
      </c>
      <c r="S253" s="243">
        <v>0</v>
      </c>
      <c r="T253" s="244">
        <f>S253*H253</f>
        <v>0</v>
      </c>
      <c r="AR253" s="25" t="s">
        <v>150</v>
      </c>
      <c r="AT253" s="25" t="s">
        <v>145</v>
      </c>
      <c r="AU253" s="25" t="s">
        <v>84</v>
      </c>
      <c r="AY253" s="25" t="s">
        <v>142</v>
      </c>
      <c r="BE253" s="245">
        <f>IF(N253="základní",J253,0)</f>
        <v>0</v>
      </c>
      <c r="BF253" s="245">
        <f>IF(N253="snížená",J253,0)</f>
        <v>0</v>
      </c>
      <c r="BG253" s="245">
        <f>IF(N253="zákl. přenesená",J253,0)</f>
        <v>0</v>
      </c>
      <c r="BH253" s="245">
        <f>IF(N253="sníž. přenesená",J253,0)</f>
        <v>0</v>
      </c>
      <c r="BI253" s="245">
        <f>IF(N253="nulová",J253,0)</f>
        <v>0</v>
      </c>
      <c r="BJ253" s="25" t="s">
        <v>82</v>
      </c>
      <c r="BK253" s="245">
        <f>ROUND(I253*H253,2)</f>
        <v>0</v>
      </c>
      <c r="BL253" s="25" t="s">
        <v>150</v>
      </c>
      <c r="BM253" s="25" t="s">
        <v>1270</v>
      </c>
    </row>
    <row r="254" spans="2:65" s="1" customFormat="1" ht="16.5" customHeight="1">
      <c r="B254" s="47"/>
      <c r="C254" s="234" t="s">
        <v>1271</v>
      </c>
      <c r="D254" s="234" t="s">
        <v>145</v>
      </c>
      <c r="E254" s="235" t="s">
        <v>1272</v>
      </c>
      <c r="F254" s="236" t="s">
        <v>1273</v>
      </c>
      <c r="G254" s="237" t="s">
        <v>179</v>
      </c>
      <c r="H254" s="238">
        <v>6</v>
      </c>
      <c r="I254" s="239"/>
      <c r="J254" s="240">
        <f>ROUND(I254*H254,2)</f>
        <v>0</v>
      </c>
      <c r="K254" s="236" t="s">
        <v>149</v>
      </c>
      <c r="L254" s="73"/>
      <c r="M254" s="241" t="s">
        <v>21</v>
      </c>
      <c r="N254" s="242" t="s">
        <v>45</v>
      </c>
      <c r="O254" s="48"/>
      <c r="P254" s="243">
        <f>O254*H254</f>
        <v>0</v>
      </c>
      <c r="Q254" s="243">
        <v>0.00055</v>
      </c>
      <c r="R254" s="243">
        <f>Q254*H254</f>
        <v>0.0033</v>
      </c>
      <c r="S254" s="243">
        <v>0</v>
      </c>
      <c r="T254" s="244">
        <f>S254*H254</f>
        <v>0</v>
      </c>
      <c r="AR254" s="25" t="s">
        <v>150</v>
      </c>
      <c r="AT254" s="25" t="s">
        <v>145</v>
      </c>
      <c r="AU254" s="25" t="s">
        <v>84</v>
      </c>
      <c r="AY254" s="25" t="s">
        <v>142</v>
      </c>
      <c r="BE254" s="245">
        <f>IF(N254="základní",J254,0)</f>
        <v>0</v>
      </c>
      <c r="BF254" s="245">
        <f>IF(N254="snížená",J254,0)</f>
        <v>0</v>
      </c>
      <c r="BG254" s="245">
        <f>IF(N254="zákl. přenesená",J254,0)</f>
        <v>0</v>
      </c>
      <c r="BH254" s="245">
        <f>IF(N254="sníž. přenesená",J254,0)</f>
        <v>0</v>
      </c>
      <c r="BI254" s="245">
        <f>IF(N254="nulová",J254,0)</f>
        <v>0</v>
      </c>
      <c r="BJ254" s="25" t="s">
        <v>82</v>
      </c>
      <c r="BK254" s="245">
        <f>ROUND(I254*H254,2)</f>
        <v>0</v>
      </c>
      <c r="BL254" s="25" t="s">
        <v>150</v>
      </c>
      <c r="BM254" s="25" t="s">
        <v>1274</v>
      </c>
    </row>
    <row r="255" spans="2:65" s="1" customFormat="1" ht="16.5" customHeight="1">
      <c r="B255" s="47"/>
      <c r="C255" s="234" t="s">
        <v>1275</v>
      </c>
      <c r="D255" s="234" t="s">
        <v>145</v>
      </c>
      <c r="E255" s="235" t="s">
        <v>1276</v>
      </c>
      <c r="F255" s="236" t="s">
        <v>1277</v>
      </c>
      <c r="G255" s="237" t="s">
        <v>179</v>
      </c>
      <c r="H255" s="238">
        <v>12</v>
      </c>
      <c r="I255" s="239"/>
      <c r="J255" s="240">
        <f>ROUND(I255*H255,2)</f>
        <v>0</v>
      </c>
      <c r="K255" s="236" t="s">
        <v>149</v>
      </c>
      <c r="L255" s="73"/>
      <c r="M255" s="241" t="s">
        <v>21</v>
      </c>
      <c r="N255" s="242" t="s">
        <v>45</v>
      </c>
      <c r="O255" s="48"/>
      <c r="P255" s="243">
        <f>O255*H255</f>
        <v>0</v>
      </c>
      <c r="Q255" s="243">
        <v>0.00079</v>
      </c>
      <c r="R255" s="243">
        <f>Q255*H255</f>
        <v>0.00948</v>
      </c>
      <c r="S255" s="243">
        <v>0</v>
      </c>
      <c r="T255" s="244">
        <f>S255*H255</f>
        <v>0</v>
      </c>
      <c r="AR255" s="25" t="s">
        <v>150</v>
      </c>
      <c r="AT255" s="25" t="s">
        <v>145</v>
      </c>
      <c r="AU255" s="25" t="s">
        <v>84</v>
      </c>
      <c r="AY255" s="25" t="s">
        <v>142</v>
      </c>
      <c r="BE255" s="245">
        <f>IF(N255="základní",J255,0)</f>
        <v>0</v>
      </c>
      <c r="BF255" s="245">
        <f>IF(N255="snížená",J255,0)</f>
        <v>0</v>
      </c>
      <c r="BG255" s="245">
        <f>IF(N255="zákl. přenesená",J255,0)</f>
        <v>0</v>
      </c>
      <c r="BH255" s="245">
        <f>IF(N255="sníž. přenesená",J255,0)</f>
        <v>0</v>
      </c>
      <c r="BI255" s="245">
        <f>IF(N255="nulová",J255,0)</f>
        <v>0</v>
      </c>
      <c r="BJ255" s="25" t="s">
        <v>82</v>
      </c>
      <c r="BK255" s="245">
        <f>ROUND(I255*H255,2)</f>
        <v>0</v>
      </c>
      <c r="BL255" s="25" t="s">
        <v>150</v>
      </c>
      <c r="BM255" s="25" t="s">
        <v>1278</v>
      </c>
    </row>
    <row r="256" spans="2:65" s="1" customFormat="1" ht="16.5" customHeight="1">
      <c r="B256" s="47"/>
      <c r="C256" s="234" t="s">
        <v>1279</v>
      </c>
      <c r="D256" s="234" t="s">
        <v>145</v>
      </c>
      <c r="E256" s="235" t="s">
        <v>1280</v>
      </c>
      <c r="F256" s="236" t="s">
        <v>1281</v>
      </c>
      <c r="G256" s="237" t="s">
        <v>179</v>
      </c>
      <c r="H256" s="238">
        <v>3</v>
      </c>
      <c r="I256" s="239"/>
      <c r="J256" s="240">
        <f>ROUND(I256*H256,2)</f>
        <v>0</v>
      </c>
      <c r="K256" s="236" t="s">
        <v>149</v>
      </c>
      <c r="L256" s="73"/>
      <c r="M256" s="241" t="s">
        <v>21</v>
      </c>
      <c r="N256" s="242" t="s">
        <v>45</v>
      </c>
      <c r="O256" s="48"/>
      <c r="P256" s="243">
        <f>O256*H256</f>
        <v>0</v>
      </c>
      <c r="Q256" s="243">
        <v>0.00154</v>
      </c>
      <c r="R256" s="243">
        <f>Q256*H256</f>
        <v>0.00462</v>
      </c>
      <c r="S256" s="243">
        <v>0</v>
      </c>
      <c r="T256" s="244">
        <f>S256*H256</f>
        <v>0</v>
      </c>
      <c r="AR256" s="25" t="s">
        <v>150</v>
      </c>
      <c r="AT256" s="25" t="s">
        <v>145</v>
      </c>
      <c r="AU256" s="25" t="s">
        <v>84</v>
      </c>
      <c r="AY256" s="25" t="s">
        <v>142</v>
      </c>
      <c r="BE256" s="245">
        <f>IF(N256="základní",J256,0)</f>
        <v>0</v>
      </c>
      <c r="BF256" s="245">
        <f>IF(N256="snížená",J256,0)</f>
        <v>0</v>
      </c>
      <c r="BG256" s="245">
        <f>IF(N256="zákl. přenesená",J256,0)</f>
        <v>0</v>
      </c>
      <c r="BH256" s="245">
        <f>IF(N256="sníž. přenesená",J256,0)</f>
        <v>0</v>
      </c>
      <c r="BI256" s="245">
        <f>IF(N256="nulová",J256,0)</f>
        <v>0</v>
      </c>
      <c r="BJ256" s="25" t="s">
        <v>82</v>
      </c>
      <c r="BK256" s="245">
        <f>ROUND(I256*H256,2)</f>
        <v>0</v>
      </c>
      <c r="BL256" s="25" t="s">
        <v>150</v>
      </c>
      <c r="BM256" s="25" t="s">
        <v>1282</v>
      </c>
    </row>
    <row r="257" spans="2:65" s="1" customFormat="1" ht="16.5" customHeight="1">
      <c r="B257" s="47"/>
      <c r="C257" s="234" t="s">
        <v>1283</v>
      </c>
      <c r="D257" s="234" t="s">
        <v>145</v>
      </c>
      <c r="E257" s="235" t="s">
        <v>1284</v>
      </c>
      <c r="F257" s="236" t="s">
        <v>1285</v>
      </c>
      <c r="G257" s="237" t="s">
        <v>179</v>
      </c>
      <c r="H257" s="238">
        <v>5</v>
      </c>
      <c r="I257" s="239"/>
      <c r="J257" s="240">
        <f>ROUND(I257*H257,2)</f>
        <v>0</v>
      </c>
      <c r="K257" s="236" t="s">
        <v>149</v>
      </c>
      <c r="L257" s="73"/>
      <c r="M257" s="241" t="s">
        <v>21</v>
      </c>
      <c r="N257" s="242" t="s">
        <v>45</v>
      </c>
      <c r="O257" s="48"/>
      <c r="P257" s="243">
        <f>O257*H257</f>
        <v>0</v>
      </c>
      <c r="Q257" s="243">
        <v>0.00172</v>
      </c>
      <c r="R257" s="243">
        <f>Q257*H257</f>
        <v>0.0086</v>
      </c>
      <c r="S257" s="243">
        <v>0</v>
      </c>
      <c r="T257" s="244">
        <f>S257*H257</f>
        <v>0</v>
      </c>
      <c r="AR257" s="25" t="s">
        <v>150</v>
      </c>
      <c r="AT257" s="25" t="s">
        <v>145</v>
      </c>
      <c r="AU257" s="25" t="s">
        <v>84</v>
      </c>
      <c r="AY257" s="25" t="s">
        <v>142</v>
      </c>
      <c r="BE257" s="245">
        <f>IF(N257="základní",J257,0)</f>
        <v>0</v>
      </c>
      <c r="BF257" s="245">
        <f>IF(N257="snížená",J257,0)</f>
        <v>0</v>
      </c>
      <c r="BG257" s="245">
        <f>IF(N257="zákl. přenesená",J257,0)</f>
        <v>0</v>
      </c>
      <c r="BH257" s="245">
        <f>IF(N257="sníž. přenesená",J257,0)</f>
        <v>0</v>
      </c>
      <c r="BI257" s="245">
        <f>IF(N257="nulová",J257,0)</f>
        <v>0</v>
      </c>
      <c r="BJ257" s="25" t="s">
        <v>82</v>
      </c>
      <c r="BK257" s="245">
        <f>ROUND(I257*H257,2)</f>
        <v>0</v>
      </c>
      <c r="BL257" s="25" t="s">
        <v>150</v>
      </c>
      <c r="BM257" s="25" t="s">
        <v>1286</v>
      </c>
    </row>
    <row r="258" spans="2:65" s="1" customFormat="1" ht="16.5" customHeight="1">
      <c r="B258" s="47"/>
      <c r="C258" s="234" t="s">
        <v>1287</v>
      </c>
      <c r="D258" s="234" t="s">
        <v>145</v>
      </c>
      <c r="E258" s="235" t="s">
        <v>1288</v>
      </c>
      <c r="F258" s="236" t="s">
        <v>1289</v>
      </c>
      <c r="G258" s="237" t="s">
        <v>179</v>
      </c>
      <c r="H258" s="238">
        <v>37</v>
      </c>
      <c r="I258" s="239"/>
      <c r="J258" s="240">
        <f>ROUND(I258*H258,2)</f>
        <v>0</v>
      </c>
      <c r="K258" s="236" t="s">
        <v>149</v>
      </c>
      <c r="L258" s="73"/>
      <c r="M258" s="241" t="s">
        <v>21</v>
      </c>
      <c r="N258" s="242" t="s">
        <v>45</v>
      </c>
      <c r="O258" s="48"/>
      <c r="P258" s="243">
        <f>O258*H258</f>
        <v>0</v>
      </c>
      <c r="Q258" s="243">
        <v>1E-05</v>
      </c>
      <c r="R258" s="243">
        <f>Q258*H258</f>
        <v>0.00037000000000000005</v>
      </c>
      <c r="S258" s="243">
        <v>0.0004</v>
      </c>
      <c r="T258" s="244">
        <f>S258*H258</f>
        <v>0.0148</v>
      </c>
      <c r="AR258" s="25" t="s">
        <v>150</v>
      </c>
      <c r="AT258" s="25" t="s">
        <v>145</v>
      </c>
      <c r="AU258" s="25" t="s">
        <v>84</v>
      </c>
      <c r="AY258" s="25" t="s">
        <v>142</v>
      </c>
      <c r="BE258" s="245">
        <f>IF(N258="základní",J258,0)</f>
        <v>0</v>
      </c>
      <c r="BF258" s="245">
        <f>IF(N258="snížená",J258,0)</f>
        <v>0</v>
      </c>
      <c r="BG258" s="245">
        <f>IF(N258="zákl. přenesená",J258,0)</f>
        <v>0</v>
      </c>
      <c r="BH258" s="245">
        <f>IF(N258="sníž. přenesená",J258,0)</f>
        <v>0</v>
      </c>
      <c r="BI258" s="245">
        <f>IF(N258="nulová",J258,0)</f>
        <v>0</v>
      </c>
      <c r="BJ258" s="25" t="s">
        <v>82</v>
      </c>
      <c r="BK258" s="245">
        <f>ROUND(I258*H258,2)</f>
        <v>0</v>
      </c>
      <c r="BL258" s="25" t="s">
        <v>150</v>
      </c>
      <c r="BM258" s="25" t="s">
        <v>1290</v>
      </c>
    </row>
    <row r="259" spans="2:65" s="1" customFormat="1" ht="25.5" customHeight="1">
      <c r="B259" s="47"/>
      <c r="C259" s="234" t="s">
        <v>1291</v>
      </c>
      <c r="D259" s="234" t="s">
        <v>145</v>
      </c>
      <c r="E259" s="235" t="s">
        <v>1292</v>
      </c>
      <c r="F259" s="236" t="s">
        <v>1293</v>
      </c>
      <c r="G259" s="237" t="s">
        <v>179</v>
      </c>
      <c r="H259" s="238">
        <v>6</v>
      </c>
      <c r="I259" s="239"/>
      <c r="J259" s="240">
        <f>ROUND(I259*H259,2)</f>
        <v>0</v>
      </c>
      <c r="K259" s="236" t="s">
        <v>149</v>
      </c>
      <c r="L259" s="73"/>
      <c r="M259" s="241" t="s">
        <v>21</v>
      </c>
      <c r="N259" s="242" t="s">
        <v>45</v>
      </c>
      <c r="O259" s="48"/>
      <c r="P259" s="243">
        <f>O259*H259</f>
        <v>0</v>
      </c>
      <c r="Q259" s="243">
        <v>0.00053</v>
      </c>
      <c r="R259" s="243">
        <f>Q259*H259</f>
        <v>0.0031799999999999997</v>
      </c>
      <c r="S259" s="243">
        <v>0</v>
      </c>
      <c r="T259" s="244">
        <f>S259*H259</f>
        <v>0</v>
      </c>
      <c r="AR259" s="25" t="s">
        <v>150</v>
      </c>
      <c r="AT259" s="25" t="s">
        <v>145</v>
      </c>
      <c r="AU259" s="25" t="s">
        <v>84</v>
      </c>
      <c r="AY259" s="25" t="s">
        <v>142</v>
      </c>
      <c r="BE259" s="245">
        <f>IF(N259="základní",J259,0)</f>
        <v>0</v>
      </c>
      <c r="BF259" s="245">
        <f>IF(N259="snížená",J259,0)</f>
        <v>0</v>
      </c>
      <c r="BG259" s="245">
        <f>IF(N259="zákl. přenesená",J259,0)</f>
        <v>0</v>
      </c>
      <c r="BH259" s="245">
        <f>IF(N259="sníž. přenesená",J259,0)</f>
        <v>0</v>
      </c>
      <c r="BI259" s="245">
        <f>IF(N259="nulová",J259,0)</f>
        <v>0</v>
      </c>
      <c r="BJ259" s="25" t="s">
        <v>82</v>
      </c>
      <c r="BK259" s="245">
        <f>ROUND(I259*H259,2)</f>
        <v>0</v>
      </c>
      <c r="BL259" s="25" t="s">
        <v>150</v>
      </c>
      <c r="BM259" s="25" t="s">
        <v>1294</v>
      </c>
    </row>
    <row r="260" spans="2:65" s="1" customFormat="1" ht="25.5" customHeight="1">
      <c r="B260" s="47"/>
      <c r="C260" s="234" t="s">
        <v>1295</v>
      </c>
      <c r="D260" s="234" t="s">
        <v>145</v>
      </c>
      <c r="E260" s="235" t="s">
        <v>1296</v>
      </c>
      <c r="F260" s="236" t="s">
        <v>1297</v>
      </c>
      <c r="G260" s="237" t="s">
        <v>179</v>
      </c>
      <c r="H260" s="238">
        <v>18</v>
      </c>
      <c r="I260" s="239"/>
      <c r="J260" s="240">
        <f>ROUND(I260*H260,2)</f>
        <v>0</v>
      </c>
      <c r="K260" s="236" t="s">
        <v>149</v>
      </c>
      <c r="L260" s="73"/>
      <c r="M260" s="241" t="s">
        <v>21</v>
      </c>
      <c r="N260" s="242" t="s">
        <v>45</v>
      </c>
      <c r="O260" s="48"/>
      <c r="P260" s="243">
        <f>O260*H260</f>
        <v>0</v>
      </c>
      <c r="Q260" s="243">
        <v>0.00027</v>
      </c>
      <c r="R260" s="243">
        <f>Q260*H260</f>
        <v>0.00486</v>
      </c>
      <c r="S260" s="243">
        <v>0</v>
      </c>
      <c r="T260" s="244">
        <f>S260*H260</f>
        <v>0</v>
      </c>
      <c r="AR260" s="25" t="s">
        <v>150</v>
      </c>
      <c r="AT260" s="25" t="s">
        <v>145</v>
      </c>
      <c r="AU260" s="25" t="s">
        <v>84</v>
      </c>
      <c r="AY260" s="25" t="s">
        <v>142</v>
      </c>
      <c r="BE260" s="245">
        <f>IF(N260="základní",J260,0)</f>
        <v>0</v>
      </c>
      <c r="BF260" s="245">
        <f>IF(N260="snížená",J260,0)</f>
        <v>0</v>
      </c>
      <c r="BG260" s="245">
        <f>IF(N260="zákl. přenesená",J260,0)</f>
        <v>0</v>
      </c>
      <c r="BH260" s="245">
        <f>IF(N260="sníž. přenesená",J260,0)</f>
        <v>0</v>
      </c>
      <c r="BI260" s="245">
        <f>IF(N260="nulová",J260,0)</f>
        <v>0</v>
      </c>
      <c r="BJ260" s="25" t="s">
        <v>82</v>
      </c>
      <c r="BK260" s="245">
        <f>ROUND(I260*H260,2)</f>
        <v>0</v>
      </c>
      <c r="BL260" s="25" t="s">
        <v>150</v>
      </c>
      <c r="BM260" s="25" t="s">
        <v>1298</v>
      </c>
    </row>
    <row r="261" spans="2:65" s="1" customFormat="1" ht="16.5" customHeight="1">
      <c r="B261" s="47"/>
      <c r="C261" s="246" t="s">
        <v>1299</v>
      </c>
      <c r="D261" s="246" t="s">
        <v>156</v>
      </c>
      <c r="E261" s="247" t="s">
        <v>1300</v>
      </c>
      <c r="F261" s="248" t="s">
        <v>1301</v>
      </c>
      <c r="G261" s="249" t="s">
        <v>179</v>
      </c>
      <c r="H261" s="250">
        <v>18</v>
      </c>
      <c r="I261" s="251"/>
      <c r="J261" s="252">
        <f>ROUND(I261*H261,2)</f>
        <v>0</v>
      </c>
      <c r="K261" s="248" t="s">
        <v>149</v>
      </c>
      <c r="L261" s="253"/>
      <c r="M261" s="254" t="s">
        <v>21</v>
      </c>
      <c r="N261" s="255" t="s">
        <v>45</v>
      </c>
      <c r="O261" s="48"/>
      <c r="P261" s="243">
        <f>O261*H261</f>
        <v>0</v>
      </c>
      <c r="Q261" s="243">
        <v>0.00038</v>
      </c>
      <c r="R261" s="243">
        <f>Q261*H261</f>
        <v>0.006840000000000001</v>
      </c>
      <c r="S261" s="243">
        <v>0</v>
      </c>
      <c r="T261" s="244">
        <f>S261*H261</f>
        <v>0</v>
      </c>
      <c r="AR261" s="25" t="s">
        <v>159</v>
      </c>
      <c r="AT261" s="25" t="s">
        <v>156</v>
      </c>
      <c r="AU261" s="25" t="s">
        <v>84</v>
      </c>
      <c r="AY261" s="25" t="s">
        <v>142</v>
      </c>
      <c r="BE261" s="245">
        <f>IF(N261="základní",J261,0)</f>
        <v>0</v>
      </c>
      <c r="BF261" s="245">
        <f>IF(N261="snížená",J261,0)</f>
        <v>0</v>
      </c>
      <c r="BG261" s="245">
        <f>IF(N261="zákl. přenesená",J261,0)</f>
        <v>0</v>
      </c>
      <c r="BH261" s="245">
        <f>IF(N261="sníž. přenesená",J261,0)</f>
        <v>0</v>
      </c>
      <c r="BI261" s="245">
        <f>IF(N261="nulová",J261,0)</f>
        <v>0</v>
      </c>
      <c r="BJ261" s="25" t="s">
        <v>82</v>
      </c>
      <c r="BK261" s="245">
        <f>ROUND(I261*H261,2)</f>
        <v>0</v>
      </c>
      <c r="BL261" s="25" t="s">
        <v>150</v>
      </c>
      <c r="BM261" s="25" t="s">
        <v>1302</v>
      </c>
    </row>
    <row r="262" spans="2:65" s="1" customFormat="1" ht="16.5" customHeight="1">
      <c r="B262" s="47"/>
      <c r="C262" s="234" t="s">
        <v>1303</v>
      </c>
      <c r="D262" s="234" t="s">
        <v>145</v>
      </c>
      <c r="E262" s="235" t="s">
        <v>1304</v>
      </c>
      <c r="F262" s="236" t="s">
        <v>1305</v>
      </c>
      <c r="G262" s="237" t="s">
        <v>179</v>
      </c>
      <c r="H262" s="238">
        <v>11</v>
      </c>
      <c r="I262" s="239"/>
      <c r="J262" s="240">
        <f>ROUND(I262*H262,2)</f>
        <v>0</v>
      </c>
      <c r="K262" s="236" t="s">
        <v>149</v>
      </c>
      <c r="L262" s="73"/>
      <c r="M262" s="241" t="s">
        <v>21</v>
      </c>
      <c r="N262" s="242" t="s">
        <v>45</v>
      </c>
      <c r="O262" s="48"/>
      <c r="P262" s="243">
        <f>O262*H262</f>
        <v>0</v>
      </c>
      <c r="Q262" s="243">
        <v>0</v>
      </c>
      <c r="R262" s="243">
        <f>Q262*H262</f>
        <v>0</v>
      </c>
      <c r="S262" s="243">
        <v>0.00191</v>
      </c>
      <c r="T262" s="244">
        <f>S262*H262</f>
        <v>0.02101</v>
      </c>
      <c r="AR262" s="25" t="s">
        <v>150</v>
      </c>
      <c r="AT262" s="25" t="s">
        <v>145</v>
      </c>
      <c r="AU262" s="25" t="s">
        <v>84</v>
      </c>
      <c r="AY262" s="25" t="s">
        <v>142</v>
      </c>
      <c r="BE262" s="245">
        <f>IF(N262="základní",J262,0)</f>
        <v>0</v>
      </c>
      <c r="BF262" s="245">
        <f>IF(N262="snížená",J262,0)</f>
        <v>0</v>
      </c>
      <c r="BG262" s="245">
        <f>IF(N262="zákl. přenesená",J262,0)</f>
        <v>0</v>
      </c>
      <c r="BH262" s="245">
        <f>IF(N262="sníž. přenesená",J262,0)</f>
        <v>0</v>
      </c>
      <c r="BI262" s="245">
        <f>IF(N262="nulová",J262,0)</f>
        <v>0</v>
      </c>
      <c r="BJ262" s="25" t="s">
        <v>82</v>
      </c>
      <c r="BK262" s="245">
        <f>ROUND(I262*H262,2)</f>
        <v>0</v>
      </c>
      <c r="BL262" s="25" t="s">
        <v>150</v>
      </c>
      <c r="BM262" s="25" t="s">
        <v>1306</v>
      </c>
    </row>
    <row r="263" spans="2:65" s="1" customFormat="1" ht="16.5" customHeight="1">
      <c r="B263" s="47"/>
      <c r="C263" s="234" t="s">
        <v>1307</v>
      </c>
      <c r="D263" s="234" t="s">
        <v>145</v>
      </c>
      <c r="E263" s="235" t="s">
        <v>1308</v>
      </c>
      <c r="F263" s="236" t="s">
        <v>1309</v>
      </c>
      <c r="G263" s="237" t="s">
        <v>179</v>
      </c>
      <c r="H263" s="238">
        <v>5</v>
      </c>
      <c r="I263" s="239"/>
      <c r="J263" s="240">
        <f>ROUND(I263*H263,2)</f>
        <v>0</v>
      </c>
      <c r="K263" s="236" t="s">
        <v>149</v>
      </c>
      <c r="L263" s="73"/>
      <c r="M263" s="241" t="s">
        <v>21</v>
      </c>
      <c r="N263" s="242" t="s">
        <v>45</v>
      </c>
      <c r="O263" s="48"/>
      <c r="P263" s="243">
        <f>O263*H263</f>
        <v>0</v>
      </c>
      <c r="Q263" s="243">
        <v>0</v>
      </c>
      <c r="R263" s="243">
        <f>Q263*H263</f>
        <v>0</v>
      </c>
      <c r="S263" s="243">
        <v>0.00502</v>
      </c>
      <c r="T263" s="244">
        <f>S263*H263</f>
        <v>0.0251</v>
      </c>
      <c r="AR263" s="25" t="s">
        <v>150</v>
      </c>
      <c r="AT263" s="25" t="s">
        <v>145</v>
      </c>
      <c r="AU263" s="25" t="s">
        <v>84</v>
      </c>
      <c r="AY263" s="25" t="s">
        <v>142</v>
      </c>
      <c r="BE263" s="245">
        <f>IF(N263="základní",J263,0)</f>
        <v>0</v>
      </c>
      <c r="BF263" s="245">
        <f>IF(N263="snížená",J263,0)</f>
        <v>0</v>
      </c>
      <c r="BG263" s="245">
        <f>IF(N263="zákl. přenesená",J263,0)</f>
        <v>0</v>
      </c>
      <c r="BH263" s="245">
        <f>IF(N263="sníž. přenesená",J263,0)</f>
        <v>0</v>
      </c>
      <c r="BI263" s="245">
        <f>IF(N263="nulová",J263,0)</f>
        <v>0</v>
      </c>
      <c r="BJ263" s="25" t="s">
        <v>82</v>
      </c>
      <c r="BK263" s="245">
        <f>ROUND(I263*H263,2)</f>
        <v>0</v>
      </c>
      <c r="BL263" s="25" t="s">
        <v>150</v>
      </c>
      <c r="BM263" s="25" t="s">
        <v>1310</v>
      </c>
    </row>
    <row r="264" spans="2:65" s="1" customFormat="1" ht="25.5" customHeight="1">
      <c r="B264" s="47"/>
      <c r="C264" s="234" t="s">
        <v>1311</v>
      </c>
      <c r="D264" s="234" t="s">
        <v>145</v>
      </c>
      <c r="E264" s="235" t="s">
        <v>680</v>
      </c>
      <c r="F264" s="236" t="s">
        <v>1312</v>
      </c>
      <c r="G264" s="237" t="s">
        <v>179</v>
      </c>
      <c r="H264" s="238">
        <v>1</v>
      </c>
      <c r="I264" s="239"/>
      <c r="J264" s="240">
        <f>ROUND(I264*H264,2)</f>
        <v>0</v>
      </c>
      <c r="K264" s="236" t="s">
        <v>149</v>
      </c>
      <c r="L264" s="73"/>
      <c r="M264" s="241" t="s">
        <v>21</v>
      </c>
      <c r="N264" s="242" t="s">
        <v>45</v>
      </c>
      <c r="O264" s="48"/>
      <c r="P264" s="243">
        <f>O264*H264</f>
        <v>0</v>
      </c>
      <c r="Q264" s="243">
        <v>0.00147</v>
      </c>
      <c r="R264" s="243">
        <f>Q264*H264</f>
        <v>0.00147</v>
      </c>
      <c r="S264" s="243">
        <v>0</v>
      </c>
      <c r="T264" s="244">
        <f>S264*H264</f>
        <v>0</v>
      </c>
      <c r="AR264" s="25" t="s">
        <v>150</v>
      </c>
      <c r="AT264" s="25" t="s">
        <v>145</v>
      </c>
      <c r="AU264" s="25" t="s">
        <v>84</v>
      </c>
      <c r="AY264" s="25" t="s">
        <v>142</v>
      </c>
      <c r="BE264" s="245">
        <f>IF(N264="základní",J264,0)</f>
        <v>0</v>
      </c>
      <c r="BF264" s="245">
        <f>IF(N264="snížená",J264,0)</f>
        <v>0</v>
      </c>
      <c r="BG264" s="245">
        <f>IF(N264="zákl. přenesená",J264,0)</f>
        <v>0</v>
      </c>
      <c r="BH264" s="245">
        <f>IF(N264="sníž. přenesená",J264,0)</f>
        <v>0</v>
      </c>
      <c r="BI264" s="245">
        <f>IF(N264="nulová",J264,0)</f>
        <v>0</v>
      </c>
      <c r="BJ264" s="25" t="s">
        <v>82</v>
      </c>
      <c r="BK264" s="245">
        <f>ROUND(I264*H264,2)</f>
        <v>0</v>
      </c>
      <c r="BL264" s="25" t="s">
        <v>150</v>
      </c>
      <c r="BM264" s="25" t="s">
        <v>1313</v>
      </c>
    </row>
    <row r="265" spans="2:65" s="1" customFormat="1" ht="25.5" customHeight="1">
      <c r="B265" s="47"/>
      <c r="C265" s="234" t="s">
        <v>1314</v>
      </c>
      <c r="D265" s="234" t="s">
        <v>145</v>
      </c>
      <c r="E265" s="235" t="s">
        <v>1315</v>
      </c>
      <c r="F265" s="236" t="s">
        <v>1316</v>
      </c>
      <c r="G265" s="237" t="s">
        <v>179</v>
      </c>
      <c r="H265" s="238">
        <v>1</v>
      </c>
      <c r="I265" s="239"/>
      <c r="J265" s="240">
        <f>ROUND(I265*H265,2)</f>
        <v>0</v>
      </c>
      <c r="K265" s="236" t="s">
        <v>149</v>
      </c>
      <c r="L265" s="73"/>
      <c r="M265" s="241" t="s">
        <v>21</v>
      </c>
      <c r="N265" s="242" t="s">
        <v>45</v>
      </c>
      <c r="O265" s="48"/>
      <c r="P265" s="243">
        <f>O265*H265</f>
        <v>0</v>
      </c>
      <c r="Q265" s="243">
        <v>0.00133</v>
      </c>
      <c r="R265" s="243">
        <f>Q265*H265</f>
        <v>0.00133</v>
      </c>
      <c r="S265" s="243">
        <v>0</v>
      </c>
      <c r="T265" s="244">
        <f>S265*H265</f>
        <v>0</v>
      </c>
      <c r="AR265" s="25" t="s">
        <v>150</v>
      </c>
      <c r="AT265" s="25" t="s">
        <v>145</v>
      </c>
      <c r="AU265" s="25" t="s">
        <v>84</v>
      </c>
      <c r="AY265" s="25" t="s">
        <v>142</v>
      </c>
      <c r="BE265" s="245">
        <f>IF(N265="základní",J265,0)</f>
        <v>0</v>
      </c>
      <c r="BF265" s="245">
        <f>IF(N265="snížená",J265,0)</f>
        <v>0</v>
      </c>
      <c r="BG265" s="245">
        <f>IF(N265="zákl. přenesená",J265,0)</f>
        <v>0</v>
      </c>
      <c r="BH265" s="245">
        <f>IF(N265="sníž. přenesená",J265,0)</f>
        <v>0</v>
      </c>
      <c r="BI265" s="245">
        <f>IF(N265="nulová",J265,0)</f>
        <v>0</v>
      </c>
      <c r="BJ265" s="25" t="s">
        <v>82</v>
      </c>
      <c r="BK265" s="245">
        <f>ROUND(I265*H265,2)</f>
        <v>0</v>
      </c>
      <c r="BL265" s="25" t="s">
        <v>150</v>
      </c>
      <c r="BM265" s="25" t="s">
        <v>1317</v>
      </c>
    </row>
    <row r="266" spans="2:65" s="1" customFormat="1" ht="16.5" customHeight="1">
      <c r="B266" s="47"/>
      <c r="C266" s="234" t="s">
        <v>1318</v>
      </c>
      <c r="D266" s="234" t="s">
        <v>145</v>
      </c>
      <c r="E266" s="235" t="s">
        <v>1319</v>
      </c>
      <c r="F266" s="236" t="s">
        <v>1320</v>
      </c>
      <c r="G266" s="237" t="s">
        <v>179</v>
      </c>
      <c r="H266" s="238">
        <v>12</v>
      </c>
      <c r="I266" s="239"/>
      <c r="J266" s="240">
        <f>ROUND(I266*H266,2)</f>
        <v>0</v>
      </c>
      <c r="K266" s="236" t="s">
        <v>149</v>
      </c>
      <c r="L266" s="73"/>
      <c r="M266" s="241" t="s">
        <v>21</v>
      </c>
      <c r="N266" s="242" t="s">
        <v>45</v>
      </c>
      <c r="O266" s="48"/>
      <c r="P266" s="243">
        <f>O266*H266</f>
        <v>0</v>
      </c>
      <c r="Q266" s="243">
        <v>0</v>
      </c>
      <c r="R266" s="243">
        <f>Q266*H266</f>
        <v>0</v>
      </c>
      <c r="S266" s="243">
        <v>0.0254</v>
      </c>
      <c r="T266" s="244">
        <f>S266*H266</f>
        <v>0.30479999999999996</v>
      </c>
      <c r="AR266" s="25" t="s">
        <v>150</v>
      </c>
      <c r="AT266" s="25" t="s">
        <v>145</v>
      </c>
      <c r="AU266" s="25" t="s">
        <v>84</v>
      </c>
      <c r="AY266" s="25" t="s">
        <v>142</v>
      </c>
      <c r="BE266" s="245">
        <f>IF(N266="základní",J266,0)</f>
        <v>0</v>
      </c>
      <c r="BF266" s="245">
        <f>IF(N266="snížená",J266,0)</f>
        <v>0</v>
      </c>
      <c r="BG266" s="245">
        <f>IF(N266="zákl. přenesená",J266,0)</f>
        <v>0</v>
      </c>
      <c r="BH266" s="245">
        <f>IF(N266="sníž. přenesená",J266,0)</f>
        <v>0</v>
      </c>
      <c r="BI266" s="245">
        <f>IF(N266="nulová",J266,0)</f>
        <v>0</v>
      </c>
      <c r="BJ266" s="25" t="s">
        <v>82</v>
      </c>
      <c r="BK266" s="245">
        <f>ROUND(I266*H266,2)</f>
        <v>0</v>
      </c>
      <c r="BL266" s="25" t="s">
        <v>150</v>
      </c>
      <c r="BM266" s="25" t="s">
        <v>1321</v>
      </c>
    </row>
    <row r="267" spans="2:65" s="1" customFormat="1" ht="16.5" customHeight="1">
      <c r="B267" s="47"/>
      <c r="C267" s="234" t="s">
        <v>1322</v>
      </c>
      <c r="D267" s="234" t="s">
        <v>145</v>
      </c>
      <c r="E267" s="235" t="s">
        <v>1323</v>
      </c>
      <c r="F267" s="236" t="s">
        <v>1324</v>
      </c>
      <c r="G267" s="237" t="s">
        <v>179</v>
      </c>
      <c r="H267" s="238">
        <v>1</v>
      </c>
      <c r="I267" s="239"/>
      <c r="J267" s="240">
        <f>ROUND(I267*H267,2)</f>
        <v>0</v>
      </c>
      <c r="K267" s="236" t="s">
        <v>149</v>
      </c>
      <c r="L267" s="73"/>
      <c r="M267" s="241" t="s">
        <v>21</v>
      </c>
      <c r="N267" s="242" t="s">
        <v>45</v>
      </c>
      <c r="O267" s="48"/>
      <c r="P267" s="243">
        <f>O267*H267</f>
        <v>0</v>
      </c>
      <c r="Q267" s="243">
        <v>0</v>
      </c>
      <c r="R267" s="243">
        <f>Q267*H267</f>
        <v>0</v>
      </c>
      <c r="S267" s="243">
        <v>0.013</v>
      </c>
      <c r="T267" s="244">
        <f>S267*H267</f>
        <v>0.013</v>
      </c>
      <c r="AR267" s="25" t="s">
        <v>150</v>
      </c>
      <c r="AT267" s="25" t="s">
        <v>145</v>
      </c>
      <c r="AU267" s="25" t="s">
        <v>84</v>
      </c>
      <c r="AY267" s="25" t="s">
        <v>142</v>
      </c>
      <c r="BE267" s="245">
        <f>IF(N267="základní",J267,0)</f>
        <v>0</v>
      </c>
      <c r="BF267" s="245">
        <f>IF(N267="snížená",J267,0)</f>
        <v>0</v>
      </c>
      <c r="BG267" s="245">
        <f>IF(N267="zákl. přenesená",J267,0)</f>
        <v>0</v>
      </c>
      <c r="BH267" s="245">
        <f>IF(N267="sníž. přenesená",J267,0)</f>
        <v>0</v>
      </c>
      <c r="BI267" s="245">
        <f>IF(N267="nulová",J267,0)</f>
        <v>0</v>
      </c>
      <c r="BJ267" s="25" t="s">
        <v>82</v>
      </c>
      <c r="BK267" s="245">
        <f>ROUND(I267*H267,2)</f>
        <v>0</v>
      </c>
      <c r="BL267" s="25" t="s">
        <v>150</v>
      </c>
      <c r="BM267" s="25" t="s">
        <v>1325</v>
      </c>
    </row>
    <row r="268" spans="2:65" s="1" customFormat="1" ht="16.5" customHeight="1">
      <c r="B268" s="47"/>
      <c r="C268" s="234" t="s">
        <v>1326</v>
      </c>
      <c r="D268" s="234" t="s">
        <v>145</v>
      </c>
      <c r="E268" s="235" t="s">
        <v>1327</v>
      </c>
      <c r="F268" s="236" t="s">
        <v>1328</v>
      </c>
      <c r="G268" s="237" t="s">
        <v>179</v>
      </c>
      <c r="H268" s="238">
        <v>4</v>
      </c>
      <c r="I268" s="239"/>
      <c r="J268" s="240">
        <f>ROUND(I268*H268,2)</f>
        <v>0</v>
      </c>
      <c r="K268" s="236" t="s">
        <v>149</v>
      </c>
      <c r="L268" s="73"/>
      <c r="M268" s="241" t="s">
        <v>21</v>
      </c>
      <c r="N268" s="242" t="s">
        <v>45</v>
      </c>
      <c r="O268" s="48"/>
      <c r="P268" s="243">
        <f>O268*H268</f>
        <v>0</v>
      </c>
      <c r="Q268" s="243">
        <v>0</v>
      </c>
      <c r="R268" s="243">
        <f>Q268*H268</f>
        <v>0</v>
      </c>
      <c r="S268" s="243">
        <v>0.0029</v>
      </c>
      <c r="T268" s="244">
        <f>S268*H268</f>
        <v>0.0116</v>
      </c>
      <c r="AR268" s="25" t="s">
        <v>150</v>
      </c>
      <c r="AT268" s="25" t="s">
        <v>145</v>
      </c>
      <c r="AU268" s="25" t="s">
        <v>84</v>
      </c>
      <c r="AY268" s="25" t="s">
        <v>142</v>
      </c>
      <c r="BE268" s="245">
        <f>IF(N268="základní",J268,0)</f>
        <v>0</v>
      </c>
      <c r="BF268" s="245">
        <f>IF(N268="snížená",J268,0)</f>
        <v>0</v>
      </c>
      <c r="BG268" s="245">
        <f>IF(N268="zákl. přenesená",J268,0)</f>
        <v>0</v>
      </c>
      <c r="BH268" s="245">
        <f>IF(N268="sníž. přenesená",J268,0)</f>
        <v>0</v>
      </c>
      <c r="BI268" s="245">
        <f>IF(N268="nulová",J268,0)</f>
        <v>0</v>
      </c>
      <c r="BJ268" s="25" t="s">
        <v>82</v>
      </c>
      <c r="BK268" s="245">
        <f>ROUND(I268*H268,2)</f>
        <v>0</v>
      </c>
      <c r="BL268" s="25" t="s">
        <v>150</v>
      </c>
      <c r="BM268" s="25" t="s">
        <v>1329</v>
      </c>
    </row>
    <row r="269" spans="2:65" s="1" customFormat="1" ht="16.5" customHeight="1">
      <c r="B269" s="47"/>
      <c r="C269" s="234" t="s">
        <v>1330</v>
      </c>
      <c r="D269" s="234" t="s">
        <v>145</v>
      </c>
      <c r="E269" s="235" t="s">
        <v>683</v>
      </c>
      <c r="F269" s="236" t="s">
        <v>684</v>
      </c>
      <c r="G269" s="237" t="s">
        <v>179</v>
      </c>
      <c r="H269" s="238">
        <v>20</v>
      </c>
      <c r="I269" s="239"/>
      <c r="J269" s="240">
        <f>ROUND(I269*H269,2)</f>
        <v>0</v>
      </c>
      <c r="K269" s="236" t="s">
        <v>149</v>
      </c>
      <c r="L269" s="73"/>
      <c r="M269" s="241" t="s">
        <v>21</v>
      </c>
      <c r="N269" s="242" t="s">
        <v>45</v>
      </c>
      <c r="O269" s="48"/>
      <c r="P269" s="243">
        <f>O269*H269</f>
        <v>0</v>
      </c>
      <c r="Q269" s="243">
        <v>0.00024</v>
      </c>
      <c r="R269" s="243">
        <f>Q269*H269</f>
        <v>0.0048000000000000004</v>
      </c>
      <c r="S269" s="243">
        <v>0</v>
      </c>
      <c r="T269" s="244">
        <f>S269*H269</f>
        <v>0</v>
      </c>
      <c r="AR269" s="25" t="s">
        <v>150</v>
      </c>
      <c r="AT269" s="25" t="s">
        <v>145</v>
      </c>
      <c r="AU269" s="25" t="s">
        <v>84</v>
      </c>
      <c r="AY269" s="25" t="s">
        <v>142</v>
      </c>
      <c r="BE269" s="245">
        <f>IF(N269="základní",J269,0)</f>
        <v>0</v>
      </c>
      <c r="BF269" s="245">
        <f>IF(N269="snížená",J269,0)</f>
        <v>0</v>
      </c>
      <c r="BG269" s="245">
        <f>IF(N269="zákl. přenesená",J269,0)</f>
        <v>0</v>
      </c>
      <c r="BH269" s="245">
        <f>IF(N269="sníž. přenesená",J269,0)</f>
        <v>0</v>
      </c>
      <c r="BI269" s="245">
        <f>IF(N269="nulová",J269,0)</f>
        <v>0</v>
      </c>
      <c r="BJ269" s="25" t="s">
        <v>82</v>
      </c>
      <c r="BK269" s="245">
        <f>ROUND(I269*H269,2)</f>
        <v>0</v>
      </c>
      <c r="BL269" s="25" t="s">
        <v>150</v>
      </c>
      <c r="BM269" s="25" t="s">
        <v>1331</v>
      </c>
    </row>
    <row r="270" spans="2:65" s="1" customFormat="1" ht="25.5" customHeight="1">
      <c r="B270" s="47"/>
      <c r="C270" s="234" t="s">
        <v>1332</v>
      </c>
      <c r="D270" s="234" t="s">
        <v>145</v>
      </c>
      <c r="E270" s="235" t="s">
        <v>1333</v>
      </c>
      <c r="F270" s="236" t="s">
        <v>1334</v>
      </c>
      <c r="G270" s="237" t="s">
        <v>234</v>
      </c>
      <c r="H270" s="238">
        <v>7.237</v>
      </c>
      <c r="I270" s="239"/>
      <c r="J270" s="240">
        <f>ROUND(I270*H270,2)</f>
        <v>0</v>
      </c>
      <c r="K270" s="236" t="s">
        <v>149</v>
      </c>
      <c r="L270" s="73"/>
      <c r="M270" s="241" t="s">
        <v>21</v>
      </c>
      <c r="N270" s="242" t="s">
        <v>45</v>
      </c>
      <c r="O270" s="48"/>
      <c r="P270" s="243">
        <f>O270*H270</f>
        <v>0</v>
      </c>
      <c r="Q270" s="243">
        <v>0</v>
      </c>
      <c r="R270" s="243">
        <f>Q270*H270</f>
        <v>0</v>
      </c>
      <c r="S270" s="243">
        <v>0</v>
      </c>
      <c r="T270" s="244">
        <f>S270*H270</f>
        <v>0</v>
      </c>
      <c r="AR270" s="25" t="s">
        <v>150</v>
      </c>
      <c r="AT270" s="25" t="s">
        <v>145</v>
      </c>
      <c r="AU270" s="25" t="s">
        <v>84</v>
      </c>
      <c r="AY270" s="25" t="s">
        <v>142</v>
      </c>
      <c r="BE270" s="245">
        <f>IF(N270="základní",J270,0)</f>
        <v>0</v>
      </c>
      <c r="BF270" s="245">
        <f>IF(N270="snížená",J270,0)</f>
        <v>0</v>
      </c>
      <c r="BG270" s="245">
        <f>IF(N270="zákl. přenesená",J270,0)</f>
        <v>0</v>
      </c>
      <c r="BH270" s="245">
        <f>IF(N270="sníž. přenesená",J270,0)</f>
        <v>0</v>
      </c>
      <c r="BI270" s="245">
        <f>IF(N270="nulová",J270,0)</f>
        <v>0</v>
      </c>
      <c r="BJ270" s="25" t="s">
        <v>82</v>
      </c>
      <c r="BK270" s="245">
        <f>ROUND(I270*H270,2)</f>
        <v>0</v>
      </c>
      <c r="BL270" s="25" t="s">
        <v>150</v>
      </c>
      <c r="BM270" s="25" t="s">
        <v>1335</v>
      </c>
    </row>
    <row r="271" spans="2:65" s="1" customFormat="1" ht="25.5" customHeight="1">
      <c r="B271" s="47"/>
      <c r="C271" s="234" t="s">
        <v>1336</v>
      </c>
      <c r="D271" s="234" t="s">
        <v>145</v>
      </c>
      <c r="E271" s="235" t="s">
        <v>1337</v>
      </c>
      <c r="F271" s="236" t="s">
        <v>1338</v>
      </c>
      <c r="G271" s="237" t="s">
        <v>179</v>
      </c>
      <c r="H271" s="238">
        <v>2</v>
      </c>
      <c r="I271" s="239"/>
      <c r="J271" s="240">
        <f>ROUND(I271*H271,2)</f>
        <v>0</v>
      </c>
      <c r="K271" s="236" t="s">
        <v>149</v>
      </c>
      <c r="L271" s="73"/>
      <c r="M271" s="241" t="s">
        <v>21</v>
      </c>
      <c r="N271" s="242" t="s">
        <v>45</v>
      </c>
      <c r="O271" s="48"/>
      <c r="P271" s="243">
        <f>O271*H271</f>
        <v>0</v>
      </c>
      <c r="Q271" s="243">
        <v>0</v>
      </c>
      <c r="R271" s="243">
        <f>Q271*H271</f>
        <v>0</v>
      </c>
      <c r="S271" s="243">
        <v>0.025</v>
      </c>
      <c r="T271" s="244">
        <f>S271*H271</f>
        <v>0.05</v>
      </c>
      <c r="AR271" s="25" t="s">
        <v>150</v>
      </c>
      <c r="AT271" s="25" t="s">
        <v>145</v>
      </c>
      <c r="AU271" s="25" t="s">
        <v>84</v>
      </c>
      <c r="AY271" s="25" t="s">
        <v>142</v>
      </c>
      <c r="BE271" s="245">
        <f>IF(N271="základní",J271,0)</f>
        <v>0</v>
      </c>
      <c r="BF271" s="245">
        <f>IF(N271="snížená",J271,0)</f>
        <v>0</v>
      </c>
      <c r="BG271" s="245">
        <f>IF(N271="zákl. přenesená",J271,0)</f>
        <v>0</v>
      </c>
      <c r="BH271" s="245">
        <f>IF(N271="sníž. přenesená",J271,0)</f>
        <v>0</v>
      </c>
      <c r="BI271" s="245">
        <f>IF(N271="nulová",J271,0)</f>
        <v>0</v>
      </c>
      <c r="BJ271" s="25" t="s">
        <v>82</v>
      </c>
      <c r="BK271" s="245">
        <f>ROUND(I271*H271,2)</f>
        <v>0</v>
      </c>
      <c r="BL271" s="25" t="s">
        <v>150</v>
      </c>
      <c r="BM271" s="25" t="s">
        <v>1339</v>
      </c>
    </row>
    <row r="272" spans="2:65" s="1" customFormat="1" ht="25.5" customHeight="1">
      <c r="B272" s="47"/>
      <c r="C272" s="234" t="s">
        <v>1340</v>
      </c>
      <c r="D272" s="234" t="s">
        <v>145</v>
      </c>
      <c r="E272" s="235" t="s">
        <v>1341</v>
      </c>
      <c r="F272" s="236" t="s">
        <v>1342</v>
      </c>
      <c r="G272" s="237" t="s">
        <v>172</v>
      </c>
      <c r="H272" s="256"/>
      <c r="I272" s="239"/>
      <c r="J272" s="240">
        <f>ROUND(I272*H272,2)</f>
        <v>0</v>
      </c>
      <c r="K272" s="236" t="s">
        <v>149</v>
      </c>
      <c r="L272" s="73"/>
      <c r="M272" s="241" t="s">
        <v>21</v>
      </c>
      <c r="N272" s="242" t="s">
        <v>45</v>
      </c>
      <c r="O272" s="48"/>
      <c r="P272" s="243">
        <f>O272*H272</f>
        <v>0</v>
      </c>
      <c r="Q272" s="243">
        <v>0</v>
      </c>
      <c r="R272" s="243">
        <f>Q272*H272</f>
        <v>0</v>
      </c>
      <c r="S272" s="243">
        <v>0</v>
      </c>
      <c r="T272" s="244">
        <f>S272*H272</f>
        <v>0</v>
      </c>
      <c r="AR272" s="25" t="s">
        <v>150</v>
      </c>
      <c r="AT272" s="25" t="s">
        <v>145</v>
      </c>
      <c r="AU272" s="25" t="s">
        <v>84</v>
      </c>
      <c r="AY272" s="25" t="s">
        <v>142</v>
      </c>
      <c r="BE272" s="245">
        <f>IF(N272="základní",J272,0)</f>
        <v>0</v>
      </c>
      <c r="BF272" s="245">
        <f>IF(N272="snížená",J272,0)</f>
        <v>0</v>
      </c>
      <c r="BG272" s="245">
        <f>IF(N272="zákl. přenesená",J272,0)</f>
        <v>0</v>
      </c>
      <c r="BH272" s="245">
        <f>IF(N272="sníž. přenesená",J272,0)</f>
        <v>0</v>
      </c>
      <c r="BI272" s="245">
        <f>IF(N272="nulová",J272,0)</f>
        <v>0</v>
      </c>
      <c r="BJ272" s="25" t="s">
        <v>82</v>
      </c>
      <c r="BK272" s="245">
        <f>ROUND(I272*H272,2)</f>
        <v>0</v>
      </c>
      <c r="BL272" s="25" t="s">
        <v>150</v>
      </c>
      <c r="BM272" s="25" t="s">
        <v>1343</v>
      </c>
    </row>
    <row r="273" spans="2:63" s="11" customFormat="1" ht="29.85" customHeight="1">
      <c r="B273" s="218"/>
      <c r="C273" s="219"/>
      <c r="D273" s="220" t="s">
        <v>73</v>
      </c>
      <c r="E273" s="232" t="s">
        <v>1344</v>
      </c>
      <c r="F273" s="232" t="s">
        <v>1345</v>
      </c>
      <c r="G273" s="219"/>
      <c r="H273" s="219"/>
      <c r="I273" s="222"/>
      <c r="J273" s="233">
        <f>BK273</f>
        <v>0</v>
      </c>
      <c r="K273" s="219"/>
      <c r="L273" s="224"/>
      <c r="M273" s="225"/>
      <c r="N273" s="226"/>
      <c r="O273" s="226"/>
      <c r="P273" s="227">
        <f>SUM(P274:P275)</f>
        <v>0</v>
      </c>
      <c r="Q273" s="226"/>
      <c r="R273" s="227">
        <f>SUM(R274:R275)</f>
        <v>0</v>
      </c>
      <c r="S273" s="226"/>
      <c r="T273" s="228">
        <f>SUM(T274:T275)</f>
        <v>0</v>
      </c>
      <c r="AR273" s="229" t="s">
        <v>84</v>
      </c>
      <c r="AT273" s="230" t="s">
        <v>73</v>
      </c>
      <c r="AU273" s="230" t="s">
        <v>82</v>
      </c>
      <c r="AY273" s="229" t="s">
        <v>142</v>
      </c>
      <c r="BK273" s="231">
        <f>SUM(BK274:BK275)</f>
        <v>0</v>
      </c>
    </row>
    <row r="274" spans="2:65" s="1" customFormat="1" ht="25.5" customHeight="1">
      <c r="B274" s="47"/>
      <c r="C274" s="234" t="s">
        <v>1346</v>
      </c>
      <c r="D274" s="234" t="s">
        <v>145</v>
      </c>
      <c r="E274" s="235" t="s">
        <v>1347</v>
      </c>
      <c r="F274" s="236" t="s">
        <v>1348</v>
      </c>
      <c r="G274" s="237" t="s">
        <v>530</v>
      </c>
      <c r="H274" s="238">
        <v>900</v>
      </c>
      <c r="I274" s="239"/>
      <c r="J274" s="240">
        <f>ROUND(I274*H274,2)</f>
        <v>0</v>
      </c>
      <c r="K274" s="236" t="s">
        <v>149</v>
      </c>
      <c r="L274" s="73"/>
      <c r="M274" s="241" t="s">
        <v>21</v>
      </c>
      <c r="N274" s="242" t="s">
        <v>45</v>
      </c>
      <c r="O274" s="48"/>
      <c r="P274" s="243">
        <f>O274*H274</f>
        <v>0</v>
      </c>
      <c r="Q274" s="243">
        <v>0</v>
      </c>
      <c r="R274" s="243">
        <f>Q274*H274</f>
        <v>0</v>
      </c>
      <c r="S274" s="243">
        <v>0</v>
      </c>
      <c r="T274" s="244">
        <f>S274*H274</f>
        <v>0</v>
      </c>
      <c r="AR274" s="25" t="s">
        <v>150</v>
      </c>
      <c r="AT274" s="25" t="s">
        <v>145</v>
      </c>
      <c r="AU274" s="25" t="s">
        <v>84</v>
      </c>
      <c r="AY274" s="25" t="s">
        <v>142</v>
      </c>
      <c r="BE274" s="245">
        <f>IF(N274="základní",J274,0)</f>
        <v>0</v>
      </c>
      <c r="BF274" s="245">
        <f>IF(N274="snížená",J274,0)</f>
        <v>0</v>
      </c>
      <c r="BG274" s="245">
        <f>IF(N274="zákl. přenesená",J274,0)</f>
        <v>0</v>
      </c>
      <c r="BH274" s="245">
        <f>IF(N274="sníž. přenesená",J274,0)</f>
        <v>0</v>
      </c>
      <c r="BI274" s="245">
        <f>IF(N274="nulová",J274,0)</f>
        <v>0</v>
      </c>
      <c r="BJ274" s="25" t="s">
        <v>82</v>
      </c>
      <c r="BK274" s="245">
        <f>ROUND(I274*H274,2)</f>
        <v>0</v>
      </c>
      <c r="BL274" s="25" t="s">
        <v>150</v>
      </c>
      <c r="BM274" s="25" t="s">
        <v>1349</v>
      </c>
    </row>
    <row r="275" spans="2:65" s="1" customFormat="1" ht="16.5" customHeight="1">
      <c r="B275" s="47"/>
      <c r="C275" s="234" t="s">
        <v>1350</v>
      </c>
      <c r="D275" s="234" t="s">
        <v>145</v>
      </c>
      <c r="E275" s="235" t="s">
        <v>1351</v>
      </c>
      <c r="F275" s="236" t="s">
        <v>1352</v>
      </c>
      <c r="G275" s="237" t="s">
        <v>530</v>
      </c>
      <c r="H275" s="238">
        <v>900</v>
      </c>
      <c r="I275" s="239"/>
      <c r="J275" s="240">
        <f>ROUND(I275*H275,2)</f>
        <v>0</v>
      </c>
      <c r="K275" s="236" t="s">
        <v>149</v>
      </c>
      <c r="L275" s="73"/>
      <c r="M275" s="241" t="s">
        <v>21</v>
      </c>
      <c r="N275" s="242" t="s">
        <v>45</v>
      </c>
      <c r="O275" s="48"/>
      <c r="P275" s="243">
        <f>O275*H275</f>
        <v>0</v>
      </c>
      <c r="Q275" s="243">
        <v>0</v>
      </c>
      <c r="R275" s="243">
        <f>Q275*H275</f>
        <v>0</v>
      </c>
      <c r="S275" s="243">
        <v>0</v>
      </c>
      <c r="T275" s="244">
        <f>S275*H275</f>
        <v>0</v>
      </c>
      <c r="AR275" s="25" t="s">
        <v>150</v>
      </c>
      <c r="AT275" s="25" t="s">
        <v>145</v>
      </c>
      <c r="AU275" s="25" t="s">
        <v>84</v>
      </c>
      <c r="AY275" s="25" t="s">
        <v>142</v>
      </c>
      <c r="BE275" s="245">
        <f>IF(N275="základní",J275,0)</f>
        <v>0</v>
      </c>
      <c r="BF275" s="245">
        <f>IF(N275="snížená",J275,0)</f>
        <v>0</v>
      </c>
      <c r="BG275" s="245">
        <f>IF(N275="zákl. přenesená",J275,0)</f>
        <v>0</v>
      </c>
      <c r="BH275" s="245">
        <f>IF(N275="sníž. přenesená",J275,0)</f>
        <v>0</v>
      </c>
      <c r="BI275" s="245">
        <f>IF(N275="nulová",J275,0)</f>
        <v>0</v>
      </c>
      <c r="BJ275" s="25" t="s">
        <v>82</v>
      </c>
      <c r="BK275" s="245">
        <f>ROUND(I275*H275,2)</f>
        <v>0</v>
      </c>
      <c r="BL275" s="25" t="s">
        <v>150</v>
      </c>
      <c r="BM275" s="25" t="s">
        <v>1353</v>
      </c>
    </row>
    <row r="276" spans="2:63" s="11" customFormat="1" ht="37.4" customHeight="1">
      <c r="B276" s="218"/>
      <c r="C276" s="219"/>
      <c r="D276" s="220" t="s">
        <v>73</v>
      </c>
      <c r="E276" s="221" t="s">
        <v>507</v>
      </c>
      <c r="F276" s="221" t="s">
        <v>508</v>
      </c>
      <c r="G276" s="219"/>
      <c r="H276" s="219"/>
      <c r="I276" s="222"/>
      <c r="J276" s="223">
        <f>BK276</f>
        <v>0</v>
      </c>
      <c r="K276" s="219"/>
      <c r="L276" s="224"/>
      <c r="M276" s="225"/>
      <c r="N276" s="226"/>
      <c r="O276" s="226"/>
      <c r="P276" s="227">
        <f>SUM(P277:P281)</f>
        <v>0</v>
      </c>
      <c r="Q276" s="226"/>
      <c r="R276" s="227">
        <f>SUM(R277:R281)</f>
        <v>0</v>
      </c>
      <c r="S276" s="226"/>
      <c r="T276" s="228">
        <f>SUM(T277:T281)</f>
        <v>0</v>
      </c>
      <c r="AR276" s="229" t="s">
        <v>161</v>
      </c>
      <c r="AT276" s="230" t="s">
        <v>73</v>
      </c>
      <c r="AU276" s="230" t="s">
        <v>74</v>
      </c>
      <c r="AY276" s="229" t="s">
        <v>142</v>
      </c>
      <c r="BK276" s="231">
        <f>SUM(BK277:BK281)</f>
        <v>0</v>
      </c>
    </row>
    <row r="277" spans="2:65" s="1" customFormat="1" ht="25.5" customHeight="1">
      <c r="B277" s="47"/>
      <c r="C277" s="234" t="s">
        <v>1354</v>
      </c>
      <c r="D277" s="234" t="s">
        <v>145</v>
      </c>
      <c r="E277" s="235" t="s">
        <v>1355</v>
      </c>
      <c r="F277" s="236" t="s">
        <v>1356</v>
      </c>
      <c r="G277" s="237" t="s">
        <v>512</v>
      </c>
      <c r="H277" s="238">
        <v>72</v>
      </c>
      <c r="I277" s="239"/>
      <c r="J277" s="240">
        <f>ROUND(I277*H277,2)</f>
        <v>0</v>
      </c>
      <c r="K277" s="236" t="s">
        <v>149</v>
      </c>
      <c r="L277" s="73"/>
      <c r="M277" s="241" t="s">
        <v>21</v>
      </c>
      <c r="N277" s="242" t="s">
        <v>45</v>
      </c>
      <c r="O277" s="48"/>
      <c r="P277" s="243">
        <f>O277*H277</f>
        <v>0</v>
      </c>
      <c r="Q277" s="243">
        <v>0</v>
      </c>
      <c r="R277" s="243">
        <f>Q277*H277</f>
        <v>0</v>
      </c>
      <c r="S277" s="243">
        <v>0</v>
      </c>
      <c r="T277" s="244">
        <f>S277*H277</f>
        <v>0</v>
      </c>
      <c r="AR277" s="25" t="s">
        <v>513</v>
      </c>
      <c r="AT277" s="25" t="s">
        <v>145</v>
      </c>
      <c r="AU277" s="25" t="s">
        <v>82</v>
      </c>
      <c r="AY277" s="25" t="s">
        <v>142</v>
      </c>
      <c r="BE277" s="245">
        <f>IF(N277="základní",J277,0)</f>
        <v>0</v>
      </c>
      <c r="BF277" s="245">
        <f>IF(N277="snížená",J277,0)</f>
        <v>0</v>
      </c>
      <c r="BG277" s="245">
        <f>IF(N277="zákl. přenesená",J277,0)</f>
        <v>0</v>
      </c>
      <c r="BH277" s="245">
        <f>IF(N277="sníž. přenesená",J277,0)</f>
        <v>0</v>
      </c>
      <c r="BI277" s="245">
        <f>IF(N277="nulová",J277,0)</f>
        <v>0</v>
      </c>
      <c r="BJ277" s="25" t="s">
        <v>82</v>
      </c>
      <c r="BK277" s="245">
        <f>ROUND(I277*H277,2)</f>
        <v>0</v>
      </c>
      <c r="BL277" s="25" t="s">
        <v>513</v>
      </c>
      <c r="BM277" s="25" t="s">
        <v>1357</v>
      </c>
    </row>
    <row r="278" spans="2:65" s="1" customFormat="1" ht="38.25" customHeight="1">
      <c r="B278" s="47"/>
      <c r="C278" s="234" t="s">
        <v>1358</v>
      </c>
      <c r="D278" s="234" t="s">
        <v>145</v>
      </c>
      <c r="E278" s="235" t="s">
        <v>725</v>
      </c>
      <c r="F278" s="236" t="s">
        <v>1359</v>
      </c>
      <c r="G278" s="237" t="s">
        <v>512</v>
      </c>
      <c r="H278" s="238">
        <v>24</v>
      </c>
      <c r="I278" s="239"/>
      <c r="J278" s="240">
        <f>ROUND(I278*H278,2)</f>
        <v>0</v>
      </c>
      <c r="K278" s="236" t="s">
        <v>149</v>
      </c>
      <c r="L278" s="73"/>
      <c r="M278" s="241" t="s">
        <v>21</v>
      </c>
      <c r="N278" s="242" t="s">
        <v>45</v>
      </c>
      <c r="O278" s="48"/>
      <c r="P278" s="243">
        <f>O278*H278</f>
        <v>0</v>
      </c>
      <c r="Q278" s="243">
        <v>0</v>
      </c>
      <c r="R278" s="243">
        <f>Q278*H278</f>
        <v>0</v>
      </c>
      <c r="S278" s="243">
        <v>0</v>
      </c>
      <c r="T278" s="244">
        <f>S278*H278</f>
        <v>0</v>
      </c>
      <c r="AR278" s="25" t="s">
        <v>513</v>
      </c>
      <c r="AT278" s="25" t="s">
        <v>145</v>
      </c>
      <c r="AU278" s="25" t="s">
        <v>82</v>
      </c>
      <c r="AY278" s="25" t="s">
        <v>142</v>
      </c>
      <c r="BE278" s="245">
        <f>IF(N278="základní",J278,0)</f>
        <v>0</v>
      </c>
      <c r="BF278" s="245">
        <f>IF(N278="snížená",J278,0)</f>
        <v>0</v>
      </c>
      <c r="BG278" s="245">
        <f>IF(N278="zákl. přenesená",J278,0)</f>
        <v>0</v>
      </c>
      <c r="BH278" s="245">
        <f>IF(N278="sníž. přenesená",J278,0)</f>
        <v>0</v>
      </c>
      <c r="BI278" s="245">
        <f>IF(N278="nulová",J278,0)</f>
        <v>0</v>
      </c>
      <c r="BJ278" s="25" t="s">
        <v>82</v>
      </c>
      <c r="BK278" s="245">
        <f>ROUND(I278*H278,2)</f>
        <v>0</v>
      </c>
      <c r="BL278" s="25" t="s">
        <v>513</v>
      </c>
      <c r="BM278" s="25" t="s">
        <v>1360</v>
      </c>
    </row>
    <row r="279" spans="2:65" s="1" customFormat="1" ht="25.5" customHeight="1">
      <c r="B279" s="47"/>
      <c r="C279" s="234" t="s">
        <v>1361</v>
      </c>
      <c r="D279" s="234" t="s">
        <v>145</v>
      </c>
      <c r="E279" s="235" t="s">
        <v>1362</v>
      </c>
      <c r="F279" s="236" t="s">
        <v>1363</v>
      </c>
      <c r="G279" s="237" t="s">
        <v>512</v>
      </c>
      <c r="H279" s="238">
        <v>48</v>
      </c>
      <c r="I279" s="239"/>
      <c r="J279" s="240">
        <f>ROUND(I279*H279,2)</f>
        <v>0</v>
      </c>
      <c r="K279" s="236" t="s">
        <v>149</v>
      </c>
      <c r="L279" s="73"/>
      <c r="M279" s="241" t="s">
        <v>21</v>
      </c>
      <c r="N279" s="242" t="s">
        <v>45</v>
      </c>
      <c r="O279" s="48"/>
      <c r="P279" s="243">
        <f>O279*H279</f>
        <v>0</v>
      </c>
      <c r="Q279" s="243">
        <v>0</v>
      </c>
      <c r="R279" s="243">
        <f>Q279*H279</f>
        <v>0</v>
      </c>
      <c r="S279" s="243">
        <v>0</v>
      </c>
      <c r="T279" s="244">
        <f>S279*H279</f>
        <v>0</v>
      </c>
      <c r="AR279" s="25" t="s">
        <v>513</v>
      </c>
      <c r="AT279" s="25" t="s">
        <v>145</v>
      </c>
      <c r="AU279" s="25" t="s">
        <v>82</v>
      </c>
      <c r="AY279" s="25" t="s">
        <v>142</v>
      </c>
      <c r="BE279" s="245">
        <f>IF(N279="základní",J279,0)</f>
        <v>0</v>
      </c>
      <c r="BF279" s="245">
        <f>IF(N279="snížená",J279,0)</f>
        <v>0</v>
      </c>
      <c r="BG279" s="245">
        <f>IF(N279="zákl. přenesená",J279,0)</f>
        <v>0</v>
      </c>
      <c r="BH279" s="245">
        <f>IF(N279="sníž. přenesená",J279,0)</f>
        <v>0</v>
      </c>
      <c r="BI279" s="245">
        <f>IF(N279="nulová",J279,0)</f>
        <v>0</v>
      </c>
      <c r="BJ279" s="25" t="s">
        <v>82</v>
      </c>
      <c r="BK279" s="245">
        <f>ROUND(I279*H279,2)</f>
        <v>0</v>
      </c>
      <c r="BL279" s="25" t="s">
        <v>513</v>
      </c>
      <c r="BM279" s="25" t="s">
        <v>1364</v>
      </c>
    </row>
    <row r="280" spans="2:65" s="1" customFormat="1" ht="51" customHeight="1">
      <c r="B280" s="47"/>
      <c r="C280" s="234" t="s">
        <v>1365</v>
      </c>
      <c r="D280" s="234" t="s">
        <v>145</v>
      </c>
      <c r="E280" s="235" t="s">
        <v>510</v>
      </c>
      <c r="F280" s="236" t="s">
        <v>1366</v>
      </c>
      <c r="G280" s="237" t="s">
        <v>512</v>
      </c>
      <c r="H280" s="238">
        <v>24</v>
      </c>
      <c r="I280" s="239"/>
      <c r="J280" s="240">
        <f>ROUND(I280*H280,2)</f>
        <v>0</v>
      </c>
      <c r="K280" s="236" t="s">
        <v>149</v>
      </c>
      <c r="L280" s="73"/>
      <c r="M280" s="241" t="s">
        <v>21</v>
      </c>
      <c r="N280" s="242" t="s">
        <v>45</v>
      </c>
      <c r="O280" s="48"/>
      <c r="P280" s="243">
        <f>O280*H280</f>
        <v>0</v>
      </c>
      <c r="Q280" s="243">
        <v>0</v>
      </c>
      <c r="R280" s="243">
        <f>Q280*H280</f>
        <v>0</v>
      </c>
      <c r="S280" s="243">
        <v>0</v>
      </c>
      <c r="T280" s="244">
        <f>S280*H280</f>
        <v>0</v>
      </c>
      <c r="AR280" s="25" t="s">
        <v>513</v>
      </c>
      <c r="AT280" s="25" t="s">
        <v>145</v>
      </c>
      <c r="AU280" s="25" t="s">
        <v>82</v>
      </c>
      <c r="AY280" s="25" t="s">
        <v>142</v>
      </c>
      <c r="BE280" s="245">
        <f>IF(N280="základní",J280,0)</f>
        <v>0</v>
      </c>
      <c r="BF280" s="245">
        <f>IF(N280="snížená",J280,0)</f>
        <v>0</v>
      </c>
      <c r="BG280" s="245">
        <f>IF(N280="zákl. přenesená",J280,0)</f>
        <v>0</v>
      </c>
      <c r="BH280" s="245">
        <f>IF(N280="sníž. přenesená",J280,0)</f>
        <v>0</v>
      </c>
      <c r="BI280" s="245">
        <f>IF(N280="nulová",J280,0)</f>
        <v>0</v>
      </c>
      <c r="BJ280" s="25" t="s">
        <v>82</v>
      </c>
      <c r="BK280" s="245">
        <f>ROUND(I280*H280,2)</f>
        <v>0</v>
      </c>
      <c r="BL280" s="25" t="s">
        <v>513</v>
      </c>
      <c r="BM280" s="25" t="s">
        <v>1367</v>
      </c>
    </row>
    <row r="281" spans="2:65" s="1" customFormat="1" ht="25.5" customHeight="1">
      <c r="B281" s="47"/>
      <c r="C281" s="234" t="s">
        <v>1368</v>
      </c>
      <c r="D281" s="234" t="s">
        <v>145</v>
      </c>
      <c r="E281" s="235" t="s">
        <v>1369</v>
      </c>
      <c r="F281" s="236" t="s">
        <v>1370</v>
      </c>
      <c r="G281" s="237" t="s">
        <v>512</v>
      </c>
      <c r="H281" s="238">
        <v>40</v>
      </c>
      <c r="I281" s="239"/>
      <c r="J281" s="240">
        <f>ROUND(I281*H281,2)</f>
        <v>0</v>
      </c>
      <c r="K281" s="236" t="s">
        <v>149</v>
      </c>
      <c r="L281" s="73"/>
      <c r="M281" s="241" t="s">
        <v>21</v>
      </c>
      <c r="N281" s="257" t="s">
        <v>45</v>
      </c>
      <c r="O281" s="258"/>
      <c r="P281" s="259">
        <f>O281*H281</f>
        <v>0</v>
      </c>
      <c r="Q281" s="259">
        <v>0</v>
      </c>
      <c r="R281" s="259">
        <f>Q281*H281</f>
        <v>0</v>
      </c>
      <c r="S281" s="259">
        <v>0</v>
      </c>
      <c r="T281" s="260">
        <f>S281*H281</f>
        <v>0</v>
      </c>
      <c r="AR281" s="25" t="s">
        <v>513</v>
      </c>
      <c r="AT281" s="25" t="s">
        <v>145</v>
      </c>
      <c r="AU281" s="25" t="s">
        <v>82</v>
      </c>
      <c r="AY281" s="25" t="s">
        <v>142</v>
      </c>
      <c r="BE281" s="245">
        <f>IF(N281="základní",J281,0)</f>
        <v>0</v>
      </c>
      <c r="BF281" s="245">
        <f>IF(N281="snížená",J281,0)</f>
        <v>0</v>
      </c>
      <c r="BG281" s="245">
        <f>IF(N281="zákl. přenesená",J281,0)</f>
        <v>0</v>
      </c>
      <c r="BH281" s="245">
        <f>IF(N281="sníž. přenesená",J281,0)</f>
        <v>0</v>
      </c>
      <c r="BI281" s="245">
        <f>IF(N281="nulová",J281,0)</f>
        <v>0</v>
      </c>
      <c r="BJ281" s="25" t="s">
        <v>82</v>
      </c>
      <c r="BK281" s="245">
        <f>ROUND(I281*H281,2)</f>
        <v>0</v>
      </c>
      <c r="BL281" s="25" t="s">
        <v>513</v>
      </c>
      <c r="BM281" s="25" t="s">
        <v>1371</v>
      </c>
    </row>
    <row r="282" spans="2:12" s="1" customFormat="1" ht="6.95" customHeight="1">
      <c r="B282" s="68"/>
      <c r="C282" s="69"/>
      <c r="D282" s="69"/>
      <c r="E282" s="69"/>
      <c r="F282" s="69"/>
      <c r="G282" s="69"/>
      <c r="H282" s="69"/>
      <c r="I282" s="179"/>
      <c r="J282" s="69"/>
      <c r="K282" s="69"/>
      <c r="L282" s="73"/>
    </row>
  </sheetData>
  <sheetProtection password="CC35" sheet="1" objects="1" scenarios="1" formatColumns="0" formatRows="0" autoFilter="0"/>
  <autoFilter ref="C83:K281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104</v>
      </c>
      <c r="G1" s="152" t="s">
        <v>105</v>
      </c>
      <c r="H1" s="152"/>
      <c r="I1" s="153"/>
      <c r="J1" s="152" t="s">
        <v>106</v>
      </c>
      <c r="K1" s="151" t="s">
        <v>107</v>
      </c>
      <c r="L1" s="152" t="s">
        <v>108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93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84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kotelny SOŠ a SOU řemesel Kutná Hora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1372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8. 2. 2018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21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59" t="s">
        <v>30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59" t="s">
        <v>28</v>
      </c>
      <c r="J20" s="36" t="s">
        <v>34</v>
      </c>
      <c r="K20" s="52"/>
    </row>
    <row r="21" spans="2:11" s="1" customFormat="1" ht="18" customHeight="1">
      <c r="B21" s="47"/>
      <c r="C21" s="48"/>
      <c r="D21" s="48"/>
      <c r="E21" s="36" t="s">
        <v>35</v>
      </c>
      <c r="F21" s="48"/>
      <c r="G21" s="48"/>
      <c r="H21" s="48"/>
      <c r="I21" s="159" t="s">
        <v>30</v>
      </c>
      <c r="J21" s="36" t="s">
        <v>36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71.25" customHeight="1">
      <c r="B24" s="161"/>
      <c r="C24" s="162"/>
      <c r="D24" s="162"/>
      <c r="E24" s="45" t="s">
        <v>112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ROUND(J99,2)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ROUND(SUM(BE99:BE276),2)</f>
        <v>0</v>
      </c>
      <c r="G30" s="48"/>
      <c r="H30" s="48"/>
      <c r="I30" s="171">
        <v>0.21</v>
      </c>
      <c r="J30" s="170">
        <f>ROUND(ROUND((SUM(BE99:BE276)),2)*I30,2)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ROUND(SUM(BF99:BF276),2)</f>
        <v>0</v>
      </c>
      <c r="G31" s="48"/>
      <c r="H31" s="48"/>
      <c r="I31" s="171">
        <v>0.15</v>
      </c>
      <c r="J31" s="170">
        <f>ROUND(ROUND((SUM(BF99:BF276)),2)*I31,2)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ROUND(SUM(BG99:BG276),2)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ROUND(SUM(BH99:BH276),2)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ROUND(SUM(BI99:BI276),2)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113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kotelny SOŠ a SOU řemesel Kutná Hora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17210St - Stavební část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Čáslavská 202, Kutná Hora</v>
      </c>
      <c r="G49" s="48"/>
      <c r="H49" s="48"/>
      <c r="I49" s="159" t="s">
        <v>25</v>
      </c>
      <c r="J49" s="160" t="str">
        <f>IF(J12="","",J12)</f>
        <v>8. 2. 2018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SOŠ a SOU řemesel, Čáslavská 202, Kutná Hora</v>
      </c>
      <c r="G51" s="48"/>
      <c r="H51" s="48"/>
      <c r="I51" s="159" t="s">
        <v>33</v>
      </c>
      <c r="J51" s="45" t="str">
        <f>E21</f>
        <v>Kutnohorská stavební s.r.o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114</v>
      </c>
      <c r="D54" s="172"/>
      <c r="E54" s="172"/>
      <c r="F54" s="172"/>
      <c r="G54" s="172"/>
      <c r="H54" s="172"/>
      <c r="I54" s="186"/>
      <c r="J54" s="187" t="s">
        <v>115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116</v>
      </c>
      <c r="D56" s="48"/>
      <c r="E56" s="48"/>
      <c r="F56" s="48"/>
      <c r="G56" s="48"/>
      <c r="H56" s="48"/>
      <c r="I56" s="157"/>
      <c r="J56" s="168">
        <f>J99</f>
        <v>0</v>
      </c>
      <c r="K56" s="52"/>
      <c r="AU56" s="25" t="s">
        <v>117</v>
      </c>
    </row>
    <row r="57" spans="2:11" s="8" customFormat="1" ht="24.95" customHeight="1">
      <c r="B57" s="190"/>
      <c r="C57" s="191"/>
      <c r="D57" s="192" t="s">
        <v>516</v>
      </c>
      <c r="E57" s="193"/>
      <c r="F57" s="193"/>
      <c r="G57" s="193"/>
      <c r="H57" s="193"/>
      <c r="I57" s="194"/>
      <c r="J57" s="195">
        <f>J100</f>
        <v>0</v>
      </c>
      <c r="K57" s="196"/>
    </row>
    <row r="58" spans="2:11" s="9" customFormat="1" ht="19.9" customHeight="1">
      <c r="B58" s="197"/>
      <c r="C58" s="198"/>
      <c r="D58" s="199" t="s">
        <v>517</v>
      </c>
      <c r="E58" s="200"/>
      <c r="F58" s="200"/>
      <c r="G58" s="200"/>
      <c r="H58" s="200"/>
      <c r="I58" s="201"/>
      <c r="J58" s="202">
        <f>J101</f>
        <v>0</v>
      </c>
      <c r="K58" s="203"/>
    </row>
    <row r="59" spans="2:11" s="9" customFormat="1" ht="19.9" customHeight="1">
      <c r="B59" s="197"/>
      <c r="C59" s="198"/>
      <c r="D59" s="199" t="s">
        <v>1373</v>
      </c>
      <c r="E59" s="200"/>
      <c r="F59" s="200"/>
      <c r="G59" s="200"/>
      <c r="H59" s="200"/>
      <c r="I59" s="201"/>
      <c r="J59" s="202">
        <f>J124</f>
        <v>0</v>
      </c>
      <c r="K59" s="203"/>
    </row>
    <row r="60" spans="2:11" s="9" customFormat="1" ht="19.9" customHeight="1">
      <c r="B60" s="197"/>
      <c r="C60" s="198"/>
      <c r="D60" s="199" t="s">
        <v>1374</v>
      </c>
      <c r="E60" s="200"/>
      <c r="F60" s="200"/>
      <c r="G60" s="200"/>
      <c r="H60" s="200"/>
      <c r="I60" s="201"/>
      <c r="J60" s="202">
        <f>J130</f>
        <v>0</v>
      </c>
      <c r="K60" s="203"/>
    </row>
    <row r="61" spans="2:11" s="9" customFormat="1" ht="19.9" customHeight="1">
      <c r="B61" s="197"/>
      <c r="C61" s="198"/>
      <c r="D61" s="199" t="s">
        <v>518</v>
      </c>
      <c r="E61" s="200"/>
      <c r="F61" s="200"/>
      <c r="G61" s="200"/>
      <c r="H61" s="200"/>
      <c r="I61" s="201"/>
      <c r="J61" s="202">
        <f>J141</f>
        <v>0</v>
      </c>
      <c r="K61" s="203"/>
    </row>
    <row r="62" spans="2:11" s="9" customFormat="1" ht="19.9" customHeight="1">
      <c r="B62" s="197"/>
      <c r="C62" s="198"/>
      <c r="D62" s="199" t="s">
        <v>519</v>
      </c>
      <c r="E62" s="200"/>
      <c r="F62" s="200"/>
      <c r="G62" s="200"/>
      <c r="H62" s="200"/>
      <c r="I62" s="201"/>
      <c r="J62" s="202">
        <f>J149</f>
        <v>0</v>
      </c>
      <c r="K62" s="203"/>
    </row>
    <row r="63" spans="2:11" s="9" customFormat="1" ht="19.9" customHeight="1">
      <c r="B63" s="197"/>
      <c r="C63" s="198"/>
      <c r="D63" s="199" t="s">
        <v>1375</v>
      </c>
      <c r="E63" s="200"/>
      <c r="F63" s="200"/>
      <c r="G63" s="200"/>
      <c r="H63" s="200"/>
      <c r="I63" s="201"/>
      <c r="J63" s="202">
        <f>J160</f>
        <v>0</v>
      </c>
      <c r="K63" s="203"/>
    </row>
    <row r="64" spans="2:11" s="9" customFormat="1" ht="19.9" customHeight="1">
      <c r="B64" s="197"/>
      <c r="C64" s="198"/>
      <c r="D64" s="199" t="s">
        <v>520</v>
      </c>
      <c r="E64" s="200"/>
      <c r="F64" s="200"/>
      <c r="G64" s="200"/>
      <c r="H64" s="200"/>
      <c r="I64" s="201"/>
      <c r="J64" s="202">
        <f>J171</f>
        <v>0</v>
      </c>
      <c r="K64" s="203"/>
    </row>
    <row r="65" spans="2:11" s="9" customFormat="1" ht="19.9" customHeight="1">
      <c r="B65" s="197"/>
      <c r="C65" s="198"/>
      <c r="D65" s="199" t="s">
        <v>1376</v>
      </c>
      <c r="E65" s="200"/>
      <c r="F65" s="200"/>
      <c r="G65" s="200"/>
      <c r="H65" s="200"/>
      <c r="I65" s="201"/>
      <c r="J65" s="202">
        <f>J194</f>
        <v>0</v>
      </c>
      <c r="K65" s="203"/>
    </row>
    <row r="66" spans="2:11" s="9" customFormat="1" ht="19.9" customHeight="1">
      <c r="B66" s="197"/>
      <c r="C66" s="198"/>
      <c r="D66" s="199" t="s">
        <v>1377</v>
      </c>
      <c r="E66" s="200"/>
      <c r="F66" s="200"/>
      <c r="G66" s="200"/>
      <c r="H66" s="200"/>
      <c r="I66" s="201"/>
      <c r="J66" s="202">
        <f>J203</f>
        <v>0</v>
      </c>
      <c r="K66" s="203"/>
    </row>
    <row r="67" spans="2:11" s="8" customFormat="1" ht="24.95" customHeight="1">
      <c r="B67" s="190"/>
      <c r="C67" s="191"/>
      <c r="D67" s="192" t="s">
        <v>118</v>
      </c>
      <c r="E67" s="193"/>
      <c r="F67" s="193"/>
      <c r="G67" s="193"/>
      <c r="H67" s="193"/>
      <c r="I67" s="194"/>
      <c r="J67" s="195">
        <f>J208</f>
        <v>0</v>
      </c>
      <c r="K67" s="196"/>
    </row>
    <row r="68" spans="2:11" s="9" customFormat="1" ht="19.9" customHeight="1">
      <c r="B68" s="197"/>
      <c r="C68" s="198"/>
      <c r="D68" s="199" t="s">
        <v>1378</v>
      </c>
      <c r="E68" s="200"/>
      <c r="F68" s="200"/>
      <c r="G68" s="200"/>
      <c r="H68" s="200"/>
      <c r="I68" s="201"/>
      <c r="J68" s="202">
        <f>J209</f>
        <v>0</v>
      </c>
      <c r="K68" s="203"/>
    </row>
    <row r="69" spans="2:11" s="9" customFormat="1" ht="19.9" customHeight="1">
      <c r="B69" s="197"/>
      <c r="C69" s="198"/>
      <c r="D69" s="199" t="s">
        <v>1379</v>
      </c>
      <c r="E69" s="200"/>
      <c r="F69" s="200"/>
      <c r="G69" s="200"/>
      <c r="H69" s="200"/>
      <c r="I69" s="201"/>
      <c r="J69" s="202">
        <f>J219</f>
        <v>0</v>
      </c>
      <c r="K69" s="203"/>
    </row>
    <row r="70" spans="2:11" s="9" customFormat="1" ht="19.9" customHeight="1">
      <c r="B70" s="197"/>
      <c r="C70" s="198"/>
      <c r="D70" s="199" t="s">
        <v>1380</v>
      </c>
      <c r="E70" s="200"/>
      <c r="F70" s="200"/>
      <c r="G70" s="200"/>
      <c r="H70" s="200"/>
      <c r="I70" s="201"/>
      <c r="J70" s="202">
        <f>J222</f>
        <v>0</v>
      </c>
      <c r="K70" s="203"/>
    </row>
    <row r="71" spans="2:11" s="9" customFormat="1" ht="19.9" customHeight="1">
      <c r="B71" s="197"/>
      <c r="C71" s="198"/>
      <c r="D71" s="199" t="s">
        <v>1381</v>
      </c>
      <c r="E71" s="200"/>
      <c r="F71" s="200"/>
      <c r="G71" s="200"/>
      <c r="H71" s="200"/>
      <c r="I71" s="201"/>
      <c r="J71" s="202">
        <f>J225</f>
        <v>0</v>
      </c>
      <c r="K71" s="203"/>
    </row>
    <row r="72" spans="2:11" s="9" customFormat="1" ht="19.9" customHeight="1">
      <c r="B72" s="197"/>
      <c r="C72" s="198"/>
      <c r="D72" s="199" t="s">
        <v>1382</v>
      </c>
      <c r="E72" s="200"/>
      <c r="F72" s="200"/>
      <c r="G72" s="200"/>
      <c r="H72" s="200"/>
      <c r="I72" s="201"/>
      <c r="J72" s="202">
        <f>J234</f>
        <v>0</v>
      </c>
      <c r="K72" s="203"/>
    </row>
    <row r="73" spans="2:11" s="9" customFormat="1" ht="19.9" customHeight="1">
      <c r="B73" s="197"/>
      <c r="C73" s="198"/>
      <c r="D73" s="199" t="s">
        <v>1383</v>
      </c>
      <c r="E73" s="200"/>
      <c r="F73" s="200"/>
      <c r="G73" s="200"/>
      <c r="H73" s="200"/>
      <c r="I73" s="201"/>
      <c r="J73" s="202">
        <f>J245</f>
        <v>0</v>
      </c>
      <c r="K73" s="203"/>
    </row>
    <row r="74" spans="2:11" s="9" customFormat="1" ht="19.9" customHeight="1">
      <c r="B74" s="197"/>
      <c r="C74" s="198"/>
      <c r="D74" s="199" t="s">
        <v>1384</v>
      </c>
      <c r="E74" s="200"/>
      <c r="F74" s="200"/>
      <c r="G74" s="200"/>
      <c r="H74" s="200"/>
      <c r="I74" s="201"/>
      <c r="J74" s="202">
        <f>J257</f>
        <v>0</v>
      </c>
      <c r="K74" s="203"/>
    </row>
    <row r="75" spans="2:11" s="9" customFormat="1" ht="19.9" customHeight="1">
      <c r="B75" s="197"/>
      <c r="C75" s="198"/>
      <c r="D75" s="199" t="s">
        <v>1385</v>
      </c>
      <c r="E75" s="200"/>
      <c r="F75" s="200"/>
      <c r="G75" s="200"/>
      <c r="H75" s="200"/>
      <c r="I75" s="201"/>
      <c r="J75" s="202">
        <f>J261</f>
        <v>0</v>
      </c>
      <c r="K75" s="203"/>
    </row>
    <row r="76" spans="2:11" s="8" customFormat="1" ht="24.95" customHeight="1">
      <c r="B76" s="190"/>
      <c r="C76" s="191"/>
      <c r="D76" s="192" t="s">
        <v>1386</v>
      </c>
      <c r="E76" s="193"/>
      <c r="F76" s="193"/>
      <c r="G76" s="193"/>
      <c r="H76" s="193"/>
      <c r="I76" s="194"/>
      <c r="J76" s="195">
        <f>J262</f>
        <v>0</v>
      </c>
      <c r="K76" s="196"/>
    </row>
    <row r="77" spans="2:11" s="9" customFormat="1" ht="19.9" customHeight="1">
      <c r="B77" s="197"/>
      <c r="C77" s="198"/>
      <c r="D77" s="199" t="s">
        <v>1387</v>
      </c>
      <c r="E77" s="200"/>
      <c r="F77" s="200"/>
      <c r="G77" s="200"/>
      <c r="H77" s="200"/>
      <c r="I77" s="201"/>
      <c r="J77" s="202">
        <f>J263</f>
        <v>0</v>
      </c>
      <c r="K77" s="203"/>
    </row>
    <row r="78" spans="2:11" s="9" customFormat="1" ht="19.9" customHeight="1">
      <c r="B78" s="197"/>
      <c r="C78" s="198"/>
      <c r="D78" s="199" t="s">
        <v>1388</v>
      </c>
      <c r="E78" s="200"/>
      <c r="F78" s="200"/>
      <c r="G78" s="200"/>
      <c r="H78" s="200"/>
      <c r="I78" s="201"/>
      <c r="J78" s="202">
        <f>J266</f>
        <v>0</v>
      </c>
      <c r="K78" s="203"/>
    </row>
    <row r="79" spans="2:11" s="9" customFormat="1" ht="19.9" customHeight="1">
      <c r="B79" s="197"/>
      <c r="C79" s="198"/>
      <c r="D79" s="199" t="s">
        <v>1389</v>
      </c>
      <c r="E79" s="200"/>
      <c r="F79" s="200"/>
      <c r="G79" s="200"/>
      <c r="H79" s="200"/>
      <c r="I79" s="201"/>
      <c r="J79" s="202">
        <f>J274</f>
        <v>0</v>
      </c>
      <c r="K79" s="203"/>
    </row>
    <row r="80" spans="2:11" s="1" customFormat="1" ht="21.8" customHeight="1">
      <c r="B80" s="47"/>
      <c r="C80" s="48"/>
      <c r="D80" s="48"/>
      <c r="E80" s="48"/>
      <c r="F80" s="48"/>
      <c r="G80" s="48"/>
      <c r="H80" s="48"/>
      <c r="I80" s="157"/>
      <c r="J80" s="48"/>
      <c r="K80" s="52"/>
    </row>
    <row r="81" spans="2:11" s="1" customFormat="1" ht="6.95" customHeight="1">
      <c r="B81" s="68"/>
      <c r="C81" s="69"/>
      <c r="D81" s="69"/>
      <c r="E81" s="69"/>
      <c r="F81" s="69"/>
      <c r="G81" s="69"/>
      <c r="H81" s="69"/>
      <c r="I81" s="179"/>
      <c r="J81" s="69"/>
      <c r="K81" s="70"/>
    </row>
    <row r="85" spans="2:12" s="1" customFormat="1" ht="6.95" customHeight="1">
      <c r="B85" s="71"/>
      <c r="C85" s="72"/>
      <c r="D85" s="72"/>
      <c r="E85" s="72"/>
      <c r="F85" s="72"/>
      <c r="G85" s="72"/>
      <c r="H85" s="72"/>
      <c r="I85" s="182"/>
      <c r="J85" s="72"/>
      <c r="K85" s="72"/>
      <c r="L85" s="73"/>
    </row>
    <row r="86" spans="2:12" s="1" customFormat="1" ht="36.95" customHeight="1">
      <c r="B86" s="47"/>
      <c r="C86" s="74" t="s">
        <v>126</v>
      </c>
      <c r="D86" s="75"/>
      <c r="E86" s="75"/>
      <c r="F86" s="75"/>
      <c r="G86" s="75"/>
      <c r="H86" s="75"/>
      <c r="I86" s="204"/>
      <c r="J86" s="75"/>
      <c r="K86" s="75"/>
      <c r="L86" s="73"/>
    </row>
    <row r="87" spans="2:12" s="1" customFormat="1" ht="6.95" customHeight="1">
      <c r="B87" s="47"/>
      <c r="C87" s="75"/>
      <c r="D87" s="75"/>
      <c r="E87" s="75"/>
      <c r="F87" s="75"/>
      <c r="G87" s="75"/>
      <c r="H87" s="75"/>
      <c r="I87" s="204"/>
      <c r="J87" s="75"/>
      <c r="K87" s="75"/>
      <c r="L87" s="73"/>
    </row>
    <row r="88" spans="2:12" s="1" customFormat="1" ht="14.4" customHeight="1">
      <c r="B88" s="47"/>
      <c r="C88" s="77" t="s">
        <v>18</v>
      </c>
      <c r="D88" s="75"/>
      <c r="E88" s="75"/>
      <c r="F88" s="75"/>
      <c r="G88" s="75"/>
      <c r="H88" s="75"/>
      <c r="I88" s="204"/>
      <c r="J88" s="75"/>
      <c r="K88" s="75"/>
      <c r="L88" s="73"/>
    </row>
    <row r="89" spans="2:12" s="1" customFormat="1" ht="16.5" customHeight="1">
      <c r="B89" s="47"/>
      <c r="C89" s="75"/>
      <c r="D89" s="75"/>
      <c r="E89" s="205" t="str">
        <f>E7</f>
        <v>Rekonstrukce kotelny SOŠ a SOU řemesel Kutná Hora</v>
      </c>
      <c r="F89" s="77"/>
      <c r="G89" s="77"/>
      <c r="H89" s="77"/>
      <c r="I89" s="204"/>
      <c r="J89" s="75"/>
      <c r="K89" s="75"/>
      <c r="L89" s="73"/>
    </row>
    <row r="90" spans="2:12" s="1" customFormat="1" ht="14.4" customHeight="1">
      <c r="B90" s="47"/>
      <c r="C90" s="77" t="s">
        <v>110</v>
      </c>
      <c r="D90" s="75"/>
      <c r="E90" s="75"/>
      <c r="F90" s="75"/>
      <c r="G90" s="75"/>
      <c r="H90" s="75"/>
      <c r="I90" s="204"/>
      <c r="J90" s="75"/>
      <c r="K90" s="75"/>
      <c r="L90" s="73"/>
    </row>
    <row r="91" spans="2:12" s="1" customFormat="1" ht="17.25" customHeight="1">
      <c r="B91" s="47"/>
      <c r="C91" s="75"/>
      <c r="D91" s="75"/>
      <c r="E91" s="83" t="str">
        <f>E9</f>
        <v>17210St - Stavební část</v>
      </c>
      <c r="F91" s="75"/>
      <c r="G91" s="75"/>
      <c r="H91" s="75"/>
      <c r="I91" s="204"/>
      <c r="J91" s="75"/>
      <c r="K91" s="75"/>
      <c r="L91" s="73"/>
    </row>
    <row r="92" spans="2:12" s="1" customFormat="1" ht="6.95" customHeight="1">
      <c r="B92" s="47"/>
      <c r="C92" s="75"/>
      <c r="D92" s="75"/>
      <c r="E92" s="75"/>
      <c r="F92" s="75"/>
      <c r="G92" s="75"/>
      <c r="H92" s="75"/>
      <c r="I92" s="204"/>
      <c r="J92" s="75"/>
      <c r="K92" s="75"/>
      <c r="L92" s="73"/>
    </row>
    <row r="93" spans="2:12" s="1" customFormat="1" ht="18" customHeight="1">
      <c r="B93" s="47"/>
      <c r="C93" s="77" t="s">
        <v>23</v>
      </c>
      <c r="D93" s="75"/>
      <c r="E93" s="75"/>
      <c r="F93" s="206" t="str">
        <f>F12</f>
        <v>Čáslavská 202, Kutná Hora</v>
      </c>
      <c r="G93" s="75"/>
      <c r="H93" s="75"/>
      <c r="I93" s="207" t="s">
        <v>25</v>
      </c>
      <c r="J93" s="86" t="str">
        <f>IF(J12="","",J12)</f>
        <v>8. 2. 2018</v>
      </c>
      <c r="K93" s="75"/>
      <c r="L93" s="73"/>
    </row>
    <row r="94" spans="2:12" s="1" customFormat="1" ht="6.95" customHeight="1">
      <c r="B94" s="47"/>
      <c r="C94" s="75"/>
      <c r="D94" s="75"/>
      <c r="E94" s="75"/>
      <c r="F94" s="75"/>
      <c r="G94" s="75"/>
      <c r="H94" s="75"/>
      <c r="I94" s="204"/>
      <c r="J94" s="75"/>
      <c r="K94" s="75"/>
      <c r="L94" s="73"/>
    </row>
    <row r="95" spans="2:12" s="1" customFormat="1" ht="13.5">
      <c r="B95" s="47"/>
      <c r="C95" s="77" t="s">
        <v>27</v>
      </c>
      <c r="D95" s="75"/>
      <c r="E95" s="75"/>
      <c r="F95" s="206" t="str">
        <f>E15</f>
        <v>SOŠ a SOU řemesel, Čáslavská 202, Kutná Hora</v>
      </c>
      <c r="G95" s="75"/>
      <c r="H95" s="75"/>
      <c r="I95" s="207" t="s">
        <v>33</v>
      </c>
      <c r="J95" s="206" t="str">
        <f>E21</f>
        <v>Kutnohorská stavební s.r.o</v>
      </c>
      <c r="K95" s="75"/>
      <c r="L95" s="73"/>
    </row>
    <row r="96" spans="2:12" s="1" customFormat="1" ht="14.4" customHeight="1">
      <c r="B96" s="47"/>
      <c r="C96" s="77" t="s">
        <v>31</v>
      </c>
      <c r="D96" s="75"/>
      <c r="E96" s="75"/>
      <c r="F96" s="206" t="str">
        <f>IF(E18="","",E18)</f>
        <v/>
      </c>
      <c r="G96" s="75"/>
      <c r="H96" s="75"/>
      <c r="I96" s="204"/>
      <c r="J96" s="75"/>
      <c r="K96" s="75"/>
      <c r="L96" s="73"/>
    </row>
    <row r="97" spans="2:12" s="1" customFormat="1" ht="10.3" customHeight="1">
      <c r="B97" s="47"/>
      <c r="C97" s="75"/>
      <c r="D97" s="75"/>
      <c r="E97" s="75"/>
      <c r="F97" s="75"/>
      <c r="G97" s="75"/>
      <c r="H97" s="75"/>
      <c r="I97" s="204"/>
      <c r="J97" s="75"/>
      <c r="K97" s="75"/>
      <c r="L97" s="73"/>
    </row>
    <row r="98" spans="2:20" s="10" customFormat="1" ht="29.25" customHeight="1">
      <c r="B98" s="208"/>
      <c r="C98" s="209" t="s">
        <v>127</v>
      </c>
      <c r="D98" s="210" t="s">
        <v>59</v>
      </c>
      <c r="E98" s="210" t="s">
        <v>55</v>
      </c>
      <c r="F98" s="210" t="s">
        <v>128</v>
      </c>
      <c r="G98" s="210" t="s">
        <v>129</v>
      </c>
      <c r="H98" s="210" t="s">
        <v>130</v>
      </c>
      <c r="I98" s="211" t="s">
        <v>131</v>
      </c>
      <c r="J98" s="210" t="s">
        <v>115</v>
      </c>
      <c r="K98" s="212" t="s">
        <v>132</v>
      </c>
      <c r="L98" s="213"/>
      <c r="M98" s="103" t="s">
        <v>133</v>
      </c>
      <c r="N98" s="104" t="s">
        <v>44</v>
      </c>
      <c r="O98" s="104" t="s">
        <v>134</v>
      </c>
      <c r="P98" s="104" t="s">
        <v>135</v>
      </c>
      <c r="Q98" s="104" t="s">
        <v>136</v>
      </c>
      <c r="R98" s="104" t="s">
        <v>137</v>
      </c>
      <c r="S98" s="104" t="s">
        <v>138</v>
      </c>
      <c r="T98" s="105" t="s">
        <v>139</v>
      </c>
    </row>
    <row r="99" spans="2:63" s="1" customFormat="1" ht="29.25" customHeight="1">
      <c r="B99" s="47"/>
      <c r="C99" s="109" t="s">
        <v>116</v>
      </c>
      <c r="D99" s="75"/>
      <c r="E99" s="75"/>
      <c r="F99" s="75"/>
      <c r="G99" s="75"/>
      <c r="H99" s="75"/>
      <c r="I99" s="204"/>
      <c r="J99" s="214">
        <f>BK99</f>
        <v>0</v>
      </c>
      <c r="K99" s="75"/>
      <c r="L99" s="73"/>
      <c r="M99" s="106"/>
      <c r="N99" s="107"/>
      <c r="O99" s="107"/>
      <c r="P99" s="215">
        <f>P100+P208+P262</f>
        <v>0</v>
      </c>
      <c r="Q99" s="107"/>
      <c r="R99" s="215">
        <f>R100+R208+R262</f>
        <v>226.42423741999997</v>
      </c>
      <c r="S99" s="107"/>
      <c r="T99" s="216">
        <f>T100+T208+T262</f>
        <v>68.9808682</v>
      </c>
      <c r="AT99" s="25" t="s">
        <v>73</v>
      </c>
      <c r="AU99" s="25" t="s">
        <v>117</v>
      </c>
      <c r="BK99" s="217">
        <f>BK100+BK208+BK262</f>
        <v>0</v>
      </c>
    </row>
    <row r="100" spans="2:63" s="11" customFormat="1" ht="37.4" customHeight="1">
      <c r="B100" s="218"/>
      <c r="C100" s="219"/>
      <c r="D100" s="220" t="s">
        <v>73</v>
      </c>
      <c r="E100" s="221" t="s">
        <v>525</v>
      </c>
      <c r="F100" s="221" t="s">
        <v>526</v>
      </c>
      <c r="G100" s="219"/>
      <c r="H100" s="219"/>
      <c r="I100" s="222"/>
      <c r="J100" s="223">
        <f>BK100</f>
        <v>0</v>
      </c>
      <c r="K100" s="219"/>
      <c r="L100" s="224"/>
      <c r="M100" s="225"/>
      <c r="N100" s="226"/>
      <c r="O100" s="226"/>
      <c r="P100" s="227">
        <f>P101+P124+P130+P141+P149+P160+P171+P194+P203</f>
        <v>0</v>
      </c>
      <c r="Q100" s="226"/>
      <c r="R100" s="227">
        <f>R101+R124+R130+R141+R149+R160+R171+R194+R203</f>
        <v>222.75936981999996</v>
      </c>
      <c r="S100" s="226"/>
      <c r="T100" s="228">
        <f>T101+T124+T130+T141+T149+T160+T171+T194+T203</f>
        <v>67.41874800000001</v>
      </c>
      <c r="AR100" s="229" t="s">
        <v>82</v>
      </c>
      <c r="AT100" s="230" t="s">
        <v>73</v>
      </c>
      <c r="AU100" s="230" t="s">
        <v>74</v>
      </c>
      <c r="AY100" s="229" t="s">
        <v>142</v>
      </c>
      <c r="BK100" s="231">
        <f>BK101+BK124+BK130+BK141+BK149+BK160+BK171+BK194+BK203</f>
        <v>0</v>
      </c>
    </row>
    <row r="101" spans="2:63" s="11" customFormat="1" ht="19.9" customHeight="1">
      <c r="B101" s="218"/>
      <c r="C101" s="219"/>
      <c r="D101" s="220" t="s">
        <v>73</v>
      </c>
      <c r="E101" s="232" t="s">
        <v>82</v>
      </c>
      <c r="F101" s="232" t="s">
        <v>527</v>
      </c>
      <c r="G101" s="219"/>
      <c r="H101" s="219"/>
      <c r="I101" s="222"/>
      <c r="J101" s="233">
        <f>BK101</f>
        <v>0</v>
      </c>
      <c r="K101" s="219"/>
      <c r="L101" s="224"/>
      <c r="M101" s="225"/>
      <c r="N101" s="226"/>
      <c r="O101" s="226"/>
      <c r="P101" s="227">
        <f>SUM(P102:P123)</f>
        <v>0</v>
      </c>
      <c r="Q101" s="226"/>
      <c r="R101" s="227">
        <f>SUM(R102:R123)</f>
        <v>0.021</v>
      </c>
      <c r="S101" s="226"/>
      <c r="T101" s="228">
        <f>SUM(T102:T123)</f>
        <v>31.448</v>
      </c>
      <c r="AR101" s="229" t="s">
        <v>82</v>
      </c>
      <c r="AT101" s="230" t="s">
        <v>73</v>
      </c>
      <c r="AU101" s="230" t="s">
        <v>82</v>
      </c>
      <c r="AY101" s="229" t="s">
        <v>142</v>
      </c>
      <c r="BK101" s="231">
        <f>SUM(BK102:BK123)</f>
        <v>0</v>
      </c>
    </row>
    <row r="102" spans="2:65" s="1" customFormat="1" ht="51" customHeight="1">
      <c r="B102" s="47"/>
      <c r="C102" s="234" t="s">
        <v>82</v>
      </c>
      <c r="D102" s="234" t="s">
        <v>145</v>
      </c>
      <c r="E102" s="235" t="s">
        <v>528</v>
      </c>
      <c r="F102" s="236" t="s">
        <v>529</v>
      </c>
      <c r="G102" s="237" t="s">
        <v>530</v>
      </c>
      <c r="H102" s="238">
        <v>14</v>
      </c>
      <c r="I102" s="239"/>
      <c r="J102" s="240">
        <f>ROUND(I102*H102,2)</f>
        <v>0</v>
      </c>
      <c r="K102" s="236" t="s">
        <v>149</v>
      </c>
      <c r="L102" s="73"/>
      <c r="M102" s="241" t="s">
        <v>21</v>
      </c>
      <c r="N102" s="242" t="s">
        <v>45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0.26</v>
      </c>
      <c r="T102" s="244">
        <f>S102*H102</f>
        <v>3.64</v>
      </c>
      <c r="AR102" s="25" t="s">
        <v>161</v>
      </c>
      <c r="AT102" s="25" t="s">
        <v>145</v>
      </c>
      <c r="AU102" s="25" t="s">
        <v>84</v>
      </c>
      <c r="AY102" s="25" t="s">
        <v>142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82</v>
      </c>
      <c r="BK102" s="245">
        <f>ROUND(I102*H102,2)</f>
        <v>0</v>
      </c>
      <c r="BL102" s="25" t="s">
        <v>161</v>
      </c>
      <c r="BM102" s="25" t="s">
        <v>1390</v>
      </c>
    </row>
    <row r="103" spans="2:51" s="12" customFormat="1" ht="13.5">
      <c r="B103" s="261"/>
      <c r="C103" s="262"/>
      <c r="D103" s="263" t="s">
        <v>532</v>
      </c>
      <c r="E103" s="264" t="s">
        <v>21</v>
      </c>
      <c r="F103" s="265" t="s">
        <v>1391</v>
      </c>
      <c r="G103" s="262"/>
      <c r="H103" s="266">
        <v>14</v>
      </c>
      <c r="I103" s="267"/>
      <c r="J103" s="262"/>
      <c r="K103" s="262"/>
      <c r="L103" s="268"/>
      <c r="M103" s="269"/>
      <c r="N103" s="270"/>
      <c r="O103" s="270"/>
      <c r="P103" s="270"/>
      <c r="Q103" s="270"/>
      <c r="R103" s="270"/>
      <c r="S103" s="270"/>
      <c r="T103" s="271"/>
      <c r="AT103" s="272" t="s">
        <v>532</v>
      </c>
      <c r="AU103" s="272" t="s">
        <v>84</v>
      </c>
      <c r="AV103" s="12" t="s">
        <v>84</v>
      </c>
      <c r="AW103" s="12" t="s">
        <v>37</v>
      </c>
      <c r="AX103" s="12" t="s">
        <v>82</v>
      </c>
      <c r="AY103" s="272" t="s">
        <v>142</v>
      </c>
    </row>
    <row r="104" spans="2:65" s="1" customFormat="1" ht="51" customHeight="1">
      <c r="B104" s="47"/>
      <c r="C104" s="234" t="s">
        <v>84</v>
      </c>
      <c r="D104" s="234" t="s">
        <v>145</v>
      </c>
      <c r="E104" s="235" t="s">
        <v>1392</v>
      </c>
      <c r="F104" s="236" t="s">
        <v>1393</v>
      </c>
      <c r="G104" s="237" t="s">
        <v>530</v>
      </c>
      <c r="H104" s="238">
        <v>88</v>
      </c>
      <c r="I104" s="239"/>
      <c r="J104" s="240">
        <f>ROUND(I104*H104,2)</f>
        <v>0</v>
      </c>
      <c r="K104" s="236" t="s">
        <v>149</v>
      </c>
      <c r="L104" s="73"/>
      <c r="M104" s="241" t="s">
        <v>21</v>
      </c>
      <c r="N104" s="242" t="s">
        <v>45</v>
      </c>
      <c r="O104" s="48"/>
      <c r="P104" s="243">
        <f>O104*H104</f>
        <v>0</v>
      </c>
      <c r="Q104" s="243">
        <v>0</v>
      </c>
      <c r="R104" s="243">
        <f>Q104*H104</f>
        <v>0</v>
      </c>
      <c r="S104" s="243">
        <v>0.316</v>
      </c>
      <c r="T104" s="244">
        <f>S104*H104</f>
        <v>27.808</v>
      </c>
      <c r="AR104" s="25" t="s">
        <v>161</v>
      </c>
      <c r="AT104" s="25" t="s">
        <v>145</v>
      </c>
      <c r="AU104" s="25" t="s">
        <v>84</v>
      </c>
      <c r="AY104" s="25" t="s">
        <v>142</v>
      </c>
      <c r="BE104" s="245">
        <f>IF(N104="základní",J104,0)</f>
        <v>0</v>
      </c>
      <c r="BF104" s="245">
        <f>IF(N104="snížená",J104,0)</f>
        <v>0</v>
      </c>
      <c r="BG104" s="245">
        <f>IF(N104="zákl. přenesená",J104,0)</f>
        <v>0</v>
      </c>
      <c r="BH104" s="245">
        <f>IF(N104="sníž. přenesená",J104,0)</f>
        <v>0</v>
      </c>
      <c r="BI104" s="245">
        <f>IF(N104="nulová",J104,0)</f>
        <v>0</v>
      </c>
      <c r="BJ104" s="25" t="s">
        <v>82</v>
      </c>
      <c r="BK104" s="245">
        <f>ROUND(I104*H104,2)</f>
        <v>0</v>
      </c>
      <c r="BL104" s="25" t="s">
        <v>161</v>
      </c>
      <c r="BM104" s="25" t="s">
        <v>1394</v>
      </c>
    </row>
    <row r="105" spans="2:51" s="12" customFormat="1" ht="13.5">
      <c r="B105" s="261"/>
      <c r="C105" s="262"/>
      <c r="D105" s="263" t="s">
        <v>532</v>
      </c>
      <c r="E105" s="264" t="s">
        <v>21</v>
      </c>
      <c r="F105" s="265" t="s">
        <v>1395</v>
      </c>
      <c r="G105" s="262"/>
      <c r="H105" s="266">
        <v>88</v>
      </c>
      <c r="I105" s="267"/>
      <c r="J105" s="262"/>
      <c r="K105" s="262"/>
      <c r="L105" s="268"/>
      <c r="M105" s="269"/>
      <c r="N105" s="270"/>
      <c r="O105" s="270"/>
      <c r="P105" s="270"/>
      <c r="Q105" s="270"/>
      <c r="R105" s="270"/>
      <c r="S105" s="270"/>
      <c r="T105" s="271"/>
      <c r="AT105" s="272" t="s">
        <v>532</v>
      </c>
      <c r="AU105" s="272" t="s">
        <v>84</v>
      </c>
      <c r="AV105" s="12" t="s">
        <v>84</v>
      </c>
      <c r="AW105" s="12" t="s">
        <v>37</v>
      </c>
      <c r="AX105" s="12" t="s">
        <v>82</v>
      </c>
      <c r="AY105" s="272" t="s">
        <v>142</v>
      </c>
    </row>
    <row r="106" spans="2:65" s="1" customFormat="1" ht="25.5" customHeight="1">
      <c r="B106" s="47"/>
      <c r="C106" s="234" t="s">
        <v>155</v>
      </c>
      <c r="D106" s="234" t="s">
        <v>145</v>
      </c>
      <c r="E106" s="235" t="s">
        <v>534</v>
      </c>
      <c r="F106" s="236" t="s">
        <v>535</v>
      </c>
      <c r="G106" s="237" t="s">
        <v>536</v>
      </c>
      <c r="H106" s="238">
        <v>144</v>
      </c>
      <c r="I106" s="239"/>
      <c r="J106" s="240">
        <f>ROUND(I106*H106,2)</f>
        <v>0</v>
      </c>
      <c r="K106" s="236" t="s">
        <v>149</v>
      </c>
      <c r="L106" s="73"/>
      <c r="M106" s="241" t="s">
        <v>21</v>
      </c>
      <c r="N106" s="242" t="s">
        <v>45</v>
      </c>
      <c r="O106" s="48"/>
      <c r="P106" s="243">
        <f>O106*H106</f>
        <v>0</v>
      </c>
      <c r="Q106" s="243">
        <v>0</v>
      </c>
      <c r="R106" s="243">
        <f>Q106*H106</f>
        <v>0</v>
      </c>
      <c r="S106" s="243">
        <v>0</v>
      </c>
      <c r="T106" s="244">
        <f>S106*H106</f>
        <v>0</v>
      </c>
      <c r="AR106" s="25" t="s">
        <v>161</v>
      </c>
      <c r="AT106" s="25" t="s">
        <v>145</v>
      </c>
      <c r="AU106" s="25" t="s">
        <v>84</v>
      </c>
      <c r="AY106" s="25" t="s">
        <v>142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82</v>
      </c>
      <c r="BK106" s="245">
        <f>ROUND(I106*H106,2)</f>
        <v>0</v>
      </c>
      <c r="BL106" s="25" t="s">
        <v>161</v>
      </c>
      <c r="BM106" s="25" t="s">
        <v>1396</v>
      </c>
    </row>
    <row r="107" spans="2:51" s="12" customFormat="1" ht="13.5">
      <c r="B107" s="261"/>
      <c r="C107" s="262"/>
      <c r="D107" s="263" t="s">
        <v>532</v>
      </c>
      <c r="E107" s="264" t="s">
        <v>21</v>
      </c>
      <c r="F107" s="265" t="s">
        <v>1397</v>
      </c>
      <c r="G107" s="262"/>
      <c r="H107" s="266">
        <v>144</v>
      </c>
      <c r="I107" s="267"/>
      <c r="J107" s="262"/>
      <c r="K107" s="262"/>
      <c r="L107" s="268"/>
      <c r="M107" s="269"/>
      <c r="N107" s="270"/>
      <c r="O107" s="270"/>
      <c r="P107" s="270"/>
      <c r="Q107" s="270"/>
      <c r="R107" s="270"/>
      <c r="S107" s="270"/>
      <c r="T107" s="271"/>
      <c r="AT107" s="272" t="s">
        <v>532</v>
      </c>
      <c r="AU107" s="272" t="s">
        <v>84</v>
      </c>
      <c r="AV107" s="12" t="s">
        <v>84</v>
      </c>
      <c r="AW107" s="12" t="s">
        <v>37</v>
      </c>
      <c r="AX107" s="12" t="s">
        <v>82</v>
      </c>
      <c r="AY107" s="272" t="s">
        <v>142</v>
      </c>
    </row>
    <row r="108" spans="2:65" s="1" customFormat="1" ht="38.25" customHeight="1">
      <c r="B108" s="47"/>
      <c r="C108" s="234" t="s">
        <v>161</v>
      </c>
      <c r="D108" s="234" t="s">
        <v>145</v>
      </c>
      <c r="E108" s="235" t="s">
        <v>1398</v>
      </c>
      <c r="F108" s="236" t="s">
        <v>1399</v>
      </c>
      <c r="G108" s="237" t="s">
        <v>536</v>
      </c>
      <c r="H108" s="238">
        <v>115.2</v>
      </c>
      <c r="I108" s="239"/>
      <c r="J108" s="240">
        <f>ROUND(I108*H108,2)</f>
        <v>0</v>
      </c>
      <c r="K108" s="236" t="s">
        <v>149</v>
      </c>
      <c r="L108" s="73"/>
      <c r="M108" s="241" t="s">
        <v>21</v>
      </c>
      <c r="N108" s="242" t="s">
        <v>45</v>
      </c>
      <c r="O108" s="48"/>
      <c r="P108" s="243">
        <f>O108*H108</f>
        <v>0</v>
      </c>
      <c r="Q108" s="243">
        <v>0</v>
      </c>
      <c r="R108" s="243">
        <f>Q108*H108</f>
        <v>0</v>
      </c>
      <c r="S108" s="243">
        <v>0</v>
      </c>
      <c r="T108" s="244">
        <f>S108*H108</f>
        <v>0</v>
      </c>
      <c r="AR108" s="25" t="s">
        <v>161</v>
      </c>
      <c r="AT108" s="25" t="s">
        <v>145</v>
      </c>
      <c r="AU108" s="25" t="s">
        <v>84</v>
      </c>
      <c r="AY108" s="25" t="s">
        <v>142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25" t="s">
        <v>82</v>
      </c>
      <c r="BK108" s="245">
        <f>ROUND(I108*H108,2)</f>
        <v>0</v>
      </c>
      <c r="BL108" s="25" t="s">
        <v>161</v>
      </c>
      <c r="BM108" s="25" t="s">
        <v>1400</v>
      </c>
    </row>
    <row r="109" spans="2:51" s="12" customFormat="1" ht="13.5">
      <c r="B109" s="261"/>
      <c r="C109" s="262"/>
      <c r="D109" s="263" t="s">
        <v>532</v>
      </c>
      <c r="E109" s="264" t="s">
        <v>21</v>
      </c>
      <c r="F109" s="265" t="s">
        <v>1401</v>
      </c>
      <c r="G109" s="262"/>
      <c r="H109" s="266">
        <v>115.2</v>
      </c>
      <c r="I109" s="267"/>
      <c r="J109" s="262"/>
      <c r="K109" s="262"/>
      <c r="L109" s="268"/>
      <c r="M109" s="269"/>
      <c r="N109" s="270"/>
      <c r="O109" s="270"/>
      <c r="P109" s="270"/>
      <c r="Q109" s="270"/>
      <c r="R109" s="270"/>
      <c r="S109" s="270"/>
      <c r="T109" s="271"/>
      <c r="AT109" s="272" t="s">
        <v>532</v>
      </c>
      <c r="AU109" s="272" t="s">
        <v>84</v>
      </c>
      <c r="AV109" s="12" t="s">
        <v>84</v>
      </c>
      <c r="AW109" s="12" t="s">
        <v>37</v>
      </c>
      <c r="AX109" s="12" t="s">
        <v>82</v>
      </c>
      <c r="AY109" s="272" t="s">
        <v>142</v>
      </c>
    </row>
    <row r="110" spans="2:65" s="1" customFormat="1" ht="38.25" customHeight="1">
      <c r="B110" s="47"/>
      <c r="C110" s="234" t="s">
        <v>165</v>
      </c>
      <c r="D110" s="234" t="s">
        <v>145</v>
      </c>
      <c r="E110" s="235" t="s">
        <v>546</v>
      </c>
      <c r="F110" s="236" t="s">
        <v>547</v>
      </c>
      <c r="G110" s="237" t="s">
        <v>536</v>
      </c>
      <c r="H110" s="238">
        <v>28.8</v>
      </c>
      <c r="I110" s="239"/>
      <c r="J110" s="240">
        <f>ROUND(I110*H110,2)</f>
        <v>0</v>
      </c>
      <c r="K110" s="236" t="s">
        <v>149</v>
      </c>
      <c r="L110" s="73"/>
      <c r="M110" s="241" t="s">
        <v>21</v>
      </c>
      <c r="N110" s="242" t="s">
        <v>45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</v>
      </c>
      <c r="T110" s="244">
        <f>S110*H110</f>
        <v>0</v>
      </c>
      <c r="AR110" s="25" t="s">
        <v>161</v>
      </c>
      <c r="AT110" s="25" t="s">
        <v>145</v>
      </c>
      <c r="AU110" s="25" t="s">
        <v>84</v>
      </c>
      <c r="AY110" s="25" t="s">
        <v>142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161</v>
      </c>
      <c r="BM110" s="25" t="s">
        <v>1402</v>
      </c>
    </row>
    <row r="111" spans="2:51" s="12" customFormat="1" ht="13.5">
      <c r="B111" s="261"/>
      <c r="C111" s="262"/>
      <c r="D111" s="263" t="s">
        <v>532</v>
      </c>
      <c r="E111" s="264" t="s">
        <v>21</v>
      </c>
      <c r="F111" s="265" t="s">
        <v>1403</v>
      </c>
      <c r="G111" s="262"/>
      <c r="H111" s="266">
        <v>28.8</v>
      </c>
      <c r="I111" s="267"/>
      <c r="J111" s="262"/>
      <c r="K111" s="262"/>
      <c r="L111" s="268"/>
      <c r="M111" s="269"/>
      <c r="N111" s="270"/>
      <c r="O111" s="270"/>
      <c r="P111" s="270"/>
      <c r="Q111" s="270"/>
      <c r="R111" s="270"/>
      <c r="S111" s="270"/>
      <c r="T111" s="271"/>
      <c r="AT111" s="272" t="s">
        <v>532</v>
      </c>
      <c r="AU111" s="272" t="s">
        <v>84</v>
      </c>
      <c r="AV111" s="12" t="s">
        <v>84</v>
      </c>
      <c r="AW111" s="12" t="s">
        <v>37</v>
      </c>
      <c r="AX111" s="12" t="s">
        <v>82</v>
      </c>
      <c r="AY111" s="272" t="s">
        <v>142</v>
      </c>
    </row>
    <row r="112" spans="2:65" s="1" customFormat="1" ht="16.5" customHeight="1">
      <c r="B112" s="47"/>
      <c r="C112" s="234" t="s">
        <v>169</v>
      </c>
      <c r="D112" s="234" t="s">
        <v>145</v>
      </c>
      <c r="E112" s="235" t="s">
        <v>550</v>
      </c>
      <c r="F112" s="236" t="s">
        <v>551</v>
      </c>
      <c r="G112" s="237" t="s">
        <v>536</v>
      </c>
      <c r="H112" s="238">
        <v>144</v>
      </c>
      <c r="I112" s="239"/>
      <c r="J112" s="240">
        <f>ROUND(I112*H112,2)</f>
        <v>0</v>
      </c>
      <c r="K112" s="236" t="s">
        <v>149</v>
      </c>
      <c r="L112" s="73"/>
      <c r="M112" s="241" t="s">
        <v>21</v>
      </c>
      <c r="N112" s="242" t="s">
        <v>45</v>
      </c>
      <c r="O112" s="48"/>
      <c r="P112" s="243">
        <f>O112*H112</f>
        <v>0</v>
      </c>
      <c r="Q112" s="243">
        <v>0</v>
      </c>
      <c r="R112" s="243">
        <f>Q112*H112</f>
        <v>0</v>
      </c>
      <c r="S112" s="243">
        <v>0</v>
      </c>
      <c r="T112" s="244">
        <f>S112*H112</f>
        <v>0</v>
      </c>
      <c r="AR112" s="25" t="s">
        <v>161</v>
      </c>
      <c r="AT112" s="25" t="s">
        <v>145</v>
      </c>
      <c r="AU112" s="25" t="s">
        <v>84</v>
      </c>
      <c r="AY112" s="25" t="s">
        <v>142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25" t="s">
        <v>82</v>
      </c>
      <c r="BK112" s="245">
        <f>ROUND(I112*H112,2)</f>
        <v>0</v>
      </c>
      <c r="BL112" s="25" t="s">
        <v>161</v>
      </c>
      <c r="BM112" s="25" t="s">
        <v>1404</v>
      </c>
    </row>
    <row r="113" spans="2:65" s="1" customFormat="1" ht="16.5" customHeight="1">
      <c r="B113" s="47"/>
      <c r="C113" s="234" t="s">
        <v>176</v>
      </c>
      <c r="D113" s="234" t="s">
        <v>145</v>
      </c>
      <c r="E113" s="235" t="s">
        <v>553</v>
      </c>
      <c r="F113" s="236" t="s">
        <v>554</v>
      </c>
      <c r="G113" s="237" t="s">
        <v>234</v>
      </c>
      <c r="H113" s="238">
        <v>46.08</v>
      </c>
      <c r="I113" s="239"/>
      <c r="J113" s="240">
        <f>ROUND(I113*H113,2)</f>
        <v>0</v>
      </c>
      <c r="K113" s="236" t="s">
        <v>149</v>
      </c>
      <c r="L113" s="73"/>
      <c r="M113" s="241" t="s">
        <v>21</v>
      </c>
      <c r="N113" s="242" t="s">
        <v>45</v>
      </c>
      <c r="O113" s="48"/>
      <c r="P113" s="243">
        <f>O113*H113</f>
        <v>0</v>
      </c>
      <c r="Q113" s="243">
        <v>0</v>
      </c>
      <c r="R113" s="243">
        <f>Q113*H113</f>
        <v>0</v>
      </c>
      <c r="S113" s="243">
        <v>0</v>
      </c>
      <c r="T113" s="244">
        <f>S113*H113</f>
        <v>0</v>
      </c>
      <c r="AR113" s="25" t="s">
        <v>161</v>
      </c>
      <c r="AT113" s="25" t="s">
        <v>145</v>
      </c>
      <c r="AU113" s="25" t="s">
        <v>84</v>
      </c>
      <c r="AY113" s="25" t="s">
        <v>142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25" t="s">
        <v>82</v>
      </c>
      <c r="BK113" s="245">
        <f>ROUND(I113*H113,2)</f>
        <v>0</v>
      </c>
      <c r="BL113" s="25" t="s">
        <v>161</v>
      </c>
      <c r="BM113" s="25" t="s">
        <v>1405</v>
      </c>
    </row>
    <row r="114" spans="2:51" s="12" customFormat="1" ht="13.5">
      <c r="B114" s="261"/>
      <c r="C114" s="262"/>
      <c r="D114" s="263" t="s">
        <v>532</v>
      </c>
      <c r="E114" s="264" t="s">
        <v>21</v>
      </c>
      <c r="F114" s="265" t="s">
        <v>1406</v>
      </c>
      <c r="G114" s="262"/>
      <c r="H114" s="266">
        <v>46.08</v>
      </c>
      <c r="I114" s="267"/>
      <c r="J114" s="262"/>
      <c r="K114" s="262"/>
      <c r="L114" s="268"/>
      <c r="M114" s="269"/>
      <c r="N114" s="270"/>
      <c r="O114" s="270"/>
      <c r="P114" s="270"/>
      <c r="Q114" s="270"/>
      <c r="R114" s="270"/>
      <c r="S114" s="270"/>
      <c r="T114" s="271"/>
      <c r="AT114" s="272" t="s">
        <v>532</v>
      </c>
      <c r="AU114" s="272" t="s">
        <v>84</v>
      </c>
      <c r="AV114" s="12" t="s">
        <v>84</v>
      </c>
      <c r="AW114" s="12" t="s">
        <v>37</v>
      </c>
      <c r="AX114" s="12" t="s">
        <v>82</v>
      </c>
      <c r="AY114" s="272" t="s">
        <v>142</v>
      </c>
    </row>
    <row r="115" spans="2:65" s="1" customFormat="1" ht="25.5" customHeight="1">
      <c r="B115" s="47"/>
      <c r="C115" s="234" t="s">
        <v>181</v>
      </c>
      <c r="D115" s="234" t="s">
        <v>145</v>
      </c>
      <c r="E115" s="235" t="s">
        <v>557</v>
      </c>
      <c r="F115" s="236" t="s">
        <v>558</v>
      </c>
      <c r="G115" s="237" t="s">
        <v>536</v>
      </c>
      <c r="H115" s="238">
        <v>115.2</v>
      </c>
      <c r="I115" s="239"/>
      <c r="J115" s="240">
        <f>ROUND(I115*H115,2)</f>
        <v>0</v>
      </c>
      <c r="K115" s="236" t="s">
        <v>149</v>
      </c>
      <c r="L115" s="73"/>
      <c r="M115" s="241" t="s">
        <v>21</v>
      </c>
      <c r="N115" s="242" t="s">
        <v>45</v>
      </c>
      <c r="O115" s="48"/>
      <c r="P115" s="243">
        <f>O115*H115</f>
        <v>0</v>
      </c>
      <c r="Q115" s="243">
        <v>0</v>
      </c>
      <c r="R115" s="243">
        <f>Q115*H115</f>
        <v>0</v>
      </c>
      <c r="S115" s="243">
        <v>0</v>
      </c>
      <c r="T115" s="244">
        <f>S115*H115</f>
        <v>0</v>
      </c>
      <c r="AR115" s="25" t="s">
        <v>161</v>
      </c>
      <c r="AT115" s="25" t="s">
        <v>145</v>
      </c>
      <c r="AU115" s="25" t="s">
        <v>84</v>
      </c>
      <c r="AY115" s="25" t="s">
        <v>142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25" t="s">
        <v>82</v>
      </c>
      <c r="BK115" s="245">
        <f>ROUND(I115*H115,2)</f>
        <v>0</v>
      </c>
      <c r="BL115" s="25" t="s">
        <v>161</v>
      </c>
      <c r="BM115" s="25" t="s">
        <v>1407</v>
      </c>
    </row>
    <row r="116" spans="2:51" s="12" customFormat="1" ht="13.5">
      <c r="B116" s="261"/>
      <c r="C116" s="262"/>
      <c r="D116" s="263" t="s">
        <v>532</v>
      </c>
      <c r="E116" s="264" t="s">
        <v>21</v>
      </c>
      <c r="F116" s="265" t="s">
        <v>1401</v>
      </c>
      <c r="G116" s="262"/>
      <c r="H116" s="266">
        <v>115.2</v>
      </c>
      <c r="I116" s="267"/>
      <c r="J116" s="262"/>
      <c r="K116" s="262"/>
      <c r="L116" s="268"/>
      <c r="M116" s="269"/>
      <c r="N116" s="270"/>
      <c r="O116" s="270"/>
      <c r="P116" s="270"/>
      <c r="Q116" s="270"/>
      <c r="R116" s="270"/>
      <c r="S116" s="270"/>
      <c r="T116" s="271"/>
      <c r="AT116" s="272" t="s">
        <v>532</v>
      </c>
      <c r="AU116" s="272" t="s">
        <v>84</v>
      </c>
      <c r="AV116" s="12" t="s">
        <v>84</v>
      </c>
      <c r="AW116" s="12" t="s">
        <v>37</v>
      </c>
      <c r="AX116" s="12" t="s">
        <v>82</v>
      </c>
      <c r="AY116" s="272" t="s">
        <v>142</v>
      </c>
    </row>
    <row r="117" spans="2:65" s="1" customFormat="1" ht="25.5" customHeight="1">
      <c r="B117" s="47"/>
      <c r="C117" s="234" t="s">
        <v>185</v>
      </c>
      <c r="D117" s="234" t="s">
        <v>145</v>
      </c>
      <c r="E117" s="235" t="s">
        <v>1408</v>
      </c>
      <c r="F117" s="236" t="s">
        <v>1409</v>
      </c>
      <c r="G117" s="237" t="s">
        <v>530</v>
      </c>
      <c r="H117" s="238">
        <v>42</v>
      </c>
      <c r="I117" s="239"/>
      <c r="J117" s="240">
        <f>ROUND(I117*H117,2)</f>
        <v>0</v>
      </c>
      <c r="K117" s="236" t="s">
        <v>149</v>
      </c>
      <c r="L117" s="73"/>
      <c r="M117" s="241" t="s">
        <v>21</v>
      </c>
      <c r="N117" s="242" t="s">
        <v>45</v>
      </c>
      <c r="O117" s="48"/>
      <c r="P117" s="243">
        <f>O117*H117</f>
        <v>0</v>
      </c>
      <c r="Q117" s="243">
        <v>0</v>
      </c>
      <c r="R117" s="243">
        <f>Q117*H117</f>
        <v>0</v>
      </c>
      <c r="S117" s="243">
        <v>0</v>
      </c>
      <c r="T117" s="244">
        <f>S117*H117</f>
        <v>0</v>
      </c>
      <c r="AR117" s="25" t="s">
        <v>161</v>
      </c>
      <c r="AT117" s="25" t="s">
        <v>145</v>
      </c>
      <c r="AU117" s="25" t="s">
        <v>84</v>
      </c>
      <c r="AY117" s="25" t="s">
        <v>142</v>
      </c>
      <c r="BE117" s="245">
        <f>IF(N117="základní",J117,0)</f>
        <v>0</v>
      </c>
      <c r="BF117" s="245">
        <f>IF(N117="snížená",J117,0)</f>
        <v>0</v>
      </c>
      <c r="BG117" s="245">
        <f>IF(N117="zákl. přenesená",J117,0)</f>
        <v>0</v>
      </c>
      <c r="BH117" s="245">
        <f>IF(N117="sníž. přenesená",J117,0)</f>
        <v>0</v>
      </c>
      <c r="BI117" s="245">
        <f>IF(N117="nulová",J117,0)</f>
        <v>0</v>
      </c>
      <c r="BJ117" s="25" t="s">
        <v>82</v>
      </c>
      <c r="BK117" s="245">
        <f>ROUND(I117*H117,2)</f>
        <v>0</v>
      </c>
      <c r="BL117" s="25" t="s">
        <v>161</v>
      </c>
      <c r="BM117" s="25" t="s">
        <v>1410</v>
      </c>
    </row>
    <row r="118" spans="2:51" s="12" customFormat="1" ht="13.5">
      <c r="B118" s="261"/>
      <c r="C118" s="262"/>
      <c r="D118" s="263" t="s">
        <v>532</v>
      </c>
      <c r="E118" s="264" t="s">
        <v>21</v>
      </c>
      <c r="F118" s="265" t="s">
        <v>1411</v>
      </c>
      <c r="G118" s="262"/>
      <c r="H118" s="266">
        <v>42</v>
      </c>
      <c r="I118" s="267"/>
      <c r="J118" s="262"/>
      <c r="K118" s="262"/>
      <c r="L118" s="268"/>
      <c r="M118" s="269"/>
      <c r="N118" s="270"/>
      <c r="O118" s="270"/>
      <c r="P118" s="270"/>
      <c r="Q118" s="270"/>
      <c r="R118" s="270"/>
      <c r="S118" s="270"/>
      <c r="T118" s="271"/>
      <c r="AT118" s="272" t="s">
        <v>532</v>
      </c>
      <c r="AU118" s="272" t="s">
        <v>84</v>
      </c>
      <c r="AV118" s="12" t="s">
        <v>84</v>
      </c>
      <c r="AW118" s="12" t="s">
        <v>37</v>
      </c>
      <c r="AX118" s="12" t="s">
        <v>82</v>
      </c>
      <c r="AY118" s="272" t="s">
        <v>142</v>
      </c>
    </row>
    <row r="119" spans="2:65" s="1" customFormat="1" ht="25.5" customHeight="1">
      <c r="B119" s="47"/>
      <c r="C119" s="234" t="s">
        <v>189</v>
      </c>
      <c r="D119" s="234" t="s">
        <v>145</v>
      </c>
      <c r="E119" s="235" t="s">
        <v>1412</v>
      </c>
      <c r="F119" s="236" t="s">
        <v>1413</v>
      </c>
      <c r="G119" s="237" t="s">
        <v>530</v>
      </c>
      <c r="H119" s="238">
        <v>42</v>
      </c>
      <c r="I119" s="239"/>
      <c r="J119" s="240">
        <f>ROUND(I119*H119,2)</f>
        <v>0</v>
      </c>
      <c r="K119" s="236" t="s">
        <v>149</v>
      </c>
      <c r="L119" s="73"/>
      <c r="M119" s="241" t="s">
        <v>21</v>
      </c>
      <c r="N119" s="242" t="s">
        <v>45</v>
      </c>
      <c r="O119" s="48"/>
      <c r="P119" s="243">
        <f>O119*H119</f>
        <v>0</v>
      </c>
      <c r="Q119" s="243">
        <v>0</v>
      </c>
      <c r="R119" s="243">
        <f>Q119*H119</f>
        <v>0</v>
      </c>
      <c r="S119" s="243">
        <v>0</v>
      </c>
      <c r="T119" s="244">
        <f>S119*H119</f>
        <v>0</v>
      </c>
      <c r="AR119" s="25" t="s">
        <v>161</v>
      </c>
      <c r="AT119" s="25" t="s">
        <v>145</v>
      </c>
      <c r="AU119" s="25" t="s">
        <v>84</v>
      </c>
      <c r="AY119" s="25" t="s">
        <v>142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25" t="s">
        <v>82</v>
      </c>
      <c r="BK119" s="245">
        <f>ROUND(I119*H119,2)</f>
        <v>0</v>
      </c>
      <c r="BL119" s="25" t="s">
        <v>161</v>
      </c>
      <c r="BM119" s="25" t="s">
        <v>1414</v>
      </c>
    </row>
    <row r="120" spans="2:65" s="1" customFormat="1" ht="16.5" customHeight="1">
      <c r="B120" s="47"/>
      <c r="C120" s="246" t="s">
        <v>193</v>
      </c>
      <c r="D120" s="246" t="s">
        <v>156</v>
      </c>
      <c r="E120" s="247" t="s">
        <v>1415</v>
      </c>
      <c r="F120" s="248" t="s">
        <v>1416</v>
      </c>
      <c r="G120" s="249" t="s">
        <v>1417</v>
      </c>
      <c r="H120" s="250">
        <v>21</v>
      </c>
      <c r="I120" s="251"/>
      <c r="J120" s="252">
        <f>ROUND(I120*H120,2)</f>
        <v>0</v>
      </c>
      <c r="K120" s="248" t="s">
        <v>149</v>
      </c>
      <c r="L120" s="253"/>
      <c r="M120" s="254" t="s">
        <v>21</v>
      </c>
      <c r="N120" s="255" t="s">
        <v>45</v>
      </c>
      <c r="O120" s="48"/>
      <c r="P120" s="243">
        <f>O120*H120</f>
        <v>0</v>
      </c>
      <c r="Q120" s="243">
        <v>0.001</v>
      </c>
      <c r="R120" s="243">
        <f>Q120*H120</f>
        <v>0.021</v>
      </c>
      <c r="S120" s="243">
        <v>0</v>
      </c>
      <c r="T120" s="244">
        <f>S120*H120</f>
        <v>0</v>
      </c>
      <c r="AR120" s="25" t="s">
        <v>181</v>
      </c>
      <c r="AT120" s="25" t="s">
        <v>156</v>
      </c>
      <c r="AU120" s="25" t="s">
        <v>84</v>
      </c>
      <c r="AY120" s="25" t="s">
        <v>142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25" t="s">
        <v>82</v>
      </c>
      <c r="BK120" s="245">
        <f>ROUND(I120*H120,2)</f>
        <v>0</v>
      </c>
      <c r="BL120" s="25" t="s">
        <v>161</v>
      </c>
      <c r="BM120" s="25" t="s">
        <v>1418</v>
      </c>
    </row>
    <row r="121" spans="2:51" s="12" customFormat="1" ht="13.5">
      <c r="B121" s="261"/>
      <c r="C121" s="262"/>
      <c r="D121" s="263" t="s">
        <v>532</v>
      </c>
      <c r="E121" s="264" t="s">
        <v>21</v>
      </c>
      <c r="F121" s="265" t="s">
        <v>1419</v>
      </c>
      <c r="G121" s="262"/>
      <c r="H121" s="266">
        <v>21</v>
      </c>
      <c r="I121" s="267"/>
      <c r="J121" s="262"/>
      <c r="K121" s="262"/>
      <c r="L121" s="268"/>
      <c r="M121" s="269"/>
      <c r="N121" s="270"/>
      <c r="O121" s="270"/>
      <c r="P121" s="270"/>
      <c r="Q121" s="270"/>
      <c r="R121" s="270"/>
      <c r="S121" s="270"/>
      <c r="T121" s="271"/>
      <c r="AT121" s="272" t="s">
        <v>532</v>
      </c>
      <c r="AU121" s="272" t="s">
        <v>84</v>
      </c>
      <c r="AV121" s="12" t="s">
        <v>84</v>
      </c>
      <c r="AW121" s="12" t="s">
        <v>37</v>
      </c>
      <c r="AX121" s="12" t="s">
        <v>82</v>
      </c>
      <c r="AY121" s="272" t="s">
        <v>142</v>
      </c>
    </row>
    <row r="122" spans="2:65" s="1" customFormat="1" ht="25.5" customHeight="1">
      <c r="B122" s="47"/>
      <c r="C122" s="234" t="s">
        <v>197</v>
      </c>
      <c r="D122" s="234" t="s">
        <v>145</v>
      </c>
      <c r="E122" s="235" t="s">
        <v>568</v>
      </c>
      <c r="F122" s="236" t="s">
        <v>569</v>
      </c>
      <c r="G122" s="237" t="s">
        <v>530</v>
      </c>
      <c r="H122" s="238">
        <v>144</v>
      </c>
      <c r="I122" s="239"/>
      <c r="J122" s="240">
        <f>ROUND(I122*H122,2)</f>
        <v>0</v>
      </c>
      <c r="K122" s="236" t="s">
        <v>149</v>
      </c>
      <c r="L122" s="73"/>
      <c r="M122" s="241" t="s">
        <v>21</v>
      </c>
      <c r="N122" s="242" t="s">
        <v>45</v>
      </c>
      <c r="O122" s="48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AR122" s="25" t="s">
        <v>161</v>
      </c>
      <c r="AT122" s="25" t="s">
        <v>145</v>
      </c>
      <c r="AU122" s="25" t="s">
        <v>84</v>
      </c>
      <c r="AY122" s="25" t="s">
        <v>142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25" t="s">
        <v>82</v>
      </c>
      <c r="BK122" s="245">
        <f>ROUND(I122*H122,2)</f>
        <v>0</v>
      </c>
      <c r="BL122" s="25" t="s">
        <v>161</v>
      </c>
      <c r="BM122" s="25" t="s">
        <v>1420</v>
      </c>
    </row>
    <row r="123" spans="2:51" s="12" customFormat="1" ht="13.5">
      <c r="B123" s="261"/>
      <c r="C123" s="262"/>
      <c r="D123" s="263" t="s">
        <v>532</v>
      </c>
      <c r="E123" s="264" t="s">
        <v>21</v>
      </c>
      <c r="F123" s="265" t="s">
        <v>1421</v>
      </c>
      <c r="G123" s="262"/>
      <c r="H123" s="266">
        <v>144</v>
      </c>
      <c r="I123" s="267"/>
      <c r="J123" s="262"/>
      <c r="K123" s="262"/>
      <c r="L123" s="268"/>
      <c r="M123" s="269"/>
      <c r="N123" s="270"/>
      <c r="O123" s="270"/>
      <c r="P123" s="270"/>
      <c r="Q123" s="270"/>
      <c r="R123" s="270"/>
      <c r="S123" s="270"/>
      <c r="T123" s="271"/>
      <c r="AT123" s="272" t="s">
        <v>532</v>
      </c>
      <c r="AU123" s="272" t="s">
        <v>84</v>
      </c>
      <c r="AV123" s="12" t="s">
        <v>84</v>
      </c>
      <c r="AW123" s="12" t="s">
        <v>37</v>
      </c>
      <c r="AX123" s="12" t="s">
        <v>82</v>
      </c>
      <c r="AY123" s="272" t="s">
        <v>142</v>
      </c>
    </row>
    <row r="124" spans="2:63" s="11" customFormat="1" ht="29.85" customHeight="1">
      <c r="B124" s="218"/>
      <c r="C124" s="219"/>
      <c r="D124" s="220" t="s">
        <v>73</v>
      </c>
      <c r="E124" s="232" t="s">
        <v>84</v>
      </c>
      <c r="F124" s="232" t="s">
        <v>1422</v>
      </c>
      <c r="G124" s="219"/>
      <c r="H124" s="219"/>
      <c r="I124" s="222"/>
      <c r="J124" s="233">
        <f>BK124</f>
        <v>0</v>
      </c>
      <c r="K124" s="219"/>
      <c r="L124" s="224"/>
      <c r="M124" s="225"/>
      <c r="N124" s="226"/>
      <c r="O124" s="226"/>
      <c r="P124" s="227">
        <f>SUM(P125:P129)</f>
        <v>0</v>
      </c>
      <c r="Q124" s="226"/>
      <c r="R124" s="227">
        <f>SUM(R125:R129)</f>
        <v>0.058267769999999997</v>
      </c>
      <c r="S124" s="226"/>
      <c r="T124" s="228">
        <f>SUM(T125:T129)</f>
        <v>0</v>
      </c>
      <c r="AR124" s="229" t="s">
        <v>82</v>
      </c>
      <c r="AT124" s="230" t="s">
        <v>73</v>
      </c>
      <c r="AU124" s="230" t="s">
        <v>82</v>
      </c>
      <c r="AY124" s="229" t="s">
        <v>142</v>
      </c>
      <c r="BK124" s="231">
        <f>SUM(BK125:BK129)</f>
        <v>0</v>
      </c>
    </row>
    <row r="125" spans="2:65" s="1" customFormat="1" ht="16.5" customHeight="1">
      <c r="B125" s="47"/>
      <c r="C125" s="234" t="s">
        <v>201</v>
      </c>
      <c r="D125" s="234" t="s">
        <v>145</v>
      </c>
      <c r="E125" s="235" t="s">
        <v>1423</v>
      </c>
      <c r="F125" s="236" t="s">
        <v>1424</v>
      </c>
      <c r="G125" s="237" t="s">
        <v>530</v>
      </c>
      <c r="H125" s="238">
        <v>3.135</v>
      </c>
      <c r="I125" s="239"/>
      <c r="J125" s="240">
        <f>ROUND(I125*H125,2)</f>
        <v>0</v>
      </c>
      <c r="K125" s="236" t="s">
        <v>149</v>
      </c>
      <c r="L125" s="73"/>
      <c r="M125" s="241" t="s">
        <v>21</v>
      </c>
      <c r="N125" s="242" t="s">
        <v>45</v>
      </c>
      <c r="O125" s="48"/>
      <c r="P125" s="243">
        <f>O125*H125</f>
        <v>0</v>
      </c>
      <c r="Q125" s="243">
        <v>0.00247</v>
      </c>
      <c r="R125" s="243">
        <f>Q125*H125</f>
        <v>0.00774345</v>
      </c>
      <c r="S125" s="243">
        <v>0</v>
      </c>
      <c r="T125" s="244">
        <f>S125*H125</f>
        <v>0</v>
      </c>
      <c r="AR125" s="25" t="s">
        <v>161</v>
      </c>
      <c r="AT125" s="25" t="s">
        <v>145</v>
      </c>
      <c r="AU125" s="25" t="s">
        <v>84</v>
      </c>
      <c r="AY125" s="25" t="s">
        <v>142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161</v>
      </c>
      <c r="BM125" s="25" t="s">
        <v>1425</v>
      </c>
    </row>
    <row r="126" spans="2:51" s="12" customFormat="1" ht="13.5">
      <c r="B126" s="261"/>
      <c r="C126" s="262"/>
      <c r="D126" s="263" t="s">
        <v>532</v>
      </c>
      <c r="E126" s="264" t="s">
        <v>21</v>
      </c>
      <c r="F126" s="265" t="s">
        <v>1426</v>
      </c>
      <c r="G126" s="262"/>
      <c r="H126" s="266">
        <v>3.135</v>
      </c>
      <c r="I126" s="267"/>
      <c r="J126" s="262"/>
      <c r="K126" s="262"/>
      <c r="L126" s="268"/>
      <c r="M126" s="269"/>
      <c r="N126" s="270"/>
      <c r="O126" s="270"/>
      <c r="P126" s="270"/>
      <c r="Q126" s="270"/>
      <c r="R126" s="270"/>
      <c r="S126" s="270"/>
      <c r="T126" s="271"/>
      <c r="AT126" s="272" t="s">
        <v>532</v>
      </c>
      <c r="AU126" s="272" t="s">
        <v>84</v>
      </c>
      <c r="AV126" s="12" t="s">
        <v>84</v>
      </c>
      <c r="AW126" s="12" t="s">
        <v>37</v>
      </c>
      <c r="AX126" s="12" t="s">
        <v>82</v>
      </c>
      <c r="AY126" s="272" t="s">
        <v>142</v>
      </c>
    </row>
    <row r="127" spans="2:65" s="1" customFormat="1" ht="16.5" customHeight="1">
      <c r="B127" s="47"/>
      <c r="C127" s="234" t="s">
        <v>205</v>
      </c>
      <c r="D127" s="234" t="s">
        <v>145</v>
      </c>
      <c r="E127" s="235" t="s">
        <v>1427</v>
      </c>
      <c r="F127" s="236" t="s">
        <v>1428</v>
      </c>
      <c r="G127" s="237" t="s">
        <v>530</v>
      </c>
      <c r="H127" s="238">
        <v>3.135</v>
      </c>
      <c r="I127" s="239"/>
      <c r="J127" s="240">
        <f>ROUND(I127*H127,2)</f>
        <v>0</v>
      </c>
      <c r="K127" s="236" t="s">
        <v>149</v>
      </c>
      <c r="L127" s="73"/>
      <c r="M127" s="241" t="s">
        <v>21</v>
      </c>
      <c r="N127" s="242" t="s">
        <v>45</v>
      </c>
      <c r="O127" s="4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AR127" s="25" t="s">
        <v>161</v>
      </c>
      <c r="AT127" s="25" t="s">
        <v>145</v>
      </c>
      <c r="AU127" s="25" t="s">
        <v>84</v>
      </c>
      <c r="AY127" s="25" t="s">
        <v>142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161</v>
      </c>
      <c r="BM127" s="25" t="s">
        <v>1429</v>
      </c>
    </row>
    <row r="128" spans="2:65" s="1" customFormat="1" ht="16.5" customHeight="1">
      <c r="B128" s="47"/>
      <c r="C128" s="234" t="s">
        <v>10</v>
      </c>
      <c r="D128" s="234" t="s">
        <v>145</v>
      </c>
      <c r="E128" s="235" t="s">
        <v>1430</v>
      </c>
      <c r="F128" s="236" t="s">
        <v>1431</v>
      </c>
      <c r="G128" s="237" t="s">
        <v>234</v>
      </c>
      <c r="H128" s="238">
        <v>0.048</v>
      </c>
      <c r="I128" s="239"/>
      <c r="J128" s="240">
        <f>ROUND(I128*H128,2)</f>
        <v>0</v>
      </c>
      <c r="K128" s="236" t="s">
        <v>149</v>
      </c>
      <c r="L128" s="73"/>
      <c r="M128" s="241" t="s">
        <v>21</v>
      </c>
      <c r="N128" s="242" t="s">
        <v>45</v>
      </c>
      <c r="O128" s="48"/>
      <c r="P128" s="243">
        <f>O128*H128</f>
        <v>0</v>
      </c>
      <c r="Q128" s="243">
        <v>1.05259</v>
      </c>
      <c r="R128" s="243">
        <f>Q128*H128</f>
        <v>0.05052432</v>
      </c>
      <c r="S128" s="243">
        <v>0</v>
      </c>
      <c r="T128" s="244">
        <f>S128*H128</f>
        <v>0</v>
      </c>
      <c r="AR128" s="25" t="s">
        <v>161</v>
      </c>
      <c r="AT128" s="25" t="s">
        <v>145</v>
      </c>
      <c r="AU128" s="25" t="s">
        <v>84</v>
      </c>
      <c r="AY128" s="25" t="s">
        <v>142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82</v>
      </c>
      <c r="BK128" s="245">
        <f>ROUND(I128*H128,2)</f>
        <v>0</v>
      </c>
      <c r="BL128" s="25" t="s">
        <v>161</v>
      </c>
      <c r="BM128" s="25" t="s">
        <v>1432</v>
      </c>
    </row>
    <row r="129" spans="2:51" s="12" customFormat="1" ht="13.5">
      <c r="B129" s="261"/>
      <c r="C129" s="262"/>
      <c r="D129" s="263" t="s">
        <v>532</v>
      </c>
      <c r="E129" s="264" t="s">
        <v>21</v>
      </c>
      <c r="F129" s="265" t="s">
        <v>1433</v>
      </c>
      <c r="G129" s="262"/>
      <c r="H129" s="266">
        <v>0.048</v>
      </c>
      <c r="I129" s="267"/>
      <c r="J129" s="262"/>
      <c r="K129" s="262"/>
      <c r="L129" s="268"/>
      <c r="M129" s="269"/>
      <c r="N129" s="270"/>
      <c r="O129" s="270"/>
      <c r="P129" s="270"/>
      <c r="Q129" s="270"/>
      <c r="R129" s="270"/>
      <c r="S129" s="270"/>
      <c r="T129" s="271"/>
      <c r="AT129" s="272" t="s">
        <v>532</v>
      </c>
      <c r="AU129" s="272" t="s">
        <v>84</v>
      </c>
      <c r="AV129" s="12" t="s">
        <v>84</v>
      </c>
      <c r="AW129" s="12" t="s">
        <v>37</v>
      </c>
      <c r="AX129" s="12" t="s">
        <v>82</v>
      </c>
      <c r="AY129" s="272" t="s">
        <v>142</v>
      </c>
    </row>
    <row r="130" spans="2:63" s="11" customFormat="1" ht="29.85" customHeight="1">
      <c r="B130" s="218"/>
      <c r="C130" s="219"/>
      <c r="D130" s="220" t="s">
        <v>73</v>
      </c>
      <c r="E130" s="232" t="s">
        <v>155</v>
      </c>
      <c r="F130" s="232" t="s">
        <v>1434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SUM(P131:P140)</f>
        <v>0</v>
      </c>
      <c r="Q130" s="226"/>
      <c r="R130" s="227">
        <f>SUM(R131:R140)</f>
        <v>77.96214562</v>
      </c>
      <c r="S130" s="226"/>
      <c r="T130" s="228">
        <f>SUM(T131:T140)</f>
        <v>0</v>
      </c>
      <c r="AR130" s="229" t="s">
        <v>82</v>
      </c>
      <c r="AT130" s="230" t="s">
        <v>73</v>
      </c>
      <c r="AU130" s="230" t="s">
        <v>82</v>
      </c>
      <c r="AY130" s="229" t="s">
        <v>142</v>
      </c>
      <c r="BK130" s="231">
        <f>SUM(BK131:BK140)</f>
        <v>0</v>
      </c>
    </row>
    <row r="131" spans="2:65" s="1" customFormat="1" ht="25.5" customHeight="1">
      <c r="B131" s="47"/>
      <c r="C131" s="234" t="s">
        <v>150</v>
      </c>
      <c r="D131" s="234" t="s">
        <v>145</v>
      </c>
      <c r="E131" s="235" t="s">
        <v>1435</v>
      </c>
      <c r="F131" s="236" t="s">
        <v>1436</v>
      </c>
      <c r="G131" s="237" t="s">
        <v>536</v>
      </c>
      <c r="H131" s="238">
        <v>3.226</v>
      </c>
      <c r="I131" s="239"/>
      <c r="J131" s="240">
        <f>ROUND(I131*H131,2)</f>
        <v>0</v>
      </c>
      <c r="K131" s="236" t="s">
        <v>149</v>
      </c>
      <c r="L131" s="73"/>
      <c r="M131" s="241" t="s">
        <v>21</v>
      </c>
      <c r="N131" s="242" t="s">
        <v>45</v>
      </c>
      <c r="O131" s="48"/>
      <c r="P131" s="243">
        <f>O131*H131</f>
        <v>0</v>
      </c>
      <c r="Q131" s="243">
        <v>1.6627</v>
      </c>
      <c r="R131" s="243">
        <f>Q131*H131</f>
        <v>5.3638702</v>
      </c>
      <c r="S131" s="243">
        <v>0</v>
      </c>
      <c r="T131" s="244">
        <f>S131*H131</f>
        <v>0</v>
      </c>
      <c r="AR131" s="25" t="s">
        <v>161</v>
      </c>
      <c r="AT131" s="25" t="s">
        <v>145</v>
      </c>
      <c r="AU131" s="25" t="s">
        <v>84</v>
      </c>
      <c r="AY131" s="25" t="s">
        <v>142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25" t="s">
        <v>82</v>
      </c>
      <c r="BK131" s="245">
        <f>ROUND(I131*H131,2)</f>
        <v>0</v>
      </c>
      <c r="BL131" s="25" t="s">
        <v>161</v>
      </c>
      <c r="BM131" s="25" t="s">
        <v>1437</v>
      </c>
    </row>
    <row r="132" spans="2:51" s="12" customFormat="1" ht="13.5">
      <c r="B132" s="261"/>
      <c r="C132" s="262"/>
      <c r="D132" s="263" t="s">
        <v>532</v>
      </c>
      <c r="E132" s="264" t="s">
        <v>21</v>
      </c>
      <c r="F132" s="265" t="s">
        <v>1438</v>
      </c>
      <c r="G132" s="262"/>
      <c r="H132" s="266">
        <v>3.226</v>
      </c>
      <c r="I132" s="267"/>
      <c r="J132" s="262"/>
      <c r="K132" s="262"/>
      <c r="L132" s="268"/>
      <c r="M132" s="269"/>
      <c r="N132" s="270"/>
      <c r="O132" s="270"/>
      <c r="P132" s="270"/>
      <c r="Q132" s="270"/>
      <c r="R132" s="270"/>
      <c r="S132" s="270"/>
      <c r="T132" s="271"/>
      <c r="AT132" s="272" t="s">
        <v>532</v>
      </c>
      <c r="AU132" s="272" t="s">
        <v>84</v>
      </c>
      <c r="AV132" s="12" t="s">
        <v>84</v>
      </c>
      <c r="AW132" s="12" t="s">
        <v>37</v>
      </c>
      <c r="AX132" s="12" t="s">
        <v>74</v>
      </c>
      <c r="AY132" s="272" t="s">
        <v>142</v>
      </c>
    </row>
    <row r="133" spans="2:51" s="12" customFormat="1" ht="13.5">
      <c r="B133" s="261"/>
      <c r="C133" s="262"/>
      <c r="D133" s="263" t="s">
        <v>532</v>
      </c>
      <c r="E133" s="264" t="s">
        <v>21</v>
      </c>
      <c r="F133" s="265" t="s">
        <v>21</v>
      </c>
      <c r="G133" s="262"/>
      <c r="H133" s="266">
        <v>0</v>
      </c>
      <c r="I133" s="267"/>
      <c r="J133" s="262"/>
      <c r="K133" s="262"/>
      <c r="L133" s="268"/>
      <c r="M133" s="269"/>
      <c r="N133" s="270"/>
      <c r="O133" s="270"/>
      <c r="P133" s="270"/>
      <c r="Q133" s="270"/>
      <c r="R133" s="270"/>
      <c r="S133" s="270"/>
      <c r="T133" s="271"/>
      <c r="AT133" s="272" t="s">
        <v>532</v>
      </c>
      <c r="AU133" s="272" t="s">
        <v>84</v>
      </c>
      <c r="AV133" s="12" t="s">
        <v>84</v>
      </c>
      <c r="AW133" s="12" t="s">
        <v>37</v>
      </c>
      <c r="AX133" s="12" t="s">
        <v>74</v>
      </c>
      <c r="AY133" s="272" t="s">
        <v>142</v>
      </c>
    </row>
    <row r="134" spans="2:51" s="13" customFormat="1" ht="13.5">
      <c r="B134" s="273"/>
      <c r="C134" s="274"/>
      <c r="D134" s="263" t="s">
        <v>532</v>
      </c>
      <c r="E134" s="275" t="s">
        <v>21</v>
      </c>
      <c r="F134" s="276" t="s">
        <v>1439</v>
      </c>
      <c r="G134" s="274"/>
      <c r="H134" s="277">
        <v>3.226</v>
      </c>
      <c r="I134" s="278"/>
      <c r="J134" s="274"/>
      <c r="K134" s="274"/>
      <c r="L134" s="279"/>
      <c r="M134" s="280"/>
      <c r="N134" s="281"/>
      <c r="O134" s="281"/>
      <c r="P134" s="281"/>
      <c r="Q134" s="281"/>
      <c r="R134" s="281"/>
      <c r="S134" s="281"/>
      <c r="T134" s="282"/>
      <c r="AT134" s="283" t="s">
        <v>532</v>
      </c>
      <c r="AU134" s="283" t="s">
        <v>84</v>
      </c>
      <c r="AV134" s="13" t="s">
        <v>161</v>
      </c>
      <c r="AW134" s="13" t="s">
        <v>37</v>
      </c>
      <c r="AX134" s="13" t="s">
        <v>82</v>
      </c>
      <c r="AY134" s="283" t="s">
        <v>142</v>
      </c>
    </row>
    <row r="135" spans="2:65" s="1" customFormat="1" ht="25.5" customHeight="1">
      <c r="B135" s="47"/>
      <c r="C135" s="234" t="s">
        <v>215</v>
      </c>
      <c r="D135" s="234" t="s">
        <v>145</v>
      </c>
      <c r="E135" s="235" t="s">
        <v>1440</v>
      </c>
      <c r="F135" s="236" t="s">
        <v>1441</v>
      </c>
      <c r="G135" s="237" t="s">
        <v>234</v>
      </c>
      <c r="H135" s="238">
        <v>0.231</v>
      </c>
      <c r="I135" s="239"/>
      <c r="J135" s="240">
        <f>ROUND(I135*H135,2)</f>
        <v>0</v>
      </c>
      <c r="K135" s="236" t="s">
        <v>149</v>
      </c>
      <c r="L135" s="73"/>
      <c r="M135" s="241" t="s">
        <v>21</v>
      </c>
      <c r="N135" s="242" t="s">
        <v>45</v>
      </c>
      <c r="O135" s="48"/>
      <c r="P135" s="243">
        <f>O135*H135</f>
        <v>0</v>
      </c>
      <c r="Q135" s="243">
        <v>1.09</v>
      </c>
      <c r="R135" s="243">
        <f>Q135*H135</f>
        <v>0.25179</v>
      </c>
      <c r="S135" s="243">
        <v>0</v>
      </c>
      <c r="T135" s="244">
        <f>S135*H135</f>
        <v>0</v>
      </c>
      <c r="AR135" s="25" t="s">
        <v>161</v>
      </c>
      <c r="AT135" s="25" t="s">
        <v>145</v>
      </c>
      <c r="AU135" s="25" t="s">
        <v>84</v>
      </c>
      <c r="AY135" s="25" t="s">
        <v>142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161</v>
      </c>
      <c r="BM135" s="25" t="s">
        <v>1442</v>
      </c>
    </row>
    <row r="136" spans="2:51" s="14" customFormat="1" ht="13.5">
      <c r="B136" s="284"/>
      <c r="C136" s="285"/>
      <c r="D136" s="263" t="s">
        <v>532</v>
      </c>
      <c r="E136" s="286" t="s">
        <v>21</v>
      </c>
      <c r="F136" s="287" t="s">
        <v>1443</v>
      </c>
      <c r="G136" s="285"/>
      <c r="H136" s="286" t="s">
        <v>21</v>
      </c>
      <c r="I136" s="288"/>
      <c r="J136" s="285"/>
      <c r="K136" s="285"/>
      <c r="L136" s="289"/>
      <c r="M136" s="290"/>
      <c r="N136" s="291"/>
      <c r="O136" s="291"/>
      <c r="P136" s="291"/>
      <c r="Q136" s="291"/>
      <c r="R136" s="291"/>
      <c r="S136" s="291"/>
      <c r="T136" s="292"/>
      <c r="AT136" s="293" t="s">
        <v>532</v>
      </c>
      <c r="AU136" s="293" t="s">
        <v>84</v>
      </c>
      <c r="AV136" s="14" t="s">
        <v>82</v>
      </c>
      <c r="AW136" s="14" t="s">
        <v>37</v>
      </c>
      <c r="AX136" s="14" t="s">
        <v>74</v>
      </c>
      <c r="AY136" s="293" t="s">
        <v>142</v>
      </c>
    </row>
    <row r="137" spans="2:51" s="12" customFormat="1" ht="13.5">
      <c r="B137" s="261"/>
      <c r="C137" s="262"/>
      <c r="D137" s="263" t="s">
        <v>532</v>
      </c>
      <c r="E137" s="264" t="s">
        <v>21</v>
      </c>
      <c r="F137" s="265" t="s">
        <v>1444</v>
      </c>
      <c r="G137" s="262"/>
      <c r="H137" s="266">
        <v>0.231</v>
      </c>
      <c r="I137" s="267"/>
      <c r="J137" s="262"/>
      <c r="K137" s="262"/>
      <c r="L137" s="268"/>
      <c r="M137" s="269"/>
      <c r="N137" s="270"/>
      <c r="O137" s="270"/>
      <c r="P137" s="270"/>
      <c r="Q137" s="270"/>
      <c r="R137" s="270"/>
      <c r="S137" s="270"/>
      <c r="T137" s="271"/>
      <c r="AT137" s="272" t="s">
        <v>532</v>
      </c>
      <c r="AU137" s="272" t="s">
        <v>84</v>
      </c>
      <c r="AV137" s="12" t="s">
        <v>84</v>
      </c>
      <c r="AW137" s="12" t="s">
        <v>37</v>
      </c>
      <c r="AX137" s="12" t="s">
        <v>82</v>
      </c>
      <c r="AY137" s="272" t="s">
        <v>142</v>
      </c>
    </row>
    <row r="138" spans="2:65" s="1" customFormat="1" ht="25.5" customHeight="1">
      <c r="B138" s="47"/>
      <c r="C138" s="234" t="s">
        <v>219</v>
      </c>
      <c r="D138" s="234" t="s">
        <v>145</v>
      </c>
      <c r="E138" s="235" t="s">
        <v>1445</v>
      </c>
      <c r="F138" s="236" t="s">
        <v>1446</v>
      </c>
      <c r="G138" s="237" t="s">
        <v>530</v>
      </c>
      <c r="H138" s="238">
        <v>21.138</v>
      </c>
      <c r="I138" s="239"/>
      <c r="J138" s="240">
        <f>ROUND(I138*H138,2)</f>
        <v>0</v>
      </c>
      <c r="K138" s="236" t="s">
        <v>149</v>
      </c>
      <c r="L138" s="73"/>
      <c r="M138" s="241" t="s">
        <v>21</v>
      </c>
      <c r="N138" s="242" t="s">
        <v>45</v>
      </c>
      <c r="O138" s="48"/>
      <c r="P138" s="243">
        <f>O138*H138</f>
        <v>0</v>
      </c>
      <c r="Q138" s="243">
        <v>0.10359</v>
      </c>
      <c r="R138" s="243">
        <f>Q138*H138</f>
        <v>2.18968542</v>
      </c>
      <c r="S138" s="243">
        <v>0</v>
      </c>
      <c r="T138" s="244">
        <f>S138*H138</f>
        <v>0</v>
      </c>
      <c r="AR138" s="25" t="s">
        <v>161</v>
      </c>
      <c r="AT138" s="25" t="s">
        <v>145</v>
      </c>
      <c r="AU138" s="25" t="s">
        <v>84</v>
      </c>
      <c r="AY138" s="25" t="s">
        <v>142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25" t="s">
        <v>82</v>
      </c>
      <c r="BK138" s="245">
        <f>ROUND(I138*H138,2)</f>
        <v>0</v>
      </c>
      <c r="BL138" s="25" t="s">
        <v>161</v>
      </c>
      <c r="BM138" s="25" t="s">
        <v>1447</v>
      </c>
    </row>
    <row r="139" spans="2:51" s="12" customFormat="1" ht="13.5">
      <c r="B139" s="261"/>
      <c r="C139" s="262"/>
      <c r="D139" s="263" t="s">
        <v>532</v>
      </c>
      <c r="E139" s="264" t="s">
        <v>21</v>
      </c>
      <c r="F139" s="265" t="s">
        <v>1448</v>
      </c>
      <c r="G139" s="262"/>
      <c r="H139" s="266">
        <v>21.138</v>
      </c>
      <c r="I139" s="267"/>
      <c r="J139" s="262"/>
      <c r="K139" s="262"/>
      <c r="L139" s="268"/>
      <c r="M139" s="269"/>
      <c r="N139" s="270"/>
      <c r="O139" s="270"/>
      <c r="P139" s="270"/>
      <c r="Q139" s="270"/>
      <c r="R139" s="270"/>
      <c r="S139" s="270"/>
      <c r="T139" s="271"/>
      <c r="AT139" s="272" t="s">
        <v>532</v>
      </c>
      <c r="AU139" s="272" t="s">
        <v>84</v>
      </c>
      <c r="AV139" s="12" t="s">
        <v>84</v>
      </c>
      <c r="AW139" s="12" t="s">
        <v>37</v>
      </c>
      <c r="AX139" s="12" t="s">
        <v>82</v>
      </c>
      <c r="AY139" s="272" t="s">
        <v>142</v>
      </c>
    </row>
    <row r="140" spans="2:65" s="1" customFormat="1" ht="25.5" customHeight="1">
      <c r="B140" s="47"/>
      <c r="C140" s="234" t="s">
        <v>223</v>
      </c>
      <c r="D140" s="234" t="s">
        <v>145</v>
      </c>
      <c r="E140" s="235" t="s">
        <v>1449</v>
      </c>
      <c r="F140" s="236" t="s">
        <v>1450</v>
      </c>
      <c r="G140" s="237" t="s">
        <v>179</v>
      </c>
      <c r="H140" s="238">
        <v>144</v>
      </c>
      <c r="I140" s="239"/>
      <c r="J140" s="240">
        <f>ROUND(I140*H140,2)</f>
        <v>0</v>
      </c>
      <c r="K140" s="236" t="s">
        <v>149</v>
      </c>
      <c r="L140" s="73"/>
      <c r="M140" s="241" t="s">
        <v>21</v>
      </c>
      <c r="N140" s="242" t="s">
        <v>45</v>
      </c>
      <c r="O140" s="48"/>
      <c r="P140" s="243">
        <f>O140*H140</f>
        <v>0</v>
      </c>
      <c r="Q140" s="243">
        <v>0.4872</v>
      </c>
      <c r="R140" s="243">
        <f>Q140*H140</f>
        <v>70.1568</v>
      </c>
      <c r="S140" s="243">
        <v>0</v>
      </c>
      <c r="T140" s="244">
        <f>S140*H140</f>
        <v>0</v>
      </c>
      <c r="AR140" s="25" t="s">
        <v>161</v>
      </c>
      <c r="AT140" s="25" t="s">
        <v>145</v>
      </c>
      <c r="AU140" s="25" t="s">
        <v>84</v>
      </c>
      <c r="AY140" s="25" t="s">
        <v>142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25" t="s">
        <v>82</v>
      </c>
      <c r="BK140" s="245">
        <f>ROUND(I140*H140,2)</f>
        <v>0</v>
      </c>
      <c r="BL140" s="25" t="s">
        <v>161</v>
      </c>
      <c r="BM140" s="25" t="s">
        <v>1451</v>
      </c>
    </row>
    <row r="141" spans="2:63" s="11" customFormat="1" ht="29.85" customHeight="1">
      <c r="B141" s="218"/>
      <c r="C141" s="219"/>
      <c r="D141" s="220" t="s">
        <v>73</v>
      </c>
      <c r="E141" s="232" t="s">
        <v>161</v>
      </c>
      <c r="F141" s="232" t="s">
        <v>571</v>
      </c>
      <c r="G141" s="219"/>
      <c r="H141" s="219"/>
      <c r="I141" s="222"/>
      <c r="J141" s="233">
        <f>BK141</f>
        <v>0</v>
      </c>
      <c r="K141" s="219"/>
      <c r="L141" s="224"/>
      <c r="M141" s="225"/>
      <c r="N141" s="226"/>
      <c r="O141" s="226"/>
      <c r="P141" s="227">
        <f>SUM(P142:P148)</f>
        <v>0</v>
      </c>
      <c r="Q141" s="226"/>
      <c r="R141" s="227">
        <f>SUM(R142:R148)</f>
        <v>1.10663966</v>
      </c>
      <c r="S141" s="226"/>
      <c r="T141" s="228">
        <f>SUM(T142:T148)</f>
        <v>0</v>
      </c>
      <c r="AR141" s="229" t="s">
        <v>82</v>
      </c>
      <c r="AT141" s="230" t="s">
        <v>73</v>
      </c>
      <c r="AU141" s="230" t="s">
        <v>82</v>
      </c>
      <c r="AY141" s="229" t="s">
        <v>142</v>
      </c>
      <c r="BK141" s="231">
        <f>SUM(BK142:BK148)</f>
        <v>0</v>
      </c>
    </row>
    <row r="142" spans="2:65" s="1" customFormat="1" ht="25.5" customHeight="1">
      <c r="B142" s="47"/>
      <c r="C142" s="234" t="s">
        <v>228</v>
      </c>
      <c r="D142" s="234" t="s">
        <v>145</v>
      </c>
      <c r="E142" s="235" t="s">
        <v>1452</v>
      </c>
      <c r="F142" s="236" t="s">
        <v>1453</v>
      </c>
      <c r="G142" s="237" t="s">
        <v>536</v>
      </c>
      <c r="H142" s="238">
        <v>0.47</v>
      </c>
      <c r="I142" s="239"/>
      <c r="J142" s="240">
        <f>ROUND(I142*H142,2)</f>
        <v>0</v>
      </c>
      <c r="K142" s="236" t="s">
        <v>1454</v>
      </c>
      <c r="L142" s="73"/>
      <c r="M142" s="241" t="s">
        <v>21</v>
      </c>
      <c r="N142" s="242" t="s">
        <v>45</v>
      </c>
      <c r="O142" s="48"/>
      <c r="P142" s="243">
        <f>O142*H142</f>
        <v>0</v>
      </c>
      <c r="Q142" s="243">
        <v>2.25642</v>
      </c>
      <c r="R142" s="243">
        <f>Q142*H142</f>
        <v>1.0605174</v>
      </c>
      <c r="S142" s="243">
        <v>0</v>
      </c>
      <c r="T142" s="244">
        <f>S142*H142</f>
        <v>0</v>
      </c>
      <c r="AR142" s="25" t="s">
        <v>161</v>
      </c>
      <c r="AT142" s="25" t="s">
        <v>145</v>
      </c>
      <c r="AU142" s="25" t="s">
        <v>84</v>
      </c>
      <c r="AY142" s="25" t="s">
        <v>142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82</v>
      </c>
      <c r="BK142" s="245">
        <f>ROUND(I142*H142,2)</f>
        <v>0</v>
      </c>
      <c r="BL142" s="25" t="s">
        <v>161</v>
      </c>
      <c r="BM142" s="25" t="s">
        <v>1455</v>
      </c>
    </row>
    <row r="143" spans="2:51" s="12" customFormat="1" ht="13.5">
      <c r="B143" s="261"/>
      <c r="C143" s="262"/>
      <c r="D143" s="263" t="s">
        <v>532</v>
      </c>
      <c r="E143" s="264" t="s">
        <v>21</v>
      </c>
      <c r="F143" s="265" t="s">
        <v>1456</v>
      </c>
      <c r="G143" s="262"/>
      <c r="H143" s="266">
        <v>0.47</v>
      </c>
      <c r="I143" s="267"/>
      <c r="J143" s="262"/>
      <c r="K143" s="262"/>
      <c r="L143" s="268"/>
      <c r="M143" s="269"/>
      <c r="N143" s="270"/>
      <c r="O143" s="270"/>
      <c r="P143" s="270"/>
      <c r="Q143" s="270"/>
      <c r="R143" s="270"/>
      <c r="S143" s="270"/>
      <c r="T143" s="271"/>
      <c r="AT143" s="272" t="s">
        <v>532</v>
      </c>
      <c r="AU143" s="272" t="s">
        <v>84</v>
      </c>
      <c r="AV143" s="12" t="s">
        <v>84</v>
      </c>
      <c r="AW143" s="12" t="s">
        <v>37</v>
      </c>
      <c r="AX143" s="12" t="s">
        <v>82</v>
      </c>
      <c r="AY143" s="272" t="s">
        <v>142</v>
      </c>
    </row>
    <row r="144" spans="2:65" s="1" customFormat="1" ht="25.5" customHeight="1">
      <c r="B144" s="47"/>
      <c r="C144" s="234" t="s">
        <v>9</v>
      </c>
      <c r="D144" s="234" t="s">
        <v>145</v>
      </c>
      <c r="E144" s="235" t="s">
        <v>1457</v>
      </c>
      <c r="F144" s="236" t="s">
        <v>1458</v>
      </c>
      <c r="G144" s="237" t="s">
        <v>234</v>
      </c>
      <c r="H144" s="238">
        <v>0.037</v>
      </c>
      <c r="I144" s="239"/>
      <c r="J144" s="240">
        <f>ROUND(I144*H144,2)</f>
        <v>0</v>
      </c>
      <c r="K144" s="236" t="s">
        <v>1454</v>
      </c>
      <c r="L144" s="73"/>
      <c r="M144" s="241" t="s">
        <v>21</v>
      </c>
      <c r="N144" s="242" t="s">
        <v>45</v>
      </c>
      <c r="O144" s="48"/>
      <c r="P144" s="243">
        <f>O144*H144</f>
        <v>0</v>
      </c>
      <c r="Q144" s="243">
        <v>1.05306</v>
      </c>
      <c r="R144" s="243">
        <f>Q144*H144</f>
        <v>0.03896322</v>
      </c>
      <c r="S144" s="243">
        <v>0</v>
      </c>
      <c r="T144" s="244">
        <f>S144*H144</f>
        <v>0</v>
      </c>
      <c r="AR144" s="25" t="s">
        <v>161</v>
      </c>
      <c r="AT144" s="25" t="s">
        <v>145</v>
      </c>
      <c r="AU144" s="25" t="s">
        <v>84</v>
      </c>
      <c r="AY144" s="25" t="s">
        <v>142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25" t="s">
        <v>82</v>
      </c>
      <c r="BK144" s="245">
        <f>ROUND(I144*H144,2)</f>
        <v>0</v>
      </c>
      <c r="BL144" s="25" t="s">
        <v>161</v>
      </c>
      <c r="BM144" s="25" t="s">
        <v>1459</v>
      </c>
    </row>
    <row r="145" spans="2:51" s="12" customFormat="1" ht="13.5">
      <c r="B145" s="261"/>
      <c r="C145" s="262"/>
      <c r="D145" s="263" t="s">
        <v>532</v>
      </c>
      <c r="E145" s="264" t="s">
        <v>21</v>
      </c>
      <c r="F145" s="265" t="s">
        <v>1460</v>
      </c>
      <c r="G145" s="262"/>
      <c r="H145" s="266">
        <v>0.037</v>
      </c>
      <c r="I145" s="267"/>
      <c r="J145" s="262"/>
      <c r="K145" s="262"/>
      <c r="L145" s="268"/>
      <c r="M145" s="269"/>
      <c r="N145" s="270"/>
      <c r="O145" s="270"/>
      <c r="P145" s="270"/>
      <c r="Q145" s="270"/>
      <c r="R145" s="270"/>
      <c r="S145" s="270"/>
      <c r="T145" s="271"/>
      <c r="AT145" s="272" t="s">
        <v>532</v>
      </c>
      <c r="AU145" s="272" t="s">
        <v>84</v>
      </c>
      <c r="AV145" s="12" t="s">
        <v>84</v>
      </c>
      <c r="AW145" s="12" t="s">
        <v>37</v>
      </c>
      <c r="AX145" s="12" t="s">
        <v>82</v>
      </c>
      <c r="AY145" s="272" t="s">
        <v>142</v>
      </c>
    </row>
    <row r="146" spans="2:65" s="1" customFormat="1" ht="25.5" customHeight="1">
      <c r="B146" s="47"/>
      <c r="C146" s="234" t="s">
        <v>236</v>
      </c>
      <c r="D146" s="234" t="s">
        <v>145</v>
      </c>
      <c r="E146" s="235" t="s">
        <v>1461</v>
      </c>
      <c r="F146" s="236" t="s">
        <v>1462</v>
      </c>
      <c r="G146" s="237" t="s">
        <v>530</v>
      </c>
      <c r="H146" s="238">
        <v>1.088</v>
      </c>
      <c r="I146" s="239"/>
      <c r="J146" s="240">
        <f>ROUND(I146*H146,2)</f>
        <v>0</v>
      </c>
      <c r="K146" s="236" t="s">
        <v>1454</v>
      </c>
      <c r="L146" s="73"/>
      <c r="M146" s="241" t="s">
        <v>21</v>
      </c>
      <c r="N146" s="242" t="s">
        <v>45</v>
      </c>
      <c r="O146" s="48"/>
      <c r="P146" s="243">
        <f>O146*H146</f>
        <v>0</v>
      </c>
      <c r="Q146" s="243">
        <v>0.00658</v>
      </c>
      <c r="R146" s="243">
        <f>Q146*H146</f>
        <v>0.00715904</v>
      </c>
      <c r="S146" s="243">
        <v>0</v>
      </c>
      <c r="T146" s="244">
        <f>S146*H146</f>
        <v>0</v>
      </c>
      <c r="AR146" s="25" t="s">
        <v>161</v>
      </c>
      <c r="AT146" s="25" t="s">
        <v>145</v>
      </c>
      <c r="AU146" s="25" t="s">
        <v>84</v>
      </c>
      <c r="AY146" s="25" t="s">
        <v>142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25" t="s">
        <v>82</v>
      </c>
      <c r="BK146" s="245">
        <f>ROUND(I146*H146,2)</f>
        <v>0</v>
      </c>
      <c r="BL146" s="25" t="s">
        <v>161</v>
      </c>
      <c r="BM146" s="25" t="s">
        <v>1463</v>
      </c>
    </row>
    <row r="147" spans="2:51" s="12" customFormat="1" ht="13.5">
      <c r="B147" s="261"/>
      <c r="C147" s="262"/>
      <c r="D147" s="263" t="s">
        <v>532</v>
      </c>
      <c r="E147" s="264" t="s">
        <v>21</v>
      </c>
      <c r="F147" s="265" t="s">
        <v>1464</v>
      </c>
      <c r="G147" s="262"/>
      <c r="H147" s="266">
        <v>1.088</v>
      </c>
      <c r="I147" s="267"/>
      <c r="J147" s="262"/>
      <c r="K147" s="262"/>
      <c r="L147" s="268"/>
      <c r="M147" s="269"/>
      <c r="N147" s="270"/>
      <c r="O147" s="270"/>
      <c r="P147" s="270"/>
      <c r="Q147" s="270"/>
      <c r="R147" s="270"/>
      <c r="S147" s="270"/>
      <c r="T147" s="271"/>
      <c r="AT147" s="272" t="s">
        <v>532</v>
      </c>
      <c r="AU147" s="272" t="s">
        <v>84</v>
      </c>
      <c r="AV147" s="12" t="s">
        <v>84</v>
      </c>
      <c r="AW147" s="12" t="s">
        <v>37</v>
      </c>
      <c r="AX147" s="12" t="s">
        <v>82</v>
      </c>
      <c r="AY147" s="272" t="s">
        <v>142</v>
      </c>
    </row>
    <row r="148" spans="2:65" s="1" customFormat="1" ht="25.5" customHeight="1">
      <c r="B148" s="47"/>
      <c r="C148" s="234" t="s">
        <v>240</v>
      </c>
      <c r="D148" s="234" t="s">
        <v>145</v>
      </c>
      <c r="E148" s="235" t="s">
        <v>1465</v>
      </c>
      <c r="F148" s="236" t="s">
        <v>1466</v>
      </c>
      <c r="G148" s="237" t="s">
        <v>530</v>
      </c>
      <c r="H148" s="238">
        <v>1.088</v>
      </c>
      <c r="I148" s="239"/>
      <c r="J148" s="240">
        <f>ROUND(I148*H148,2)</f>
        <v>0</v>
      </c>
      <c r="K148" s="236" t="s">
        <v>1454</v>
      </c>
      <c r="L148" s="73"/>
      <c r="M148" s="241" t="s">
        <v>21</v>
      </c>
      <c r="N148" s="242" t="s">
        <v>45</v>
      </c>
      <c r="O148" s="4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AR148" s="25" t="s">
        <v>161</v>
      </c>
      <c r="AT148" s="25" t="s">
        <v>145</v>
      </c>
      <c r="AU148" s="25" t="s">
        <v>84</v>
      </c>
      <c r="AY148" s="25" t="s">
        <v>142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25" t="s">
        <v>82</v>
      </c>
      <c r="BK148" s="245">
        <f>ROUND(I148*H148,2)</f>
        <v>0</v>
      </c>
      <c r="BL148" s="25" t="s">
        <v>161</v>
      </c>
      <c r="BM148" s="25" t="s">
        <v>1467</v>
      </c>
    </row>
    <row r="149" spans="2:63" s="11" customFormat="1" ht="29.85" customHeight="1">
      <c r="B149" s="218"/>
      <c r="C149" s="219"/>
      <c r="D149" s="220" t="s">
        <v>73</v>
      </c>
      <c r="E149" s="232" t="s">
        <v>165</v>
      </c>
      <c r="F149" s="232" t="s">
        <v>576</v>
      </c>
      <c r="G149" s="219"/>
      <c r="H149" s="219"/>
      <c r="I149" s="222"/>
      <c r="J149" s="233">
        <f>BK149</f>
        <v>0</v>
      </c>
      <c r="K149" s="219"/>
      <c r="L149" s="224"/>
      <c r="M149" s="225"/>
      <c r="N149" s="226"/>
      <c r="O149" s="226"/>
      <c r="P149" s="227">
        <f>SUM(P150:P159)</f>
        <v>0</v>
      </c>
      <c r="Q149" s="226"/>
      <c r="R149" s="227">
        <f>SUM(R150:R159)</f>
        <v>65.66669999999999</v>
      </c>
      <c r="S149" s="226"/>
      <c r="T149" s="228">
        <f>SUM(T150:T159)</f>
        <v>0</v>
      </c>
      <c r="AR149" s="229" t="s">
        <v>82</v>
      </c>
      <c r="AT149" s="230" t="s">
        <v>73</v>
      </c>
      <c r="AU149" s="230" t="s">
        <v>82</v>
      </c>
      <c r="AY149" s="229" t="s">
        <v>142</v>
      </c>
      <c r="BK149" s="231">
        <f>SUM(BK150:BK159)</f>
        <v>0</v>
      </c>
    </row>
    <row r="150" spans="2:65" s="1" customFormat="1" ht="25.5" customHeight="1">
      <c r="B150" s="47"/>
      <c r="C150" s="234" t="s">
        <v>246</v>
      </c>
      <c r="D150" s="234" t="s">
        <v>145</v>
      </c>
      <c r="E150" s="235" t="s">
        <v>577</v>
      </c>
      <c r="F150" s="236" t="s">
        <v>578</v>
      </c>
      <c r="G150" s="237" t="s">
        <v>530</v>
      </c>
      <c r="H150" s="238">
        <v>14</v>
      </c>
      <c r="I150" s="239"/>
      <c r="J150" s="240">
        <f>ROUND(I150*H150,2)</f>
        <v>0</v>
      </c>
      <c r="K150" s="236" t="s">
        <v>149</v>
      </c>
      <c r="L150" s="73"/>
      <c r="M150" s="241" t="s">
        <v>21</v>
      </c>
      <c r="N150" s="242" t="s">
        <v>45</v>
      </c>
      <c r="O150" s="48"/>
      <c r="P150" s="243">
        <f>O150*H150</f>
        <v>0</v>
      </c>
      <c r="Q150" s="243">
        <v>0.27994</v>
      </c>
      <c r="R150" s="243">
        <f>Q150*H150</f>
        <v>3.91916</v>
      </c>
      <c r="S150" s="243">
        <v>0</v>
      </c>
      <c r="T150" s="244">
        <f>S150*H150</f>
        <v>0</v>
      </c>
      <c r="AR150" s="25" t="s">
        <v>161</v>
      </c>
      <c r="AT150" s="25" t="s">
        <v>145</v>
      </c>
      <c r="AU150" s="25" t="s">
        <v>84</v>
      </c>
      <c r="AY150" s="25" t="s">
        <v>142</v>
      </c>
      <c r="BE150" s="245">
        <f>IF(N150="základní",J150,0)</f>
        <v>0</v>
      </c>
      <c r="BF150" s="245">
        <f>IF(N150="snížená",J150,0)</f>
        <v>0</v>
      </c>
      <c r="BG150" s="245">
        <f>IF(N150="zákl. přenesená",J150,0)</f>
        <v>0</v>
      </c>
      <c r="BH150" s="245">
        <f>IF(N150="sníž. přenesená",J150,0)</f>
        <v>0</v>
      </c>
      <c r="BI150" s="245">
        <f>IF(N150="nulová",J150,0)</f>
        <v>0</v>
      </c>
      <c r="BJ150" s="25" t="s">
        <v>82</v>
      </c>
      <c r="BK150" s="245">
        <f>ROUND(I150*H150,2)</f>
        <v>0</v>
      </c>
      <c r="BL150" s="25" t="s">
        <v>161</v>
      </c>
      <c r="BM150" s="25" t="s">
        <v>1468</v>
      </c>
    </row>
    <row r="151" spans="2:51" s="12" customFormat="1" ht="13.5">
      <c r="B151" s="261"/>
      <c r="C151" s="262"/>
      <c r="D151" s="263" t="s">
        <v>532</v>
      </c>
      <c r="E151" s="264" t="s">
        <v>21</v>
      </c>
      <c r="F151" s="265" t="s">
        <v>1391</v>
      </c>
      <c r="G151" s="262"/>
      <c r="H151" s="266">
        <v>14</v>
      </c>
      <c r="I151" s="267"/>
      <c r="J151" s="262"/>
      <c r="K151" s="262"/>
      <c r="L151" s="268"/>
      <c r="M151" s="269"/>
      <c r="N151" s="270"/>
      <c r="O151" s="270"/>
      <c r="P151" s="270"/>
      <c r="Q151" s="270"/>
      <c r="R151" s="270"/>
      <c r="S151" s="270"/>
      <c r="T151" s="271"/>
      <c r="AT151" s="272" t="s">
        <v>532</v>
      </c>
      <c r="AU151" s="272" t="s">
        <v>84</v>
      </c>
      <c r="AV151" s="12" t="s">
        <v>84</v>
      </c>
      <c r="AW151" s="12" t="s">
        <v>37</v>
      </c>
      <c r="AX151" s="12" t="s">
        <v>82</v>
      </c>
      <c r="AY151" s="272" t="s">
        <v>142</v>
      </c>
    </row>
    <row r="152" spans="2:65" s="1" customFormat="1" ht="38.25" customHeight="1">
      <c r="B152" s="47"/>
      <c r="C152" s="234" t="s">
        <v>250</v>
      </c>
      <c r="D152" s="234" t="s">
        <v>145</v>
      </c>
      <c r="E152" s="235" t="s">
        <v>1469</v>
      </c>
      <c r="F152" s="236" t="s">
        <v>1470</v>
      </c>
      <c r="G152" s="237" t="s">
        <v>530</v>
      </c>
      <c r="H152" s="238">
        <v>88</v>
      </c>
      <c r="I152" s="239"/>
      <c r="J152" s="240">
        <f>ROUND(I152*H152,2)</f>
        <v>0</v>
      </c>
      <c r="K152" s="236" t="s">
        <v>149</v>
      </c>
      <c r="L152" s="73"/>
      <c r="M152" s="241" t="s">
        <v>21</v>
      </c>
      <c r="N152" s="242" t="s">
        <v>45</v>
      </c>
      <c r="O152" s="48"/>
      <c r="P152" s="243">
        <f>O152*H152</f>
        <v>0</v>
      </c>
      <c r="Q152" s="243">
        <v>0.2939</v>
      </c>
      <c r="R152" s="243">
        <f>Q152*H152</f>
        <v>25.8632</v>
      </c>
      <c r="S152" s="243">
        <v>0</v>
      </c>
      <c r="T152" s="244">
        <f>S152*H152</f>
        <v>0</v>
      </c>
      <c r="AR152" s="25" t="s">
        <v>161</v>
      </c>
      <c r="AT152" s="25" t="s">
        <v>145</v>
      </c>
      <c r="AU152" s="25" t="s">
        <v>84</v>
      </c>
      <c r="AY152" s="25" t="s">
        <v>142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25" t="s">
        <v>82</v>
      </c>
      <c r="BK152" s="245">
        <f>ROUND(I152*H152,2)</f>
        <v>0</v>
      </c>
      <c r="BL152" s="25" t="s">
        <v>161</v>
      </c>
      <c r="BM152" s="25" t="s">
        <v>1471</v>
      </c>
    </row>
    <row r="153" spans="2:51" s="12" customFormat="1" ht="13.5">
      <c r="B153" s="261"/>
      <c r="C153" s="262"/>
      <c r="D153" s="263" t="s">
        <v>532</v>
      </c>
      <c r="E153" s="264" t="s">
        <v>21</v>
      </c>
      <c r="F153" s="265" t="s">
        <v>1395</v>
      </c>
      <c r="G153" s="262"/>
      <c r="H153" s="266">
        <v>88</v>
      </c>
      <c r="I153" s="267"/>
      <c r="J153" s="262"/>
      <c r="K153" s="262"/>
      <c r="L153" s="268"/>
      <c r="M153" s="269"/>
      <c r="N153" s="270"/>
      <c r="O153" s="270"/>
      <c r="P153" s="270"/>
      <c r="Q153" s="270"/>
      <c r="R153" s="270"/>
      <c r="S153" s="270"/>
      <c r="T153" s="271"/>
      <c r="AT153" s="272" t="s">
        <v>532</v>
      </c>
      <c r="AU153" s="272" t="s">
        <v>84</v>
      </c>
      <c r="AV153" s="12" t="s">
        <v>84</v>
      </c>
      <c r="AW153" s="12" t="s">
        <v>37</v>
      </c>
      <c r="AX153" s="12" t="s">
        <v>82</v>
      </c>
      <c r="AY153" s="272" t="s">
        <v>142</v>
      </c>
    </row>
    <row r="154" spans="2:65" s="1" customFormat="1" ht="25.5" customHeight="1">
      <c r="B154" s="47"/>
      <c r="C154" s="234" t="s">
        <v>254</v>
      </c>
      <c r="D154" s="234" t="s">
        <v>145</v>
      </c>
      <c r="E154" s="235" t="s">
        <v>1472</v>
      </c>
      <c r="F154" s="236" t="s">
        <v>1473</v>
      </c>
      <c r="G154" s="237" t="s">
        <v>530</v>
      </c>
      <c r="H154" s="238">
        <v>88</v>
      </c>
      <c r="I154" s="239"/>
      <c r="J154" s="240">
        <f>ROUND(I154*H154,2)</f>
        <v>0</v>
      </c>
      <c r="K154" s="236" t="s">
        <v>149</v>
      </c>
      <c r="L154" s="73"/>
      <c r="M154" s="241" t="s">
        <v>21</v>
      </c>
      <c r="N154" s="242" t="s">
        <v>45</v>
      </c>
      <c r="O154" s="48"/>
      <c r="P154" s="243">
        <f>O154*H154</f>
        <v>0</v>
      </c>
      <c r="Q154" s="243">
        <v>0.15559</v>
      </c>
      <c r="R154" s="243">
        <f>Q154*H154</f>
        <v>13.69192</v>
      </c>
      <c r="S154" s="243">
        <v>0</v>
      </c>
      <c r="T154" s="244">
        <f>S154*H154</f>
        <v>0</v>
      </c>
      <c r="AR154" s="25" t="s">
        <v>161</v>
      </c>
      <c r="AT154" s="25" t="s">
        <v>145</v>
      </c>
      <c r="AU154" s="25" t="s">
        <v>84</v>
      </c>
      <c r="AY154" s="25" t="s">
        <v>142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25" t="s">
        <v>82</v>
      </c>
      <c r="BK154" s="245">
        <f>ROUND(I154*H154,2)</f>
        <v>0</v>
      </c>
      <c r="BL154" s="25" t="s">
        <v>161</v>
      </c>
      <c r="BM154" s="25" t="s">
        <v>1474</v>
      </c>
    </row>
    <row r="155" spans="2:65" s="1" customFormat="1" ht="25.5" customHeight="1">
      <c r="B155" s="47"/>
      <c r="C155" s="234" t="s">
        <v>258</v>
      </c>
      <c r="D155" s="234" t="s">
        <v>145</v>
      </c>
      <c r="E155" s="235" t="s">
        <v>1475</v>
      </c>
      <c r="F155" s="236" t="s">
        <v>1476</v>
      </c>
      <c r="G155" s="237" t="s">
        <v>530</v>
      </c>
      <c r="H155" s="238">
        <v>88</v>
      </c>
      <c r="I155" s="239"/>
      <c r="J155" s="240">
        <f>ROUND(I155*H155,2)</f>
        <v>0</v>
      </c>
      <c r="K155" s="236" t="s">
        <v>149</v>
      </c>
      <c r="L155" s="73"/>
      <c r="M155" s="241" t="s">
        <v>21</v>
      </c>
      <c r="N155" s="242" t="s">
        <v>45</v>
      </c>
      <c r="O155" s="48"/>
      <c r="P155" s="243">
        <f>O155*H155</f>
        <v>0</v>
      </c>
      <c r="Q155" s="243">
        <v>0.23339</v>
      </c>
      <c r="R155" s="243">
        <f>Q155*H155</f>
        <v>20.53832</v>
      </c>
      <c r="S155" s="243">
        <v>0</v>
      </c>
      <c r="T155" s="244">
        <f>S155*H155</f>
        <v>0</v>
      </c>
      <c r="AR155" s="25" t="s">
        <v>161</v>
      </c>
      <c r="AT155" s="25" t="s">
        <v>145</v>
      </c>
      <c r="AU155" s="25" t="s">
        <v>84</v>
      </c>
      <c r="AY155" s="25" t="s">
        <v>142</v>
      </c>
      <c r="BE155" s="245">
        <f>IF(N155="základní",J155,0)</f>
        <v>0</v>
      </c>
      <c r="BF155" s="245">
        <f>IF(N155="snížená",J155,0)</f>
        <v>0</v>
      </c>
      <c r="BG155" s="245">
        <f>IF(N155="zákl. přenesená",J155,0)</f>
        <v>0</v>
      </c>
      <c r="BH155" s="245">
        <f>IF(N155="sníž. přenesená",J155,0)</f>
        <v>0</v>
      </c>
      <c r="BI155" s="245">
        <f>IF(N155="nulová",J155,0)</f>
        <v>0</v>
      </c>
      <c r="BJ155" s="25" t="s">
        <v>82</v>
      </c>
      <c r="BK155" s="245">
        <f>ROUND(I155*H155,2)</f>
        <v>0</v>
      </c>
      <c r="BL155" s="25" t="s">
        <v>161</v>
      </c>
      <c r="BM155" s="25" t="s">
        <v>1477</v>
      </c>
    </row>
    <row r="156" spans="2:65" s="1" customFormat="1" ht="51" customHeight="1">
      <c r="B156" s="47"/>
      <c r="C156" s="234" t="s">
        <v>262</v>
      </c>
      <c r="D156" s="234" t="s">
        <v>145</v>
      </c>
      <c r="E156" s="235" t="s">
        <v>580</v>
      </c>
      <c r="F156" s="236" t="s">
        <v>581</v>
      </c>
      <c r="G156" s="237" t="s">
        <v>530</v>
      </c>
      <c r="H156" s="238">
        <v>14</v>
      </c>
      <c r="I156" s="239"/>
      <c r="J156" s="240">
        <f>ROUND(I156*H156,2)</f>
        <v>0</v>
      </c>
      <c r="K156" s="236" t="s">
        <v>149</v>
      </c>
      <c r="L156" s="73"/>
      <c r="M156" s="241" t="s">
        <v>21</v>
      </c>
      <c r="N156" s="242" t="s">
        <v>45</v>
      </c>
      <c r="O156" s="48"/>
      <c r="P156" s="243">
        <f>O156*H156</f>
        <v>0</v>
      </c>
      <c r="Q156" s="243">
        <v>0.08565</v>
      </c>
      <c r="R156" s="243">
        <f>Q156*H156</f>
        <v>1.1991</v>
      </c>
      <c r="S156" s="243">
        <v>0</v>
      </c>
      <c r="T156" s="244">
        <f>S156*H156</f>
        <v>0</v>
      </c>
      <c r="AR156" s="25" t="s">
        <v>161</v>
      </c>
      <c r="AT156" s="25" t="s">
        <v>145</v>
      </c>
      <c r="AU156" s="25" t="s">
        <v>84</v>
      </c>
      <c r="AY156" s="25" t="s">
        <v>142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5" t="s">
        <v>82</v>
      </c>
      <c r="BK156" s="245">
        <f>ROUND(I156*H156,2)</f>
        <v>0</v>
      </c>
      <c r="BL156" s="25" t="s">
        <v>161</v>
      </c>
      <c r="BM156" s="25" t="s">
        <v>1478</v>
      </c>
    </row>
    <row r="157" spans="2:51" s="12" customFormat="1" ht="13.5">
      <c r="B157" s="261"/>
      <c r="C157" s="262"/>
      <c r="D157" s="263" t="s">
        <v>532</v>
      </c>
      <c r="E157" s="264" t="s">
        <v>21</v>
      </c>
      <c r="F157" s="265" t="s">
        <v>1391</v>
      </c>
      <c r="G157" s="262"/>
      <c r="H157" s="266">
        <v>14</v>
      </c>
      <c r="I157" s="267"/>
      <c r="J157" s="262"/>
      <c r="K157" s="262"/>
      <c r="L157" s="268"/>
      <c r="M157" s="269"/>
      <c r="N157" s="270"/>
      <c r="O157" s="270"/>
      <c r="P157" s="270"/>
      <c r="Q157" s="270"/>
      <c r="R157" s="270"/>
      <c r="S157" s="270"/>
      <c r="T157" s="271"/>
      <c r="AT157" s="272" t="s">
        <v>532</v>
      </c>
      <c r="AU157" s="272" t="s">
        <v>84</v>
      </c>
      <c r="AV157" s="12" t="s">
        <v>84</v>
      </c>
      <c r="AW157" s="12" t="s">
        <v>37</v>
      </c>
      <c r="AX157" s="12" t="s">
        <v>82</v>
      </c>
      <c r="AY157" s="272" t="s">
        <v>142</v>
      </c>
    </row>
    <row r="158" spans="2:65" s="1" customFormat="1" ht="16.5" customHeight="1">
      <c r="B158" s="47"/>
      <c r="C158" s="246" t="s">
        <v>266</v>
      </c>
      <c r="D158" s="246" t="s">
        <v>156</v>
      </c>
      <c r="E158" s="247" t="s">
        <v>1479</v>
      </c>
      <c r="F158" s="248" t="s">
        <v>1480</v>
      </c>
      <c r="G158" s="249" t="s">
        <v>530</v>
      </c>
      <c r="H158" s="250">
        <v>3.5</v>
      </c>
      <c r="I158" s="251"/>
      <c r="J158" s="252">
        <f>ROUND(I158*H158,2)</f>
        <v>0</v>
      </c>
      <c r="K158" s="248" t="s">
        <v>149</v>
      </c>
      <c r="L158" s="253"/>
      <c r="M158" s="254" t="s">
        <v>21</v>
      </c>
      <c r="N158" s="255" t="s">
        <v>45</v>
      </c>
      <c r="O158" s="48"/>
      <c r="P158" s="243">
        <f>O158*H158</f>
        <v>0</v>
      </c>
      <c r="Q158" s="243">
        <v>0.13</v>
      </c>
      <c r="R158" s="243">
        <f>Q158*H158</f>
        <v>0.455</v>
      </c>
      <c r="S158" s="243">
        <v>0</v>
      </c>
      <c r="T158" s="244">
        <f>S158*H158</f>
        <v>0</v>
      </c>
      <c r="AR158" s="25" t="s">
        <v>181</v>
      </c>
      <c r="AT158" s="25" t="s">
        <v>156</v>
      </c>
      <c r="AU158" s="25" t="s">
        <v>84</v>
      </c>
      <c r="AY158" s="25" t="s">
        <v>142</v>
      </c>
      <c r="BE158" s="245">
        <f>IF(N158="základní",J158,0)</f>
        <v>0</v>
      </c>
      <c r="BF158" s="245">
        <f>IF(N158="snížená",J158,0)</f>
        <v>0</v>
      </c>
      <c r="BG158" s="245">
        <f>IF(N158="zákl. přenesená",J158,0)</f>
        <v>0</v>
      </c>
      <c r="BH158" s="245">
        <f>IF(N158="sníž. přenesená",J158,0)</f>
        <v>0</v>
      </c>
      <c r="BI158" s="245">
        <f>IF(N158="nulová",J158,0)</f>
        <v>0</v>
      </c>
      <c r="BJ158" s="25" t="s">
        <v>82</v>
      </c>
      <c r="BK158" s="245">
        <f>ROUND(I158*H158,2)</f>
        <v>0</v>
      </c>
      <c r="BL158" s="25" t="s">
        <v>161</v>
      </c>
      <c r="BM158" s="25" t="s">
        <v>1481</v>
      </c>
    </row>
    <row r="159" spans="2:51" s="12" customFormat="1" ht="13.5">
      <c r="B159" s="261"/>
      <c r="C159" s="262"/>
      <c r="D159" s="263" t="s">
        <v>532</v>
      </c>
      <c r="E159" s="264" t="s">
        <v>21</v>
      </c>
      <c r="F159" s="265" t="s">
        <v>1482</v>
      </c>
      <c r="G159" s="262"/>
      <c r="H159" s="266">
        <v>3.5</v>
      </c>
      <c r="I159" s="267"/>
      <c r="J159" s="262"/>
      <c r="K159" s="262"/>
      <c r="L159" s="268"/>
      <c r="M159" s="269"/>
      <c r="N159" s="270"/>
      <c r="O159" s="270"/>
      <c r="P159" s="270"/>
      <c r="Q159" s="270"/>
      <c r="R159" s="270"/>
      <c r="S159" s="270"/>
      <c r="T159" s="271"/>
      <c r="AT159" s="272" t="s">
        <v>532</v>
      </c>
      <c r="AU159" s="272" t="s">
        <v>84</v>
      </c>
      <c r="AV159" s="12" t="s">
        <v>84</v>
      </c>
      <c r="AW159" s="12" t="s">
        <v>37</v>
      </c>
      <c r="AX159" s="12" t="s">
        <v>82</v>
      </c>
      <c r="AY159" s="272" t="s">
        <v>142</v>
      </c>
    </row>
    <row r="160" spans="2:63" s="11" customFormat="1" ht="29.85" customHeight="1">
      <c r="B160" s="218"/>
      <c r="C160" s="219"/>
      <c r="D160" s="220" t="s">
        <v>73</v>
      </c>
      <c r="E160" s="232" t="s">
        <v>169</v>
      </c>
      <c r="F160" s="232" t="s">
        <v>1483</v>
      </c>
      <c r="G160" s="219"/>
      <c r="H160" s="219"/>
      <c r="I160" s="222"/>
      <c r="J160" s="233">
        <f>BK160</f>
        <v>0</v>
      </c>
      <c r="K160" s="219"/>
      <c r="L160" s="224"/>
      <c r="M160" s="225"/>
      <c r="N160" s="226"/>
      <c r="O160" s="226"/>
      <c r="P160" s="227">
        <f>SUM(P161:P170)</f>
        <v>0</v>
      </c>
      <c r="Q160" s="226"/>
      <c r="R160" s="227">
        <f>SUM(R161:R170)</f>
        <v>5.55972877</v>
      </c>
      <c r="S160" s="226"/>
      <c r="T160" s="228">
        <f>SUM(T161:T170)</f>
        <v>0</v>
      </c>
      <c r="AR160" s="229" t="s">
        <v>82</v>
      </c>
      <c r="AT160" s="230" t="s">
        <v>73</v>
      </c>
      <c r="AU160" s="230" t="s">
        <v>82</v>
      </c>
      <c r="AY160" s="229" t="s">
        <v>142</v>
      </c>
      <c r="BK160" s="231">
        <f>SUM(BK161:BK170)</f>
        <v>0</v>
      </c>
    </row>
    <row r="161" spans="2:65" s="1" customFormat="1" ht="38.25" customHeight="1">
      <c r="B161" s="47"/>
      <c r="C161" s="234" t="s">
        <v>270</v>
      </c>
      <c r="D161" s="234" t="s">
        <v>145</v>
      </c>
      <c r="E161" s="235" t="s">
        <v>1484</v>
      </c>
      <c r="F161" s="236" t="s">
        <v>1485</v>
      </c>
      <c r="G161" s="237" t="s">
        <v>530</v>
      </c>
      <c r="H161" s="238">
        <v>38.4</v>
      </c>
      <c r="I161" s="239"/>
      <c r="J161" s="240">
        <f>ROUND(I161*H161,2)</f>
        <v>0</v>
      </c>
      <c r="K161" s="236" t="s">
        <v>149</v>
      </c>
      <c r="L161" s="73"/>
      <c r="M161" s="241" t="s">
        <v>21</v>
      </c>
      <c r="N161" s="242" t="s">
        <v>45</v>
      </c>
      <c r="O161" s="48"/>
      <c r="P161" s="243">
        <f>O161*H161</f>
        <v>0</v>
      </c>
      <c r="Q161" s="243">
        <v>0.017</v>
      </c>
      <c r="R161" s="243">
        <f>Q161*H161</f>
        <v>0.6528</v>
      </c>
      <c r="S161" s="243">
        <v>0</v>
      </c>
      <c r="T161" s="244">
        <f>S161*H161</f>
        <v>0</v>
      </c>
      <c r="AR161" s="25" t="s">
        <v>161</v>
      </c>
      <c r="AT161" s="25" t="s">
        <v>145</v>
      </c>
      <c r="AU161" s="25" t="s">
        <v>84</v>
      </c>
      <c r="AY161" s="25" t="s">
        <v>142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25" t="s">
        <v>82</v>
      </c>
      <c r="BK161" s="245">
        <f>ROUND(I161*H161,2)</f>
        <v>0</v>
      </c>
      <c r="BL161" s="25" t="s">
        <v>161</v>
      </c>
      <c r="BM161" s="25" t="s">
        <v>1486</v>
      </c>
    </row>
    <row r="162" spans="2:51" s="12" customFormat="1" ht="13.5">
      <c r="B162" s="261"/>
      <c r="C162" s="262"/>
      <c r="D162" s="263" t="s">
        <v>532</v>
      </c>
      <c r="E162" s="264" t="s">
        <v>21</v>
      </c>
      <c r="F162" s="265" t="s">
        <v>1487</v>
      </c>
      <c r="G162" s="262"/>
      <c r="H162" s="266">
        <v>38.4</v>
      </c>
      <c r="I162" s="267"/>
      <c r="J162" s="262"/>
      <c r="K162" s="262"/>
      <c r="L162" s="268"/>
      <c r="M162" s="269"/>
      <c r="N162" s="270"/>
      <c r="O162" s="270"/>
      <c r="P162" s="270"/>
      <c r="Q162" s="270"/>
      <c r="R162" s="270"/>
      <c r="S162" s="270"/>
      <c r="T162" s="271"/>
      <c r="AT162" s="272" t="s">
        <v>532</v>
      </c>
      <c r="AU162" s="272" t="s">
        <v>84</v>
      </c>
      <c r="AV162" s="12" t="s">
        <v>84</v>
      </c>
      <c r="AW162" s="12" t="s">
        <v>37</v>
      </c>
      <c r="AX162" s="12" t="s">
        <v>82</v>
      </c>
      <c r="AY162" s="272" t="s">
        <v>142</v>
      </c>
    </row>
    <row r="163" spans="2:65" s="1" customFormat="1" ht="38.25" customHeight="1">
      <c r="B163" s="47"/>
      <c r="C163" s="234" t="s">
        <v>274</v>
      </c>
      <c r="D163" s="234" t="s">
        <v>145</v>
      </c>
      <c r="E163" s="235" t="s">
        <v>1488</v>
      </c>
      <c r="F163" s="236" t="s">
        <v>1489</v>
      </c>
      <c r="G163" s="237" t="s">
        <v>530</v>
      </c>
      <c r="H163" s="238">
        <v>97.422</v>
      </c>
      <c r="I163" s="239"/>
      <c r="J163" s="240">
        <f>ROUND(I163*H163,2)</f>
        <v>0</v>
      </c>
      <c r="K163" s="236" t="s">
        <v>149</v>
      </c>
      <c r="L163" s="73"/>
      <c r="M163" s="241" t="s">
        <v>21</v>
      </c>
      <c r="N163" s="242" t="s">
        <v>45</v>
      </c>
      <c r="O163" s="48"/>
      <c r="P163" s="243">
        <f>O163*H163</f>
        <v>0</v>
      </c>
      <c r="Q163" s="243">
        <v>0.017</v>
      </c>
      <c r="R163" s="243">
        <f>Q163*H163</f>
        <v>1.656174</v>
      </c>
      <c r="S163" s="243">
        <v>0</v>
      </c>
      <c r="T163" s="244">
        <f>S163*H163</f>
        <v>0</v>
      </c>
      <c r="AR163" s="25" t="s">
        <v>161</v>
      </c>
      <c r="AT163" s="25" t="s">
        <v>145</v>
      </c>
      <c r="AU163" s="25" t="s">
        <v>84</v>
      </c>
      <c r="AY163" s="25" t="s">
        <v>142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25" t="s">
        <v>82</v>
      </c>
      <c r="BK163" s="245">
        <f>ROUND(I163*H163,2)</f>
        <v>0</v>
      </c>
      <c r="BL163" s="25" t="s">
        <v>161</v>
      </c>
      <c r="BM163" s="25" t="s">
        <v>1490</v>
      </c>
    </row>
    <row r="164" spans="2:51" s="12" customFormat="1" ht="13.5">
      <c r="B164" s="261"/>
      <c r="C164" s="262"/>
      <c r="D164" s="263" t="s">
        <v>532</v>
      </c>
      <c r="E164" s="264" t="s">
        <v>21</v>
      </c>
      <c r="F164" s="265" t="s">
        <v>1491</v>
      </c>
      <c r="G164" s="262"/>
      <c r="H164" s="266">
        <v>97.422</v>
      </c>
      <c r="I164" s="267"/>
      <c r="J164" s="262"/>
      <c r="K164" s="262"/>
      <c r="L164" s="268"/>
      <c r="M164" s="269"/>
      <c r="N164" s="270"/>
      <c r="O164" s="270"/>
      <c r="P164" s="270"/>
      <c r="Q164" s="270"/>
      <c r="R164" s="270"/>
      <c r="S164" s="270"/>
      <c r="T164" s="271"/>
      <c r="AT164" s="272" t="s">
        <v>532</v>
      </c>
      <c r="AU164" s="272" t="s">
        <v>84</v>
      </c>
      <c r="AV164" s="12" t="s">
        <v>84</v>
      </c>
      <c r="AW164" s="12" t="s">
        <v>37</v>
      </c>
      <c r="AX164" s="12" t="s">
        <v>82</v>
      </c>
      <c r="AY164" s="272" t="s">
        <v>142</v>
      </c>
    </row>
    <row r="165" spans="2:65" s="1" customFormat="1" ht="25.5" customHeight="1">
      <c r="B165" s="47"/>
      <c r="C165" s="234" t="s">
        <v>159</v>
      </c>
      <c r="D165" s="234" t="s">
        <v>145</v>
      </c>
      <c r="E165" s="235" t="s">
        <v>1492</v>
      </c>
      <c r="F165" s="236" t="s">
        <v>1493</v>
      </c>
      <c r="G165" s="237" t="s">
        <v>536</v>
      </c>
      <c r="H165" s="238">
        <v>1.198</v>
      </c>
      <c r="I165" s="239"/>
      <c r="J165" s="240">
        <f>ROUND(I165*H165,2)</f>
        <v>0</v>
      </c>
      <c r="K165" s="236" t="s">
        <v>149</v>
      </c>
      <c r="L165" s="73"/>
      <c r="M165" s="241" t="s">
        <v>21</v>
      </c>
      <c r="N165" s="242" t="s">
        <v>45</v>
      </c>
      <c r="O165" s="48"/>
      <c r="P165" s="243">
        <f>O165*H165</f>
        <v>0</v>
      </c>
      <c r="Q165" s="243">
        <v>2.25634</v>
      </c>
      <c r="R165" s="243">
        <f>Q165*H165</f>
        <v>2.7030953199999996</v>
      </c>
      <c r="S165" s="243">
        <v>0</v>
      </c>
      <c r="T165" s="244">
        <f>S165*H165</f>
        <v>0</v>
      </c>
      <c r="AR165" s="25" t="s">
        <v>161</v>
      </c>
      <c r="AT165" s="25" t="s">
        <v>145</v>
      </c>
      <c r="AU165" s="25" t="s">
        <v>84</v>
      </c>
      <c r="AY165" s="25" t="s">
        <v>142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25" t="s">
        <v>82</v>
      </c>
      <c r="BK165" s="245">
        <f>ROUND(I165*H165,2)</f>
        <v>0</v>
      </c>
      <c r="BL165" s="25" t="s">
        <v>161</v>
      </c>
      <c r="BM165" s="25" t="s">
        <v>1494</v>
      </c>
    </row>
    <row r="166" spans="2:51" s="12" customFormat="1" ht="13.5">
      <c r="B166" s="261"/>
      <c r="C166" s="262"/>
      <c r="D166" s="263" t="s">
        <v>532</v>
      </c>
      <c r="E166" s="264" t="s">
        <v>21</v>
      </c>
      <c r="F166" s="265" t="s">
        <v>1495</v>
      </c>
      <c r="G166" s="262"/>
      <c r="H166" s="266">
        <v>1.198</v>
      </c>
      <c r="I166" s="267"/>
      <c r="J166" s="262"/>
      <c r="K166" s="262"/>
      <c r="L166" s="268"/>
      <c r="M166" s="269"/>
      <c r="N166" s="270"/>
      <c r="O166" s="270"/>
      <c r="P166" s="270"/>
      <c r="Q166" s="270"/>
      <c r="R166" s="270"/>
      <c r="S166" s="270"/>
      <c r="T166" s="271"/>
      <c r="AT166" s="272" t="s">
        <v>532</v>
      </c>
      <c r="AU166" s="272" t="s">
        <v>84</v>
      </c>
      <c r="AV166" s="12" t="s">
        <v>84</v>
      </c>
      <c r="AW166" s="12" t="s">
        <v>37</v>
      </c>
      <c r="AX166" s="12" t="s">
        <v>82</v>
      </c>
      <c r="AY166" s="272" t="s">
        <v>142</v>
      </c>
    </row>
    <row r="167" spans="2:65" s="1" customFormat="1" ht="38.25" customHeight="1">
      <c r="B167" s="47"/>
      <c r="C167" s="234" t="s">
        <v>281</v>
      </c>
      <c r="D167" s="234" t="s">
        <v>145</v>
      </c>
      <c r="E167" s="235" t="s">
        <v>1496</v>
      </c>
      <c r="F167" s="236" t="s">
        <v>1497</v>
      </c>
      <c r="G167" s="237" t="s">
        <v>536</v>
      </c>
      <c r="H167" s="238">
        <v>1.198</v>
      </c>
      <c r="I167" s="239"/>
      <c r="J167" s="240">
        <f>ROUND(I167*H167,2)</f>
        <v>0</v>
      </c>
      <c r="K167" s="236" t="s">
        <v>149</v>
      </c>
      <c r="L167" s="73"/>
      <c r="M167" s="241" t="s">
        <v>21</v>
      </c>
      <c r="N167" s="242" t="s">
        <v>45</v>
      </c>
      <c r="O167" s="4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AR167" s="25" t="s">
        <v>161</v>
      </c>
      <c r="AT167" s="25" t="s">
        <v>145</v>
      </c>
      <c r="AU167" s="25" t="s">
        <v>84</v>
      </c>
      <c r="AY167" s="25" t="s">
        <v>142</v>
      </c>
      <c r="BE167" s="245">
        <f>IF(N167="základní",J167,0)</f>
        <v>0</v>
      </c>
      <c r="BF167" s="245">
        <f>IF(N167="snížená",J167,0)</f>
        <v>0</v>
      </c>
      <c r="BG167" s="245">
        <f>IF(N167="zákl. přenesená",J167,0)</f>
        <v>0</v>
      </c>
      <c r="BH167" s="245">
        <f>IF(N167="sníž. přenesená",J167,0)</f>
        <v>0</v>
      </c>
      <c r="BI167" s="245">
        <f>IF(N167="nulová",J167,0)</f>
        <v>0</v>
      </c>
      <c r="BJ167" s="25" t="s">
        <v>82</v>
      </c>
      <c r="BK167" s="245">
        <f>ROUND(I167*H167,2)</f>
        <v>0</v>
      </c>
      <c r="BL167" s="25" t="s">
        <v>161</v>
      </c>
      <c r="BM167" s="25" t="s">
        <v>1498</v>
      </c>
    </row>
    <row r="168" spans="2:65" s="1" customFormat="1" ht="25.5" customHeight="1">
      <c r="B168" s="47"/>
      <c r="C168" s="234" t="s">
        <v>285</v>
      </c>
      <c r="D168" s="234" t="s">
        <v>145</v>
      </c>
      <c r="E168" s="235" t="s">
        <v>1499</v>
      </c>
      <c r="F168" s="236" t="s">
        <v>1500</v>
      </c>
      <c r="G168" s="237" t="s">
        <v>530</v>
      </c>
      <c r="H168" s="238">
        <v>8</v>
      </c>
      <c r="I168" s="239"/>
      <c r="J168" s="240">
        <f>ROUND(I168*H168,2)</f>
        <v>0</v>
      </c>
      <c r="K168" s="236" t="s">
        <v>149</v>
      </c>
      <c r="L168" s="73"/>
      <c r="M168" s="241" t="s">
        <v>21</v>
      </c>
      <c r="N168" s="242" t="s">
        <v>45</v>
      </c>
      <c r="O168" s="48"/>
      <c r="P168" s="243">
        <f>O168*H168</f>
        <v>0</v>
      </c>
      <c r="Q168" s="243">
        <v>0.042</v>
      </c>
      <c r="R168" s="243">
        <f>Q168*H168</f>
        <v>0.336</v>
      </c>
      <c r="S168" s="243">
        <v>0</v>
      </c>
      <c r="T168" s="244">
        <f>S168*H168</f>
        <v>0</v>
      </c>
      <c r="AR168" s="25" t="s">
        <v>161</v>
      </c>
      <c r="AT168" s="25" t="s">
        <v>145</v>
      </c>
      <c r="AU168" s="25" t="s">
        <v>84</v>
      </c>
      <c r="AY168" s="25" t="s">
        <v>142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25" t="s">
        <v>82</v>
      </c>
      <c r="BK168" s="245">
        <f>ROUND(I168*H168,2)</f>
        <v>0</v>
      </c>
      <c r="BL168" s="25" t="s">
        <v>161</v>
      </c>
      <c r="BM168" s="25" t="s">
        <v>1501</v>
      </c>
    </row>
    <row r="169" spans="2:65" s="1" customFormat="1" ht="16.5" customHeight="1">
      <c r="B169" s="47"/>
      <c r="C169" s="234" t="s">
        <v>289</v>
      </c>
      <c r="D169" s="234" t="s">
        <v>145</v>
      </c>
      <c r="E169" s="235" t="s">
        <v>1502</v>
      </c>
      <c r="F169" s="236" t="s">
        <v>1503</v>
      </c>
      <c r="G169" s="237" t="s">
        <v>530</v>
      </c>
      <c r="H169" s="238">
        <v>3.873</v>
      </c>
      <c r="I169" s="239"/>
      <c r="J169" s="240">
        <f>ROUND(I169*H169,2)</f>
        <v>0</v>
      </c>
      <c r="K169" s="236" t="s">
        <v>1454</v>
      </c>
      <c r="L169" s="73"/>
      <c r="M169" s="241" t="s">
        <v>21</v>
      </c>
      <c r="N169" s="242" t="s">
        <v>45</v>
      </c>
      <c r="O169" s="48"/>
      <c r="P169" s="243">
        <f>O169*H169</f>
        <v>0</v>
      </c>
      <c r="Q169" s="243">
        <v>0.05465</v>
      </c>
      <c r="R169" s="243">
        <f>Q169*H169</f>
        <v>0.21165945</v>
      </c>
      <c r="S169" s="243">
        <v>0</v>
      </c>
      <c r="T169" s="244">
        <f>S169*H169</f>
        <v>0</v>
      </c>
      <c r="AR169" s="25" t="s">
        <v>161</v>
      </c>
      <c r="AT169" s="25" t="s">
        <v>145</v>
      </c>
      <c r="AU169" s="25" t="s">
        <v>84</v>
      </c>
      <c r="AY169" s="25" t="s">
        <v>142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82</v>
      </c>
      <c r="BK169" s="245">
        <f>ROUND(I169*H169,2)</f>
        <v>0</v>
      </c>
      <c r="BL169" s="25" t="s">
        <v>161</v>
      </c>
      <c r="BM169" s="25" t="s">
        <v>1504</v>
      </c>
    </row>
    <row r="170" spans="2:51" s="12" customFormat="1" ht="13.5">
      <c r="B170" s="261"/>
      <c r="C170" s="262"/>
      <c r="D170" s="263" t="s">
        <v>532</v>
      </c>
      <c r="E170" s="264" t="s">
        <v>21</v>
      </c>
      <c r="F170" s="265" t="s">
        <v>1505</v>
      </c>
      <c r="G170" s="262"/>
      <c r="H170" s="266">
        <v>3.873</v>
      </c>
      <c r="I170" s="267"/>
      <c r="J170" s="262"/>
      <c r="K170" s="262"/>
      <c r="L170" s="268"/>
      <c r="M170" s="269"/>
      <c r="N170" s="270"/>
      <c r="O170" s="270"/>
      <c r="P170" s="270"/>
      <c r="Q170" s="270"/>
      <c r="R170" s="270"/>
      <c r="S170" s="270"/>
      <c r="T170" s="271"/>
      <c r="AT170" s="272" t="s">
        <v>532</v>
      </c>
      <c r="AU170" s="272" t="s">
        <v>84</v>
      </c>
      <c r="AV170" s="12" t="s">
        <v>84</v>
      </c>
      <c r="AW170" s="12" t="s">
        <v>37</v>
      </c>
      <c r="AX170" s="12" t="s">
        <v>82</v>
      </c>
      <c r="AY170" s="272" t="s">
        <v>142</v>
      </c>
    </row>
    <row r="171" spans="2:63" s="11" customFormat="1" ht="29.85" customHeight="1">
      <c r="B171" s="218"/>
      <c r="C171" s="219"/>
      <c r="D171" s="220" t="s">
        <v>73</v>
      </c>
      <c r="E171" s="232" t="s">
        <v>185</v>
      </c>
      <c r="F171" s="232" t="s">
        <v>583</v>
      </c>
      <c r="G171" s="219"/>
      <c r="H171" s="219"/>
      <c r="I171" s="222"/>
      <c r="J171" s="233">
        <f>BK171</f>
        <v>0</v>
      </c>
      <c r="K171" s="219"/>
      <c r="L171" s="224"/>
      <c r="M171" s="225"/>
      <c r="N171" s="226"/>
      <c r="O171" s="226"/>
      <c r="P171" s="227">
        <f>SUM(P172:P193)</f>
        <v>0</v>
      </c>
      <c r="Q171" s="226"/>
      <c r="R171" s="227">
        <f>SUM(R172:R193)</f>
        <v>72.384888</v>
      </c>
      <c r="S171" s="226"/>
      <c r="T171" s="228">
        <f>SUM(T172:T193)</f>
        <v>35.97074800000001</v>
      </c>
      <c r="AR171" s="229" t="s">
        <v>82</v>
      </c>
      <c r="AT171" s="230" t="s">
        <v>73</v>
      </c>
      <c r="AU171" s="230" t="s">
        <v>82</v>
      </c>
      <c r="AY171" s="229" t="s">
        <v>142</v>
      </c>
      <c r="BK171" s="231">
        <f>SUM(BK172:BK193)</f>
        <v>0</v>
      </c>
    </row>
    <row r="172" spans="2:65" s="1" customFormat="1" ht="25.5" customHeight="1">
      <c r="B172" s="47"/>
      <c r="C172" s="234" t="s">
        <v>293</v>
      </c>
      <c r="D172" s="234" t="s">
        <v>145</v>
      </c>
      <c r="E172" s="235" t="s">
        <v>1506</v>
      </c>
      <c r="F172" s="236" t="s">
        <v>1507</v>
      </c>
      <c r="G172" s="237" t="s">
        <v>530</v>
      </c>
      <c r="H172" s="238">
        <v>38.4</v>
      </c>
      <c r="I172" s="239"/>
      <c r="J172" s="240">
        <f>ROUND(I172*H172,2)</f>
        <v>0</v>
      </c>
      <c r="K172" s="236" t="s">
        <v>149</v>
      </c>
      <c r="L172" s="73"/>
      <c r="M172" s="241" t="s">
        <v>21</v>
      </c>
      <c r="N172" s="242" t="s">
        <v>45</v>
      </c>
      <c r="O172" s="48"/>
      <c r="P172" s="243">
        <f>O172*H172</f>
        <v>0</v>
      </c>
      <c r="Q172" s="243">
        <v>0.00021</v>
      </c>
      <c r="R172" s="243">
        <f>Q172*H172</f>
        <v>0.008064</v>
      </c>
      <c r="S172" s="243">
        <v>0</v>
      </c>
      <c r="T172" s="244">
        <f>S172*H172</f>
        <v>0</v>
      </c>
      <c r="AR172" s="25" t="s">
        <v>161</v>
      </c>
      <c r="AT172" s="25" t="s">
        <v>145</v>
      </c>
      <c r="AU172" s="25" t="s">
        <v>84</v>
      </c>
      <c r="AY172" s="25" t="s">
        <v>142</v>
      </c>
      <c r="BE172" s="245">
        <f>IF(N172="základní",J172,0)</f>
        <v>0</v>
      </c>
      <c r="BF172" s="245">
        <f>IF(N172="snížená",J172,0)</f>
        <v>0</v>
      </c>
      <c r="BG172" s="245">
        <f>IF(N172="zákl. přenesená",J172,0)</f>
        <v>0</v>
      </c>
      <c r="BH172" s="245">
        <f>IF(N172="sníž. přenesená",J172,0)</f>
        <v>0</v>
      </c>
      <c r="BI172" s="245">
        <f>IF(N172="nulová",J172,0)</f>
        <v>0</v>
      </c>
      <c r="BJ172" s="25" t="s">
        <v>82</v>
      </c>
      <c r="BK172" s="245">
        <f>ROUND(I172*H172,2)</f>
        <v>0</v>
      </c>
      <c r="BL172" s="25" t="s">
        <v>161</v>
      </c>
      <c r="BM172" s="25" t="s">
        <v>1508</v>
      </c>
    </row>
    <row r="173" spans="2:51" s="12" customFormat="1" ht="13.5">
      <c r="B173" s="261"/>
      <c r="C173" s="262"/>
      <c r="D173" s="263" t="s">
        <v>532</v>
      </c>
      <c r="E173" s="264" t="s">
        <v>21</v>
      </c>
      <c r="F173" s="265" t="s">
        <v>1487</v>
      </c>
      <c r="G173" s="262"/>
      <c r="H173" s="266">
        <v>38.4</v>
      </c>
      <c r="I173" s="267"/>
      <c r="J173" s="262"/>
      <c r="K173" s="262"/>
      <c r="L173" s="268"/>
      <c r="M173" s="269"/>
      <c r="N173" s="270"/>
      <c r="O173" s="270"/>
      <c r="P173" s="270"/>
      <c r="Q173" s="270"/>
      <c r="R173" s="270"/>
      <c r="S173" s="270"/>
      <c r="T173" s="271"/>
      <c r="AT173" s="272" t="s">
        <v>532</v>
      </c>
      <c r="AU173" s="272" t="s">
        <v>84</v>
      </c>
      <c r="AV173" s="12" t="s">
        <v>84</v>
      </c>
      <c r="AW173" s="12" t="s">
        <v>37</v>
      </c>
      <c r="AX173" s="12" t="s">
        <v>82</v>
      </c>
      <c r="AY173" s="272" t="s">
        <v>142</v>
      </c>
    </row>
    <row r="174" spans="2:65" s="1" customFormat="1" ht="63.75" customHeight="1">
      <c r="B174" s="47"/>
      <c r="C174" s="234" t="s">
        <v>297</v>
      </c>
      <c r="D174" s="234" t="s">
        <v>145</v>
      </c>
      <c r="E174" s="235" t="s">
        <v>1509</v>
      </c>
      <c r="F174" s="236" t="s">
        <v>1510</v>
      </c>
      <c r="G174" s="237" t="s">
        <v>530</v>
      </c>
      <c r="H174" s="238">
        <v>38.4</v>
      </c>
      <c r="I174" s="239"/>
      <c r="J174" s="240">
        <f>ROUND(I174*H174,2)</f>
        <v>0</v>
      </c>
      <c r="K174" s="236" t="s">
        <v>149</v>
      </c>
      <c r="L174" s="73"/>
      <c r="M174" s="241" t="s">
        <v>21</v>
      </c>
      <c r="N174" s="242" t="s">
        <v>45</v>
      </c>
      <c r="O174" s="48"/>
      <c r="P174" s="243">
        <f>O174*H174</f>
        <v>0</v>
      </c>
      <c r="Q174" s="243">
        <v>4E-05</v>
      </c>
      <c r="R174" s="243">
        <f>Q174*H174</f>
        <v>0.001536</v>
      </c>
      <c r="S174" s="243">
        <v>0</v>
      </c>
      <c r="T174" s="244">
        <f>S174*H174</f>
        <v>0</v>
      </c>
      <c r="AR174" s="25" t="s">
        <v>161</v>
      </c>
      <c r="AT174" s="25" t="s">
        <v>145</v>
      </c>
      <c r="AU174" s="25" t="s">
        <v>84</v>
      </c>
      <c r="AY174" s="25" t="s">
        <v>142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25" t="s">
        <v>82</v>
      </c>
      <c r="BK174" s="245">
        <f>ROUND(I174*H174,2)</f>
        <v>0</v>
      </c>
      <c r="BL174" s="25" t="s">
        <v>161</v>
      </c>
      <c r="BM174" s="25" t="s">
        <v>1511</v>
      </c>
    </row>
    <row r="175" spans="2:51" s="12" customFormat="1" ht="13.5">
      <c r="B175" s="261"/>
      <c r="C175" s="262"/>
      <c r="D175" s="263" t="s">
        <v>532</v>
      </c>
      <c r="E175" s="264" t="s">
        <v>21</v>
      </c>
      <c r="F175" s="265" t="s">
        <v>1487</v>
      </c>
      <c r="G175" s="262"/>
      <c r="H175" s="266">
        <v>38.4</v>
      </c>
      <c r="I175" s="267"/>
      <c r="J175" s="262"/>
      <c r="K175" s="262"/>
      <c r="L175" s="268"/>
      <c r="M175" s="269"/>
      <c r="N175" s="270"/>
      <c r="O175" s="270"/>
      <c r="P175" s="270"/>
      <c r="Q175" s="270"/>
      <c r="R175" s="270"/>
      <c r="S175" s="270"/>
      <c r="T175" s="271"/>
      <c r="AT175" s="272" t="s">
        <v>532</v>
      </c>
      <c r="AU175" s="272" t="s">
        <v>84</v>
      </c>
      <c r="AV175" s="12" t="s">
        <v>84</v>
      </c>
      <c r="AW175" s="12" t="s">
        <v>37</v>
      </c>
      <c r="AX175" s="12" t="s">
        <v>82</v>
      </c>
      <c r="AY175" s="272" t="s">
        <v>142</v>
      </c>
    </row>
    <row r="176" spans="2:65" s="1" customFormat="1" ht="16.5" customHeight="1">
      <c r="B176" s="47"/>
      <c r="C176" s="234" t="s">
        <v>301</v>
      </c>
      <c r="D176" s="234" t="s">
        <v>145</v>
      </c>
      <c r="E176" s="235" t="s">
        <v>1512</v>
      </c>
      <c r="F176" s="236" t="s">
        <v>1513</v>
      </c>
      <c r="G176" s="237" t="s">
        <v>536</v>
      </c>
      <c r="H176" s="238">
        <v>0.162</v>
      </c>
      <c r="I176" s="239"/>
      <c r="J176" s="240">
        <f>ROUND(I176*H176,2)</f>
        <v>0</v>
      </c>
      <c r="K176" s="236" t="s">
        <v>149</v>
      </c>
      <c r="L176" s="73"/>
      <c r="M176" s="241" t="s">
        <v>21</v>
      </c>
      <c r="N176" s="242" t="s">
        <v>45</v>
      </c>
      <c r="O176" s="48"/>
      <c r="P176" s="243">
        <f>O176*H176</f>
        <v>0</v>
      </c>
      <c r="Q176" s="243">
        <v>0</v>
      </c>
      <c r="R176" s="243">
        <f>Q176*H176</f>
        <v>0</v>
      </c>
      <c r="S176" s="243">
        <v>2</v>
      </c>
      <c r="T176" s="244">
        <f>S176*H176</f>
        <v>0.324</v>
      </c>
      <c r="AR176" s="25" t="s">
        <v>161</v>
      </c>
      <c r="AT176" s="25" t="s">
        <v>145</v>
      </c>
      <c r="AU176" s="25" t="s">
        <v>84</v>
      </c>
      <c r="AY176" s="25" t="s">
        <v>142</v>
      </c>
      <c r="BE176" s="245">
        <f>IF(N176="základní",J176,0)</f>
        <v>0</v>
      </c>
      <c r="BF176" s="245">
        <f>IF(N176="snížená",J176,0)</f>
        <v>0</v>
      </c>
      <c r="BG176" s="245">
        <f>IF(N176="zákl. přenesená",J176,0)</f>
        <v>0</v>
      </c>
      <c r="BH176" s="245">
        <f>IF(N176="sníž. přenesená",J176,0)</f>
        <v>0</v>
      </c>
      <c r="BI176" s="245">
        <f>IF(N176="nulová",J176,0)</f>
        <v>0</v>
      </c>
      <c r="BJ176" s="25" t="s">
        <v>82</v>
      </c>
      <c r="BK176" s="245">
        <f>ROUND(I176*H176,2)</f>
        <v>0</v>
      </c>
      <c r="BL176" s="25" t="s">
        <v>161</v>
      </c>
      <c r="BM176" s="25" t="s">
        <v>1514</v>
      </c>
    </row>
    <row r="177" spans="2:51" s="14" customFormat="1" ht="13.5">
      <c r="B177" s="284"/>
      <c r="C177" s="285"/>
      <c r="D177" s="263" t="s">
        <v>532</v>
      </c>
      <c r="E177" s="286" t="s">
        <v>21</v>
      </c>
      <c r="F177" s="287" t="s">
        <v>1515</v>
      </c>
      <c r="G177" s="285"/>
      <c r="H177" s="286" t="s">
        <v>21</v>
      </c>
      <c r="I177" s="288"/>
      <c r="J177" s="285"/>
      <c r="K177" s="285"/>
      <c r="L177" s="289"/>
      <c r="M177" s="290"/>
      <c r="N177" s="291"/>
      <c r="O177" s="291"/>
      <c r="P177" s="291"/>
      <c r="Q177" s="291"/>
      <c r="R177" s="291"/>
      <c r="S177" s="291"/>
      <c r="T177" s="292"/>
      <c r="AT177" s="293" t="s">
        <v>532</v>
      </c>
      <c r="AU177" s="293" t="s">
        <v>84</v>
      </c>
      <c r="AV177" s="14" t="s">
        <v>82</v>
      </c>
      <c r="AW177" s="14" t="s">
        <v>37</v>
      </c>
      <c r="AX177" s="14" t="s">
        <v>74</v>
      </c>
      <c r="AY177" s="293" t="s">
        <v>142</v>
      </c>
    </row>
    <row r="178" spans="2:51" s="12" customFormat="1" ht="13.5">
      <c r="B178" s="261"/>
      <c r="C178" s="262"/>
      <c r="D178" s="263" t="s">
        <v>532</v>
      </c>
      <c r="E178" s="264" t="s">
        <v>21</v>
      </c>
      <c r="F178" s="265" t="s">
        <v>1516</v>
      </c>
      <c r="G178" s="262"/>
      <c r="H178" s="266">
        <v>0.162</v>
      </c>
      <c r="I178" s="267"/>
      <c r="J178" s="262"/>
      <c r="K178" s="262"/>
      <c r="L178" s="268"/>
      <c r="M178" s="269"/>
      <c r="N178" s="270"/>
      <c r="O178" s="270"/>
      <c r="P178" s="270"/>
      <c r="Q178" s="270"/>
      <c r="R178" s="270"/>
      <c r="S178" s="270"/>
      <c r="T178" s="271"/>
      <c r="AT178" s="272" t="s">
        <v>532</v>
      </c>
      <c r="AU178" s="272" t="s">
        <v>84</v>
      </c>
      <c r="AV178" s="12" t="s">
        <v>84</v>
      </c>
      <c r="AW178" s="12" t="s">
        <v>37</v>
      </c>
      <c r="AX178" s="12" t="s">
        <v>82</v>
      </c>
      <c r="AY178" s="272" t="s">
        <v>142</v>
      </c>
    </row>
    <row r="179" spans="2:65" s="1" customFormat="1" ht="25.5" customHeight="1">
      <c r="B179" s="47"/>
      <c r="C179" s="234" t="s">
        <v>305</v>
      </c>
      <c r="D179" s="234" t="s">
        <v>145</v>
      </c>
      <c r="E179" s="235" t="s">
        <v>1517</v>
      </c>
      <c r="F179" s="236" t="s">
        <v>1518</v>
      </c>
      <c r="G179" s="237" t="s">
        <v>179</v>
      </c>
      <c r="H179" s="238">
        <v>144</v>
      </c>
      <c r="I179" s="239"/>
      <c r="J179" s="240">
        <f>ROUND(I179*H179,2)</f>
        <v>0</v>
      </c>
      <c r="K179" s="236" t="s">
        <v>149</v>
      </c>
      <c r="L179" s="73"/>
      <c r="M179" s="241" t="s">
        <v>21</v>
      </c>
      <c r="N179" s="242" t="s">
        <v>45</v>
      </c>
      <c r="O179" s="48"/>
      <c r="P179" s="243">
        <f>O179*H179</f>
        <v>0</v>
      </c>
      <c r="Q179" s="243">
        <v>0.5</v>
      </c>
      <c r="R179" s="243">
        <f>Q179*H179</f>
        <v>72</v>
      </c>
      <c r="S179" s="243">
        <v>0.015</v>
      </c>
      <c r="T179" s="244">
        <f>S179*H179</f>
        <v>2.16</v>
      </c>
      <c r="AR179" s="25" t="s">
        <v>161</v>
      </c>
      <c r="AT179" s="25" t="s">
        <v>145</v>
      </c>
      <c r="AU179" s="25" t="s">
        <v>84</v>
      </c>
      <c r="AY179" s="25" t="s">
        <v>142</v>
      </c>
      <c r="BE179" s="245">
        <f>IF(N179="základní",J179,0)</f>
        <v>0</v>
      </c>
      <c r="BF179" s="245">
        <f>IF(N179="snížená",J179,0)</f>
        <v>0</v>
      </c>
      <c r="BG179" s="245">
        <f>IF(N179="zákl. přenesená",J179,0)</f>
        <v>0</v>
      </c>
      <c r="BH179" s="245">
        <f>IF(N179="sníž. přenesená",J179,0)</f>
        <v>0</v>
      </c>
      <c r="BI179" s="245">
        <f>IF(N179="nulová",J179,0)</f>
        <v>0</v>
      </c>
      <c r="BJ179" s="25" t="s">
        <v>82</v>
      </c>
      <c r="BK179" s="245">
        <f>ROUND(I179*H179,2)</f>
        <v>0</v>
      </c>
      <c r="BL179" s="25" t="s">
        <v>161</v>
      </c>
      <c r="BM179" s="25" t="s">
        <v>1519</v>
      </c>
    </row>
    <row r="180" spans="2:65" s="1" customFormat="1" ht="25.5" customHeight="1">
      <c r="B180" s="47"/>
      <c r="C180" s="234" t="s">
        <v>309</v>
      </c>
      <c r="D180" s="234" t="s">
        <v>145</v>
      </c>
      <c r="E180" s="235" t="s">
        <v>1520</v>
      </c>
      <c r="F180" s="236" t="s">
        <v>1521</v>
      </c>
      <c r="G180" s="237" t="s">
        <v>536</v>
      </c>
      <c r="H180" s="238">
        <v>14.4</v>
      </c>
      <c r="I180" s="239"/>
      <c r="J180" s="240">
        <f>ROUND(I180*H180,2)</f>
        <v>0</v>
      </c>
      <c r="K180" s="236" t="s">
        <v>149</v>
      </c>
      <c r="L180" s="73"/>
      <c r="M180" s="241" t="s">
        <v>21</v>
      </c>
      <c r="N180" s="242" t="s">
        <v>45</v>
      </c>
      <c r="O180" s="48"/>
      <c r="P180" s="243">
        <f>O180*H180</f>
        <v>0</v>
      </c>
      <c r="Q180" s="243">
        <v>0</v>
      </c>
      <c r="R180" s="243">
        <f>Q180*H180</f>
        <v>0</v>
      </c>
      <c r="S180" s="243">
        <v>2.2</v>
      </c>
      <c r="T180" s="244">
        <f>S180*H180</f>
        <v>31.680000000000003</v>
      </c>
      <c r="AR180" s="25" t="s">
        <v>161</v>
      </c>
      <c r="AT180" s="25" t="s">
        <v>145</v>
      </c>
      <c r="AU180" s="25" t="s">
        <v>84</v>
      </c>
      <c r="AY180" s="25" t="s">
        <v>142</v>
      </c>
      <c r="BE180" s="245">
        <f>IF(N180="základní",J180,0)</f>
        <v>0</v>
      </c>
      <c r="BF180" s="245">
        <f>IF(N180="snížená",J180,0)</f>
        <v>0</v>
      </c>
      <c r="BG180" s="245">
        <f>IF(N180="zákl. přenesená",J180,0)</f>
        <v>0</v>
      </c>
      <c r="BH180" s="245">
        <f>IF(N180="sníž. přenesená",J180,0)</f>
        <v>0</v>
      </c>
      <c r="BI180" s="245">
        <f>IF(N180="nulová",J180,0)</f>
        <v>0</v>
      </c>
      <c r="BJ180" s="25" t="s">
        <v>82</v>
      </c>
      <c r="BK180" s="245">
        <f>ROUND(I180*H180,2)</f>
        <v>0</v>
      </c>
      <c r="BL180" s="25" t="s">
        <v>161</v>
      </c>
      <c r="BM180" s="25" t="s">
        <v>1522</v>
      </c>
    </row>
    <row r="181" spans="2:51" s="12" customFormat="1" ht="13.5">
      <c r="B181" s="261"/>
      <c r="C181" s="262"/>
      <c r="D181" s="263" t="s">
        <v>532</v>
      </c>
      <c r="E181" s="264" t="s">
        <v>21</v>
      </c>
      <c r="F181" s="265" t="s">
        <v>1523</v>
      </c>
      <c r="G181" s="262"/>
      <c r="H181" s="266">
        <v>14.4</v>
      </c>
      <c r="I181" s="267"/>
      <c r="J181" s="262"/>
      <c r="K181" s="262"/>
      <c r="L181" s="268"/>
      <c r="M181" s="269"/>
      <c r="N181" s="270"/>
      <c r="O181" s="270"/>
      <c r="P181" s="270"/>
      <c r="Q181" s="270"/>
      <c r="R181" s="270"/>
      <c r="S181" s="270"/>
      <c r="T181" s="271"/>
      <c r="AT181" s="272" t="s">
        <v>532</v>
      </c>
      <c r="AU181" s="272" t="s">
        <v>84</v>
      </c>
      <c r="AV181" s="12" t="s">
        <v>84</v>
      </c>
      <c r="AW181" s="12" t="s">
        <v>37</v>
      </c>
      <c r="AX181" s="12" t="s">
        <v>82</v>
      </c>
      <c r="AY181" s="272" t="s">
        <v>142</v>
      </c>
    </row>
    <row r="182" spans="2:65" s="1" customFormat="1" ht="25.5" customHeight="1">
      <c r="B182" s="47"/>
      <c r="C182" s="234" t="s">
        <v>313</v>
      </c>
      <c r="D182" s="234" t="s">
        <v>145</v>
      </c>
      <c r="E182" s="235" t="s">
        <v>1524</v>
      </c>
      <c r="F182" s="236" t="s">
        <v>1525</v>
      </c>
      <c r="G182" s="237" t="s">
        <v>530</v>
      </c>
      <c r="H182" s="238">
        <v>1.773</v>
      </c>
      <c r="I182" s="239"/>
      <c r="J182" s="240">
        <f>ROUND(I182*H182,2)</f>
        <v>0</v>
      </c>
      <c r="K182" s="236" t="s">
        <v>149</v>
      </c>
      <c r="L182" s="73"/>
      <c r="M182" s="241" t="s">
        <v>21</v>
      </c>
      <c r="N182" s="242" t="s">
        <v>45</v>
      </c>
      <c r="O182" s="48"/>
      <c r="P182" s="243">
        <f>O182*H182</f>
        <v>0</v>
      </c>
      <c r="Q182" s="243">
        <v>0</v>
      </c>
      <c r="R182" s="243">
        <f>Q182*H182</f>
        <v>0</v>
      </c>
      <c r="S182" s="243">
        <v>0.076</v>
      </c>
      <c r="T182" s="244">
        <f>S182*H182</f>
        <v>0.13474799999999998</v>
      </c>
      <c r="AR182" s="25" t="s">
        <v>161</v>
      </c>
      <c r="AT182" s="25" t="s">
        <v>145</v>
      </c>
      <c r="AU182" s="25" t="s">
        <v>84</v>
      </c>
      <c r="AY182" s="25" t="s">
        <v>142</v>
      </c>
      <c r="BE182" s="245">
        <f>IF(N182="základní",J182,0)</f>
        <v>0</v>
      </c>
      <c r="BF182" s="245">
        <f>IF(N182="snížená",J182,0)</f>
        <v>0</v>
      </c>
      <c r="BG182" s="245">
        <f>IF(N182="zákl. přenesená",J182,0)</f>
        <v>0</v>
      </c>
      <c r="BH182" s="245">
        <f>IF(N182="sníž. přenesená",J182,0)</f>
        <v>0</v>
      </c>
      <c r="BI182" s="245">
        <f>IF(N182="nulová",J182,0)</f>
        <v>0</v>
      </c>
      <c r="BJ182" s="25" t="s">
        <v>82</v>
      </c>
      <c r="BK182" s="245">
        <f>ROUND(I182*H182,2)</f>
        <v>0</v>
      </c>
      <c r="BL182" s="25" t="s">
        <v>161</v>
      </c>
      <c r="BM182" s="25" t="s">
        <v>1526</v>
      </c>
    </row>
    <row r="183" spans="2:51" s="12" customFormat="1" ht="13.5">
      <c r="B183" s="261"/>
      <c r="C183" s="262"/>
      <c r="D183" s="263" t="s">
        <v>532</v>
      </c>
      <c r="E183" s="264" t="s">
        <v>21</v>
      </c>
      <c r="F183" s="265" t="s">
        <v>1527</v>
      </c>
      <c r="G183" s="262"/>
      <c r="H183" s="266">
        <v>1.773</v>
      </c>
      <c r="I183" s="267"/>
      <c r="J183" s="262"/>
      <c r="K183" s="262"/>
      <c r="L183" s="268"/>
      <c r="M183" s="269"/>
      <c r="N183" s="270"/>
      <c r="O183" s="270"/>
      <c r="P183" s="270"/>
      <c r="Q183" s="270"/>
      <c r="R183" s="270"/>
      <c r="S183" s="270"/>
      <c r="T183" s="271"/>
      <c r="AT183" s="272" t="s">
        <v>532</v>
      </c>
      <c r="AU183" s="272" t="s">
        <v>84</v>
      </c>
      <c r="AV183" s="12" t="s">
        <v>84</v>
      </c>
      <c r="AW183" s="12" t="s">
        <v>37</v>
      </c>
      <c r="AX183" s="12" t="s">
        <v>82</v>
      </c>
      <c r="AY183" s="272" t="s">
        <v>142</v>
      </c>
    </row>
    <row r="184" spans="2:65" s="1" customFormat="1" ht="38.25" customHeight="1">
      <c r="B184" s="47"/>
      <c r="C184" s="234" t="s">
        <v>317</v>
      </c>
      <c r="D184" s="234" t="s">
        <v>145</v>
      </c>
      <c r="E184" s="235" t="s">
        <v>1528</v>
      </c>
      <c r="F184" s="236" t="s">
        <v>1529</v>
      </c>
      <c r="G184" s="237" t="s">
        <v>179</v>
      </c>
      <c r="H184" s="238">
        <v>1</v>
      </c>
      <c r="I184" s="239"/>
      <c r="J184" s="240">
        <f>ROUND(I184*H184,2)</f>
        <v>0</v>
      </c>
      <c r="K184" s="236" t="s">
        <v>149</v>
      </c>
      <c r="L184" s="73"/>
      <c r="M184" s="241" t="s">
        <v>21</v>
      </c>
      <c r="N184" s="242" t="s">
        <v>45</v>
      </c>
      <c r="O184" s="48"/>
      <c r="P184" s="243">
        <f>O184*H184</f>
        <v>0</v>
      </c>
      <c r="Q184" s="243">
        <v>0</v>
      </c>
      <c r="R184" s="243">
        <f>Q184*H184</f>
        <v>0</v>
      </c>
      <c r="S184" s="243">
        <v>0.054</v>
      </c>
      <c r="T184" s="244">
        <f>S184*H184</f>
        <v>0.054</v>
      </c>
      <c r="AR184" s="25" t="s">
        <v>161</v>
      </c>
      <c r="AT184" s="25" t="s">
        <v>145</v>
      </c>
      <c r="AU184" s="25" t="s">
        <v>84</v>
      </c>
      <c r="AY184" s="25" t="s">
        <v>142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25" t="s">
        <v>82</v>
      </c>
      <c r="BK184" s="245">
        <f>ROUND(I184*H184,2)</f>
        <v>0</v>
      </c>
      <c r="BL184" s="25" t="s">
        <v>161</v>
      </c>
      <c r="BM184" s="25" t="s">
        <v>1530</v>
      </c>
    </row>
    <row r="185" spans="2:65" s="1" customFormat="1" ht="38.25" customHeight="1">
      <c r="B185" s="47"/>
      <c r="C185" s="234" t="s">
        <v>321</v>
      </c>
      <c r="D185" s="234" t="s">
        <v>145</v>
      </c>
      <c r="E185" s="235" t="s">
        <v>1531</v>
      </c>
      <c r="F185" s="236" t="s">
        <v>1532</v>
      </c>
      <c r="G185" s="237" t="s">
        <v>536</v>
      </c>
      <c r="H185" s="238">
        <v>0.15</v>
      </c>
      <c r="I185" s="239"/>
      <c r="J185" s="240">
        <f>ROUND(I185*H185,2)</f>
        <v>0</v>
      </c>
      <c r="K185" s="236" t="s">
        <v>149</v>
      </c>
      <c r="L185" s="73"/>
      <c r="M185" s="241" t="s">
        <v>21</v>
      </c>
      <c r="N185" s="242" t="s">
        <v>45</v>
      </c>
      <c r="O185" s="48"/>
      <c r="P185" s="243">
        <f>O185*H185</f>
        <v>0</v>
      </c>
      <c r="Q185" s="243">
        <v>0</v>
      </c>
      <c r="R185" s="243">
        <f>Q185*H185</f>
        <v>0</v>
      </c>
      <c r="S185" s="243">
        <v>1.8</v>
      </c>
      <c r="T185" s="244">
        <f>S185*H185</f>
        <v>0.27</v>
      </c>
      <c r="AR185" s="25" t="s">
        <v>161</v>
      </c>
      <c r="AT185" s="25" t="s">
        <v>145</v>
      </c>
      <c r="AU185" s="25" t="s">
        <v>84</v>
      </c>
      <c r="AY185" s="25" t="s">
        <v>142</v>
      </c>
      <c r="BE185" s="245">
        <f>IF(N185="základní",J185,0)</f>
        <v>0</v>
      </c>
      <c r="BF185" s="245">
        <f>IF(N185="snížená",J185,0)</f>
        <v>0</v>
      </c>
      <c r="BG185" s="245">
        <f>IF(N185="zákl. přenesená",J185,0)</f>
        <v>0</v>
      </c>
      <c r="BH185" s="245">
        <f>IF(N185="sníž. přenesená",J185,0)</f>
        <v>0</v>
      </c>
      <c r="BI185" s="245">
        <f>IF(N185="nulová",J185,0)</f>
        <v>0</v>
      </c>
      <c r="BJ185" s="25" t="s">
        <v>82</v>
      </c>
      <c r="BK185" s="245">
        <f>ROUND(I185*H185,2)</f>
        <v>0</v>
      </c>
      <c r="BL185" s="25" t="s">
        <v>161</v>
      </c>
      <c r="BM185" s="25" t="s">
        <v>1533</v>
      </c>
    </row>
    <row r="186" spans="2:51" s="12" customFormat="1" ht="13.5">
      <c r="B186" s="261"/>
      <c r="C186" s="262"/>
      <c r="D186" s="263" t="s">
        <v>532</v>
      </c>
      <c r="E186" s="264" t="s">
        <v>21</v>
      </c>
      <c r="F186" s="265" t="s">
        <v>1534</v>
      </c>
      <c r="G186" s="262"/>
      <c r="H186" s="266">
        <v>0.15</v>
      </c>
      <c r="I186" s="267"/>
      <c r="J186" s="262"/>
      <c r="K186" s="262"/>
      <c r="L186" s="268"/>
      <c r="M186" s="269"/>
      <c r="N186" s="270"/>
      <c r="O186" s="270"/>
      <c r="P186" s="270"/>
      <c r="Q186" s="270"/>
      <c r="R186" s="270"/>
      <c r="S186" s="270"/>
      <c r="T186" s="271"/>
      <c r="AT186" s="272" t="s">
        <v>532</v>
      </c>
      <c r="AU186" s="272" t="s">
        <v>84</v>
      </c>
      <c r="AV186" s="12" t="s">
        <v>84</v>
      </c>
      <c r="AW186" s="12" t="s">
        <v>37</v>
      </c>
      <c r="AX186" s="12" t="s">
        <v>82</v>
      </c>
      <c r="AY186" s="272" t="s">
        <v>142</v>
      </c>
    </row>
    <row r="187" spans="2:65" s="1" customFormat="1" ht="25.5" customHeight="1">
      <c r="B187" s="47"/>
      <c r="C187" s="234" t="s">
        <v>325</v>
      </c>
      <c r="D187" s="234" t="s">
        <v>145</v>
      </c>
      <c r="E187" s="235" t="s">
        <v>1535</v>
      </c>
      <c r="F187" s="236" t="s">
        <v>1536</v>
      </c>
      <c r="G187" s="237" t="s">
        <v>536</v>
      </c>
      <c r="H187" s="238">
        <v>0.15</v>
      </c>
      <c r="I187" s="239"/>
      <c r="J187" s="240">
        <f>ROUND(I187*H187,2)</f>
        <v>0</v>
      </c>
      <c r="K187" s="236" t="s">
        <v>149</v>
      </c>
      <c r="L187" s="73"/>
      <c r="M187" s="241" t="s">
        <v>21</v>
      </c>
      <c r="N187" s="242" t="s">
        <v>45</v>
      </c>
      <c r="O187" s="48"/>
      <c r="P187" s="243">
        <f>O187*H187</f>
        <v>0</v>
      </c>
      <c r="Q187" s="243">
        <v>0</v>
      </c>
      <c r="R187" s="243">
        <f>Q187*H187</f>
        <v>0</v>
      </c>
      <c r="S187" s="243">
        <v>2.4</v>
      </c>
      <c r="T187" s="244">
        <f>S187*H187</f>
        <v>0.36</v>
      </c>
      <c r="AR187" s="25" t="s">
        <v>161</v>
      </c>
      <c r="AT187" s="25" t="s">
        <v>145</v>
      </c>
      <c r="AU187" s="25" t="s">
        <v>84</v>
      </c>
      <c r="AY187" s="25" t="s">
        <v>142</v>
      </c>
      <c r="BE187" s="245">
        <f>IF(N187="základní",J187,0)</f>
        <v>0</v>
      </c>
      <c r="BF187" s="245">
        <f>IF(N187="snížená",J187,0)</f>
        <v>0</v>
      </c>
      <c r="BG187" s="245">
        <f>IF(N187="zákl. přenesená",J187,0)</f>
        <v>0</v>
      </c>
      <c r="BH187" s="245">
        <f>IF(N187="sníž. přenesená",J187,0)</f>
        <v>0</v>
      </c>
      <c r="BI187" s="245">
        <f>IF(N187="nulová",J187,0)</f>
        <v>0</v>
      </c>
      <c r="BJ187" s="25" t="s">
        <v>82</v>
      </c>
      <c r="BK187" s="245">
        <f>ROUND(I187*H187,2)</f>
        <v>0</v>
      </c>
      <c r="BL187" s="25" t="s">
        <v>161</v>
      </c>
      <c r="BM187" s="25" t="s">
        <v>1537</v>
      </c>
    </row>
    <row r="188" spans="2:51" s="12" customFormat="1" ht="13.5">
      <c r="B188" s="261"/>
      <c r="C188" s="262"/>
      <c r="D188" s="263" t="s">
        <v>532</v>
      </c>
      <c r="E188" s="264" t="s">
        <v>21</v>
      </c>
      <c r="F188" s="265" t="s">
        <v>1538</v>
      </c>
      <c r="G188" s="262"/>
      <c r="H188" s="266">
        <v>0.15</v>
      </c>
      <c r="I188" s="267"/>
      <c r="J188" s="262"/>
      <c r="K188" s="262"/>
      <c r="L188" s="268"/>
      <c r="M188" s="269"/>
      <c r="N188" s="270"/>
      <c r="O188" s="270"/>
      <c r="P188" s="270"/>
      <c r="Q188" s="270"/>
      <c r="R188" s="270"/>
      <c r="S188" s="270"/>
      <c r="T188" s="271"/>
      <c r="AT188" s="272" t="s">
        <v>532</v>
      </c>
      <c r="AU188" s="272" t="s">
        <v>84</v>
      </c>
      <c r="AV188" s="12" t="s">
        <v>84</v>
      </c>
      <c r="AW188" s="12" t="s">
        <v>37</v>
      </c>
      <c r="AX188" s="12" t="s">
        <v>82</v>
      </c>
      <c r="AY188" s="272" t="s">
        <v>142</v>
      </c>
    </row>
    <row r="189" spans="2:65" s="1" customFormat="1" ht="38.25" customHeight="1">
      <c r="B189" s="47"/>
      <c r="C189" s="234" t="s">
        <v>329</v>
      </c>
      <c r="D189" s="234" t="s">
        <v>145</v>
      </c>
      <c r="E189" s="235" t="s">
        <v>1539</v>
      </c>
      <c r="F189" s="236" t="s">
        <v>1540</v>
      </c>
      <c r="G189" s="237" t="s">
        <v>148</v>
      </c>
      <c r="H189" s="238">
        <v>15.2</v>
      </c>
      <c r="I189" s="239"/>
      <c r="J189" s="240">
        <f>ROUND(I189*H189,2)</f>
        <v>0</v>
      </c>
      <c r="K189" s="236" t="s">
        <v>149</v>
      </c>
      <c r="L189" s="73"/>
      <c r="M189" s="241" t="s">
        <v>21</v>
      </c>
      <c r="N189" s="242" t="s">
        <v>45</v>
      </c>
      <c r="O189" s="48"/>
      <c r="P189" s="243">
        <f>O189*H189</f>
        <v>0</v>
      </c>
      <c r="Q189" s="243">
        <v>0</v>
      </c>
      <c r="R189" s="243">
        <f>Q189*H189</f>
        <v>0</v>
      </c>
      <c r="S189" s="243">
        <v>0.065</v>
      </c>
      <c r="T189" s="244">
        <f>S189*H189</f>
        <v>0.988</v>
      </c>
      <c r="AR189" s="25" t="s">
        <v>161</v>
      </c>
      <c r="AT189" s="25" t="s">
        <v>145</v>
      </c>
      <c r="AU189" s="25" t="s">
        <v>84</v>
      </c>
      <c r="AY189" s="25" t="s">
        <v>142</v>
      </c>
      <c r="BE189" s="245">
        <f>IF(N189="základní",J189,0)</f>
        <v>0</v>
      </c>
      <c r="BF189" s="245">
        <f>IF(N189="snížená",J189,0)</f>
        <v>0</v>
      </c>
      <c r="BG189" s="245">
        <f>IF(N189="zákl. přenesená",J189,0)</f>
        <v>0</v>
      </c>
      <c r="BH189" s="245">
        <f>IF(N189="sníž. přenesená",J189,0)</f>
        <v>0</v>
      </c>
      <c r="BI189" s="245">
        <f>IF(N189="nulová",J189,0)</f>
        <v>0</v>
      </c>
      <c r="BJ189" s="25" t="s">
        <v>82</v>
      </c>
      <c r="BK189" s="245">
        <f>ROUND(I189*H189,2)</f>
        <v>0</v>
      </c>
      <c r="BL189" s="25" t="s">
        <v>161</v>
      </c>
      <c r="BM189" s="25" t="s">
        <v>1541</v>
      </c>
    </row>
    <row r="190" spans="2:51" s="12" customFormat="1" ht="13.5">
      <c r="B190" s="261"/>
      <c r="C190" s="262"/>
      <c r="D190" s="263" t="s">
        <v>532</v>
      </c>
      <c r="E190" s="264" t="s">
        <v>21</v>
      </c>
      <c r="F190" s="265" t="s">
        <v>1542</v>
      </c>
      <c r="G190" s="262"/>
      <c r="H190" s="266">
        <v>15.2</v>
      </c>
      <c r="I190" s="267"/>
      <c r="J190" s="262"/>
      <c r="K190" s="262"/>
      <c r="L190" s="268"/>
      <c r="M190" s="269"/>
      <c r="N190" s="270"/>
      <c r="O190" s="270"/>
      <c r="P190" s="270"/>
      <c r="Q190" s="270"/>
      <c r="R190" s="270"/>
      <c r="S190" s="270"/>
      <c r="T190" s="271"/>
      <c r="AT190" s="272" t="s">
        <v>532</v>
      </c>
      <c r="AU190" s="272" t="s">
        <v>84</v>
      </c>
      <c r="AV190" s="12" t="s">
        <v>84</v>
      </c>
      <c r="AW190" s="12" t="s">
        <v>37</v>
      </c>
      <c r="AX190" s="12" t="s">
        <v>82</v>
      </c>
      <c r="AY190" s="272" t="s">
        <v>142</v>
      </c>
    </row>
    <row r="191" spans="2:65" s="1" customFormat="1" ht="38.25" customHeight="1">
      <c r="B191" s="47"/>
      <c r="C191" s="234" t="s">
        <v>333</v>
      </c>
      <c r="D191" s="234" t="s">
        <v>145</v>
      </c>
      <c r="E191" s="235" t="s">
        <v>1543</v>
      </c>
      <c r="F191" s="236" t="s">
        <v>1544</v>
      </c>
      <c r="G191" s="237" t="s">
        <v>148</v>
      </c>
      <c r="H191" s="238">
        <v>7.6</v>
      </c>
      <c r="I191" s="239"/>
      <c r="J191" s="240">
        <f>ROUND(I191*H191,2)</f>
        <v>0</v>
      </c>
      <c r="K191" s="236" t="s">
        <v>149</v>
      </c>
      <c r="L191" s="73"/>
      <c r="M191" s="241" t="s">
        <v>21</v>
      </c>
      <c r="N191" s="242" t="s">
        <v>45</v>
      </c>
      <c r="O191" s="48"/>
      <c r="P191" s="243">
        <f>O191*H191</f>
        <v>0</v>
      </c>
      <c r="Q191" s="243">
        <v>0.04938</v>
      </c>
      <c r="R191" s="243">
        <f>Q191*H191</f>
        <v>0.375288</v>
      </c>
      <c r="S191" s="243">
        <v>0</v>
      </c>
      <c r="T191" s="244">
        <f>S191*H191</f>
        <v>0</v>
      </c>
      <c r="AR191" s="25" t="s">
        <v>161</v>
      </c>
      <c r="AT191" s="25" t="s">
        <v>145</v>
      </c>
      <c r="AU191" s="25" t="s">
        <v>84</v>
      </c>
      <c r="AY191" s="25" t="s">
        <v>142</v>
      </c>
      <c r="BE191" s="245">
        <f>IF(N191="základní",J191,0)</f>
        <v>0</v>
      </c>
      <c r="BF191" s="245">
        <f>IF(N191="snížená",J191,0)</f>
        <v>0</v>
      </c>
      <c r="BG191" s="245">
        <f>IF(N191="zákl. přenesená",J191,0)</f>
        <v>0</v>
      </c>
      <c r="BH191" s="245">
        <f>IF(N191="sníž. přenesená",J191,0)</f>
        <v>0</v>
      </c>
      <c r="BI191" s="245">
        <f>IF(N191="nulová",J191,0)</f>
        <v>0</v>
      </c>
      <c r="BJ191" s="25" t="s">
        <v>82</v>
      </c>
      <c r="BK191" s="245">
        <f>ROUND(I191*H191,2)</f>
        <v>0</v>
      </c>
      <c r="BL191" s="25" t="s">
        <v>161</v>
      </c>
      <c r="BM191" s="25" t="s">
        <v>1545</v>
      </c>
    </row>
    <row r="192" spans="2:65" s="1" customFormat="1" ht="51" customHeight="1">
      <c r="B192" s="47"/>
      <c r="C192" s="234" t="s">
        <v>337</v>
      </c>
      <c r="D192" s="234" t="s">
        <v>145</v>
      </c>
      <c r="E192" s="235" t="s">
        <v>1546</v>
      </c>
      <c r="F192" s="236" t="s">
        <v>1547</v>
      </c>
      <c r="G192" s="237" t="s">
        <v>530</v>
      </c>
      <c r="H192" s="238">
        <v>144</v>
      </c>
      <c r="I192" s="239"/>
      <c r="J192" s="240">
        <f>ROUND(I192*H192,2)</f>
        <v>0</v>
      </c>
      <c r="K192" s="236" t="s">
        <v>149</v>
      </c>
      <c r="L192" s="73"/>
      <c r="M192" s="241" t="s">
        <v>21</v>
      </c>
      <c r="N192" s="242" t="s">
        <v>45</v>
      </c>
      <c r="O192" s="4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AR192" s="25" t="s">
        <v>161</v>
      </c>
      <c r="AT192" s="25" t="s">
        <v>145</v>
      </c>
      <c r="AU192" s="25" t="s">
        <v>84</v>
      </c>
      <c r="AY192" s="25" t="s">
        <v>142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25" t="s">
        <v>82</v>
      </c>
      <c r="BK192" s="245">
        <f>ROUND(I192*H192,2)</f>
        <v>0</v>
      </c>
      <c r="BL192" s="25" t="s">
        <v>161</v>
      </c>
      <c r="BM192" s="25" t="s">
        <v>1548</v>
      </c>
    </row>
    <row r="193" spans="2:51" s="12" customFormat="1" ht="13.5">
      <c r="B193" s="261"/>
      <c r="C193" s="262"/>
      <c r="D193" s="263" t="s">
        <v>532</v>
      </c>
      <c r="E193" s="264" t="s">
        <v>21</v>
      </c>
      <c r="F193" s="265" t="s">
        <v>1421</v>
      </c>
      <c r="G193" s="262"/>
      <c r="H193" s="266">
        <v>144</v>
      </c>
      <c r="I193" s="267"/>
      <c r="J193" s="262"/>
      <c r="K193" s="262"/>
      <c r="L193" s="268"/>
      <c r="M193" s="269"/>
      <c r="N193" s="270"/>
      <c r="O193" s="270"/>
      <c r="P193" s="270"/>
      <c r="Q193" s="270"/>
      <c r="R193" s="270"/>
      <c r="S193" s="270"/>
      <c r="T193" s="271"/>
      <c r="AT193" s="272" t="s">
        <v>532</v>
      </c>
      <c r="AU193" s="272" t="s">
        <v>84</v>
      </c>
      <c r="AV193" s="12" t="s">
        <v>84</v>
      </c>
      <c r="AW193" s="12" t="s">
        <v>37</v>
      </c>
      <c r="AX193" s="12" t="s">
        <v>82</v>
      </c>
      <c r="AY193" s="272" t="s">
        <v>142</v>
      </c>
    </row>
    <row r="194" spans="2:63" s="11" customFormat="1" ht="29.85" customHeight="1">
      <c r="B194" s="218"/>
      <c r="C194" s="219"/>
      <c r="D194" s="220" t="s">
        <v>73</v>
      </c>
      <c r="E194" s="232" t="s">
        <v>1549</v>
      </c>
      <c r="F194" s="232" t="s">
        <v>1550</v>
      </c>
      <c r="G194" s="219"/>
      <c r="H194" s="219"/>
      <c r="I194" s="222"/>
      <c r="J194" s="233">
        <f>BK194</f>
        <v>0</v>
      </c>
      <c r="K194" s="219"/>
      <c r="L194" s="224"/>
      <c r="M194" s="225"/>
      <c r="N194" s="226"/>
      <c r="O194" s="226"/>
      <c r="P194" s="227">
        <f>SUM(P195:P202)</f>
        <v>0</v>
      </c>
      <c r="Q194" s="226"/>
      <c r="R194" s="227">
        <f>SUM(R195:R202)</f>
        <v>0</v>
      </c>
      <c r="S194" s="226"/>
      <c r="T194" s="228">
        <f>SUM(T195:T202)</f>
        <v>0</v>
      </c>
      <c r="AR194" s="229" t="s">
        <v>82</v>
      </c>
      <c r="AT194" s="230" t="s">
        <v>73</v>
      </c>
      <c r="AU194" s="230" t="s">
        <v>82</v>
      </c>
      <c r="AY194" s="229" t="s">
        <v>142</v>
      </c>
      <c r="BK194" s="231">
        <f>SUM(BK195:BK202)</f>
        <v>0</v>
      </c>
    </row>
    <row r="195" spans="2:65" s="1" customFormat="1" ht="25.5" customHeight="1">
      <c r="B195" s="47"/>
      <c r="C195" s="234" t="s">
        <v>341</v>
      </c>
      <c r="D195" s="234" t="s">
        <v>145</v>
      </c>
      <c r="E195" s="235" t="s">
        <v>1551</v>
      </c>
      <c r="F195" s="236" t="s">
        <v>1552</v>
      </c>
      <c r="G195" s="237" t="s">
        <v>234</v>
      </c>
      <c r="H195" s="238">
        <v>68.981</v>
      </c>
      <c r="I195" s="239"/>
      <c r="J195" s="240">
        <f>ROUND(I195*H195,2)</f>
        <v>0</v>
      </c>
      <c r="K195" s="236" t="s">
        <v>149</v>
      </c>
      <c r="L195" s="73"/>
      <c r="M195" s="241" t="s">
        <v>21</v>
      </c>
      <c r="N195" s="242" t="s">
        <v>45</v>
      </c>
      <c r="O195" s="48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AR195" s="25" t="s">
        <v>161</v>
      </c>
      <c r="AT195" s="25" t="s">
        <v>145</v>
      </c>
      <c r="AU195" s="25" t="s">
        <v>84</v>
      </c>
      <c r="AY195" s="25" t="s">
        <v>142</v>
      </c>
      <c r="BE195" s="245">
        <f>IF(N195="základní",J195,0)</f>
        <v>0</v>
      </c>
      <c r="BF195" s="245">
        <f>IF(N195="snížená",J195,0)</f>
        <v>0</v>
      </c>
      <c r="BG195" s="245">
        <f>IF(N195="zákl. přenesená",J195,0)</f>
        <v>0</v>
      </c>
      <c r="BH195" s="245">
        <f>IF(N195="sníž. přenesená",J195,0)</f>
        <v>0</v>
      </c>
      <c r="BI195" s="245">
        <f>IF(N195="nulová",J195,0)</f>
        <v>0</v>
      </c>
      <c r="BJ195" s="25" t="s">
        <v>82</v>
      </c>
      <c r="BK195" s="245">
        <f>ROUND(I195*H195,2)</f>
        <v>0</v>
      </c>
      <c r="BL195" s="25" t="s">
        <v>161</v>
      </c>
      <c r="BM195" s="25" t="s">
        <v>1553</v>
      </c>
    </row>
    <row r="196" spans="2:65" s="1" customFormat="1" ht="25.5" customHeight="1">
      <c r="B196" s="47"/>
      <c r="C196" s="234" t="s">
        <v>345</v>
      </c>
      <c r="D196" s="234" t="s">
        <v>145</v>
      </c>
      <c r="E196" s="235" t="s">
        <v>1554</v>
      </c>
      <c r="F196" s="236" t="s">
        <v>1555</v>
      </c>
      <c r="G196" s="237" t="s">
        <v>234</v>
      </c>
      <c r="H196" s="238">
        <v>68.981</v>
      </c>
      <c r="I196" s="239"/>
      <c r="J196" s="240">
        <f>ROUND(I196*H196,2)</f>
        <v>0</v>
      </c>
      <c r="K196" s="236" t="s">
        <v>149</v>
      </c>
      <c r="L196" s="73"/>
      <c r="M196" s="241" t="s">
        <v>21</v>
      </c>
      <c r="N196" s="242" t="s">
        <v>45</v>
      </c>
      <c r="O196" s="48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AR196" s="25" t="s">
        <v>161</v>
      </c>
      <c r="AT196" s="25" t="s">
        <v>145</v>
      </c>
      <c r="AU196" s="25" t="s">
        <v>84</v>
      </c>
      <c r="AY196" s="25" t="s">
        <v>142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25" t="s">
        <v>82</v>
      </c>
      <c r="BK196" s="245">
        <f>ROUND(I196*H196,2)</f>
        <v>0</v>
      </c>
      <c r="BL196" s="25" t="s">
        <v>161</v>
      </c>
      <c r="BM196" s="25" t="s">
        <v>1556</v>
      </c>
    </row>
    <row r="197" spans="2:65" s="1" customFormat="1" ht="25.5" customHeight="1">
      <c r="B197" s="47"/>
      <c r="C197" s="234" t="s">
        <v>349</v>
      </c>
      <c r="D197" s="234" t="s">
        <v>145</v>
      </c>
      <c r="E197" s="235" t="s">
        <v>1557</v>
      </c>
      <c r="F197" s="236" t="s">
        <v>1558</v>
      </c>
      <c r="G197" s="237" t="s">
        <v>234</v>
      </c>
      <c r="H197" s="238">
        <v>689.81</v>
      </c>
      <c r="I197" s="239"/>
      <c r="J197" s="240">
        <f>ROUND(I197*H197,2)</f>
        <v>0</v>
      </c>
      <c r="K197" s="236" t="s">
        <v>149</v>
      </c>
      <c r="L197" s="73"/>
      <c r="M197" s="241" t="s">
        <v>21</v>
      </c>
      <c r="N197" s="242" t="s">
        <v>45</v>
      </c>
      <c r="O197" s="48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AR197" s="25" t="s">
        <v>161</v>
      </c>
      <c r="AT197" s="25" t="s">
        <v>145</v>
      </c>
      <c r="AU197" s="25" t="s">
        <v>84</v>
      </c>
      <c r="AY197" s="25" t="s">
        <v>142</v>
      </c>
      <c r="BE197" s="245">
        <f>IF(N197="základní",J197,0)</f>
        <v>0</v>
      </c>
      <c r="BF197" s="245">
        <f>IF(N197="snížená",J197,0)</f>
        <v>0</v>
      </c>
      <c r="BG197" s="245">
        <f>IF(N197="zákl. přenesená",J197,0)</f>
        <v>0</v>
      </c>
      <c r="BH197" s="245">
        <f>IF(N197="sníž. přenesená",J197,0)</f>
        <v>0</v>
      </c>
      <c r="BI197" s="245">
        <f>IF(N197="nulová",J197,0)</f>
        <v>0</v>
      </c>
      <c r="BJ197" s="25" t="s">
        <v>82</v>
      </c>
      <c r="BK197" s="245">
        <f>ROUND(I197*H197,2)</f>
        <v>0</v>
      </c>
      <c r="BL197" s="25" t="s">
        <v>161</v>
      </c>
      <c r="BM197" s="25" t="s">
        <v>1559</v>
      </c>
    </row>
    <row r="198" spans="2:51" s="12" customFormat="1" ht="13.5">
      <c r="B198" s="261"/>
      <c r="C198" s="262"/>
      <c r="D198" s="263" t="s">
        <v>532</v>
      </c>
      <c r="E198" s="262"/>
      <c r="F198" s="265" t="s">
        <v>1560</v>
      </c>
      <c r="G198" s="262"/>
      <c r="H198" s="266">
        <v>689.81</v>
      </c>
      <c r="I198" s="267"/>
      <c r="J198" s="262"/>
      <c r="K198" s="262"/>
      <c r="L198" s="268"/>
      <c r="M198" s="269"/>
      <c r="N198" s="270"/>
      <c r="O198" s="270"/>
      <c r="P198" s="270"/>
      <c r="Q198" s="270"/>
      <c r="R198" s="270"/>
      <c r="S198" s="270"/>
      <c r="T198" s="271"/>
      <c r="AT198" s="272" t="s">
        <v>532</v>
      </c>
      <c r="AU198" s="272" t="s">
        <v>84</v>
      </c>
      <c r="AV198" s="12" t="s">
        <v>84</v>
      </c>
      <c r="AW198" s="12" t="s">
        <v>6</v>
      </c>
      <c r="AX198" s="12" t="s">
        <v>82</v>
      </c>
      <c r="AY198" s="272" t="s">
        <v>142</v>
      </c>
    </row>
    <row r="199" spans="2:65" s="1" customFormat="1" ht="25.5" customHeight="1">
      <c r="B199" s="47"/>
      <c r="C199" s="234" t="s">
        <v>353</v>
      </c>
      <c r="D199" s="234" t="s">
        <v>145</v>
      </c>
      <c r="E199" s="235" t="s">
        <v>1561</v>
      </c>
      <c r="F199" s="236" t="s">
        <v>1562</v>
      </c>
      <c r="G199" s="237" t="s">
        <v>234</v>
      </c>
      <c r="H199" s="238">
        <v>32.981</v>
      </c>
      <c r="I199" s="239"/>
      <c r="J199" s="240">
        <f>ROUND(I199*H199,2)</f>
        <v>0</v>
      </c>
      <c r="K199" s="236" t="s">
        <v>149</v>
      </c>
      <c r="L199" s="73"/>
      <c r="M199" s="241" t="s">
        <v>21</v>
      </c>
      <c r="N199" s="242" t="s">
        <v>45</v>
      </c>
      <c r="O199" s="48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AR199" s="25" t="s">
        <v>161</v>
      </c>
      <c r="AT199" s="25" t="s">
        <v>145</v>
      </c>
      <c r="AU199" s="25" t="s">
        <v>84</v>
      </c>
      <c r="AY199" s="25" t="s">
        <v>142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25" t="s">
        <v>82</v>
      </c>
      <c r="BK199" s="245">
        <f>ROUND(I199*H199,2)</f>
        <v>0</v>
      </c>
      <c r="BL199" s="25" t="s">
        <v>161</v>
      </c>
      <c r="BM199" s="25" t="s">
        <v>1563</v>
      </c>
    </row>
    <row r="200" spans="2:51" s="12" customFormat="1" ht="13.5">
      <c r="B200" s="261"/>
      <c r="C200" s="262"/>
      <c r="D200" s="263" t="s">
        <v>532</v>
      </c>
      <c r="E200" s="264" t="s">
        <v>21</v>
      </c>
      <c r="F200" s="265" t="s">
        <v>1564</v>
      </c>
      <c r="G200" s="262"/>
      <c r="H200" s="266">
        <v>32.981</v>
      </c>
      <c r="I200" s="267"/>
      <c r="J200" s="262"/>
      <c r="K200" s="262"/>
      <c r="L200" s="268"/>
      <c r="M200" s="269"/>
      <c r="N200" s="270"/>
      <c r="O200" s="270"/>
      <c r="P200" s="270"/>
      <c r="Q200" s="270"/>
      <c r="R200" s="270"/>
      <c r="S200" s="270"/>
      <c r="T200" s="271"/>
      <c r="AT200" s="272" t="s">
        <v>532</v>
      </c>
      <c r="AU200" s="272" t="s">
        <v>84</v>
      </c>
      <c r="AV200" s="12" t="s">
        <v>84</v>
      </c>
      <c r="AW200" s="12" t="s">
        <v>37</v>
      </c>
      <c r="AX200" s="12" t="s">
        <v>82</v>
      </c>
      <c r="AY200" s="272" t="s">
        <v>142</v>
      </c>
    </row>
    <row r="201" spans="2:65" s="1" customFormat="1" ht="16.5" customHeight="1">
      <c r="B201" s="47"/>
      <c r="C201" s="234" t="s">
        <v>357</v>
      </c>
      <c r="D201" s="234" t="s">
        <v>145</v>
      </c>
      <c r="E201" s="235" t="s">
        <v>1565</v>
      </c>
      <c r="F201" s="236" t="s">
        <v>1566</v>
      </c>
      <c r="G201" s="237" t="s">
        <v>234</v>
      </c>
      <c r="H201" s="238">
        <v>36</v>
      </c>
      <c r="I201" s="239"/>
      <c r="J201" s="240">
        <f>ROUND(I201*H201,2)</f>
        <v>0</v>
      </c>
      <c r="K201" s="236" t="s">
        <v>149</v>
      </c>
      <c r="L201" s="73"/>
      <c r="M201" s="241" t="s">
        <v>21</v>
      </c>
      <c r="N201" s="242" t="s">
        <v>45</v>
      </c>
      <c r="O201" s="48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AR201" s="25" t="s">
        <v>161</v>
      </c>
      <c r="AT201" s="25" t="s">
        <v>145</v>
      </c>
      <c r="AU201" s="25" t="s">
        <v>84</v>
      </c>
      <c r="AY201" s="25" t="s">
        <v>142</v>
      </c>
      <c r="BE201" s="245">
        <f>IF(N201="základní",J201,0)</f>
        <v>0</v>
      </c>
      <c r="BF201" s="245">
        <f>IF(N201="snížená",J201,0)</f>
        <v>0</v>
      </c>
      <c r="BG201" s="245">
        <f>IF(N201="zákl. přenesená",J201,0)</f>
        <v>0</v>
      </c>
      <c r="BH201" s="245">
        <f>IF(N201="sníž. přenesená",J201,0)</f>
        <v>0</v>
      </c>
      <c r="BI201" s="245">
        <f>IF(N201="nulová",J201,0)</f>
        <v>0</v>
      </c>
      <c r="BJ201" s="25" t="s">
        <v>82</v>
      </c>
      <c r="BK201" s="245">
        <f>ROUND(I201*H201,2)</f>
        <v>0</v>
      </c>
      <c r="BL201" s="25" t="s">
        <v>161</v>
      </c>
      <c r="BM201" s="25" t="s">
        <v>1567</v>
      </c>
    </row>
    <row r="202" spans="2:51" s="12" customFormat="1" ht="13.5">
      <c r="B202" s="261"/>
      <c r="C202" s="262"/>
      <c r="D202" s="263" t="s">
        <v>532</v>
      </c>
      <c r="E202" s="264" t="s">
        <v>21</v>
      </c>
      <c r="F202" s="265" t="s">
        <v>293</v>
      </c>
      <c r="G202" s="262"/>
      <c r="H202" s="266">
        <v>36</v>
      </c>
      <c r="I202" s="267"/>
      <c r="J202" s="262"/>
      <c r="K202" s="262"/>
      <c r="L202" s="268"/>
      <c r="M202" s="269"/>
      <c r="N202" s="270"/>
      <c r="O202" s="270"/>
      <c r="P202" s="270"/>
      <c r="Q202" s="270"/>
      <c r="R202" s="270"/>
      <c r="S202" s="270"/>
      <c r="T202" s="271"/>
      <c r="AT202" s="272" t="s">
        <v>532</v>
      </c>
      <c r="AU202" s="272" t="s">
        <v>84</v>
      </c>
      <c r="AV202" s="12" t="s">
        <v>84</v>
      </c>
      <c r="AW202" s="12" t="s">
        <v>37</v>
      </c>
      <c r="AX202" s="12" t="s">
        <v>82</v>
      </c>
      <c r="AY202" s="272" t="s">
        <v>142</v>
      </c>
    </row>
    <row r="203" spans="2:63" s="11" customFormat="1" ht="29.85" customHeight="1">
      <c r="B203" s="218"/>
      <c r="C203" s="219"/>
      <c r="D203" s="220" t="s">
        <v>73</v>
      </c>
      <c r="E203" s="232" t="s">
        <v>1568</v>
      </c>
      <c r="F203" s="232" t="s">
        <v>1569</v>
      </c>
      <c r="G203" s="219"/>
      <c r="H203" s="219"/>
      <c r="I203" s="222"/>
      <c r="J203" s="233">
        <f>BK203</f>
        <v>0</v>
      </c>
      <c r="K203" s="219"/>
      <c r="L203" s="224"/>
      <c r="M203" s="225"/>
      <c r="N203" s="226"/>
      <c r="O203" s="226"/>
      <c r="P203" s="227">
        <f>SUM(P204:P207)</f>
        <v>0</v>
      </c>
      <c r="Q203" s="226"/>
      <c r="R203" s="227">
        <f>SUM(R204:R207)</f>
        <v>0</v>
      </c>
      <c r="S203" s="226"/>
      <c r="T203" s="228">
        <f>SUM(T204:T207)</f>
        <v>0</v>
      </c>
      <c r="AR203" s="229" t="s">
        <v>82</v>
      </c>
      <c r="AT203" s="230" t="s">
        <v>73</v>
      </c>
      <c r="AU203" s="230" t="s">
        <v>82</v>
      </c>
      <c r="AY203" s="229" t="s">
        <v>142</v>
      </c>
      <c r="BK203" s="231">
        <f>SUM(BK204:BK207)</f>
        <v>0</v>
      </c>
    </row>
    <row r="204" spans="2:65" s="1" customFormat="1" ht="38.25" customHeight="1">
      <c r="B204" s="47"/>
      <c r="C204" s="234" t="s">
        <v>361</v>
      </c>
      <c r="D204" s="234" t="s">
        <v>145</v>
      </c>
      <c r="E204" s="235" t="s">
        <v>1570</v>
      </c>
      <c r="F204" s="236" t="s">
        <v>1571</v>
      </c>
      <c r="G204" s="237" t="s">
        <v>234</v>
      </c>
      <c r="H204" s="238">
        <v>15</v>
      </c>
      <c r="I204" s="239"/>
      <c r="J204" s="240">
        <f>ROUND(I204*H204,2)</f>
        <v>0</v>
      </c>
      <c r="K204" s="236" t="s">
        <v>149</v>
      </c>
      <c r="L204" s="73"/>
      <c r="M204" s="241" t="s">
        <v>21</v>
      </c>
      <c r="N204" s="242" t="s">
        <v>45</v>
      </c>
      <c r="O204" s="48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AR204" s="25" t="s">
        <v>161</v>
      </c>
      <c r="AT204" s="25" t="s">
        <v>145</v>
      </c>
      <c r="AU204" s="25" t="s">
        <v>84</v>
      </c>
      <c r="AY204" s="25" t="s">
        <v>142</v>
      </c>
      <c r="BE204" s="245">
        <f>IF(N204="základní",J204,0)</f>
        <v>0</v>
      </c>
      <c r="BF204" s="245">
        <f>IF(N204="snížená",J204,0)</f>
        <v>0</v>
      </c>
      <c r="BG204" s="245">
        <f>IF(N204="zákl. přenesená",J204,0)</f>
        <v>0</v>
      </c>
      <c r="BH204" s="245">
        <f>IF(N204="sníž. přenesená",J204,0)</f>
        <v>0</v>
      </c>
      <c r="BI204" s="245">
        <f>IF(N204="nulová",J204,0)</f>
        <v>0</v>
      </c>
      <c r="BJ204" s="25" t="s">
        <v>82</v>
      </c>
      <c r="BK204" s="245">
        <f>ROUND(I204*H204,2)</f>
        <v>0</v>
      </c>
      <c r="BL204" s="25" t="s">
        <v>161</v>
      </c>
      <c r="BM204" s="25" t="s">
        <v>1572</v>
      </c>
    </row>
    <row r="205" spans="2:51" s="12" customFormat="1" ht="13.5">
      <c r="B205" s="261"/>
      <c r="C205" s="262"/>
      <c r="D205" s="263" t="s">
        <v>532</v>
      </c>
      <c r="E205" s="264" t="s">
        <v>21</v>
      </c>
      <c r="F205" s="265" t="s">
        <v>10</v>
      </c>
      <c r="G205" s="262"/>
      <c r="H205" s="266">
        <v>15</v>
      </c>
      <c r="I205" s="267"/>
      <c r="J205" s="262"/>
      <c r="K205" s="262"/>
      <c r="L205" s="268"/>
      <c r="M205" s="269"/>
      <c r="N205" s="270"/>
      <c r="O205" s="270"/>
      <c r="P205" s="270"/>
      <c r="Q205" s="270"/>
      <c r="R205" s="270"/>
      <c r="S205" s="270"/>
      <c r="T205" s="271"/>
      <c r="AT205" s="272" t="s">
        <v>532</v>
      </c>
      <c r="AU205" s="272" t="s">
        <v>84</v>
      </c>
      <c r="AV205" s="12" t="s">
        <v>84</v>
      </c>
      <c r="AW205" s="12" t="s">
        <v>37</v>
      </c>
      <c r="AX205" s="12" t="s">
        <v>82</v>
      </c>
      <c r="AY205" s="272" t="s">
        <v>142</v>
      </c>
    </row>
    <row r="206" spans="2:65" s="1" customFormat="1" ht="25.5" customHeight="1">
      <c r="B206" s="47"/>
      <c r="C206" s="234" t="s">
        <v>365</v>
      </c>
      <c r="D206" s="234" t="s">
        <v>145</v>
      </c>
      <c r="E206" s="235" t="s">
        <v>1573</v>
      </c>
      <c r="F206" s="236" t="s">
        <v>1574</v>
      </c>
      <c r="G206" s="237" t="s">
        <v>234</v>
      </c>
      <c r="H206" s="238">
        <v>207.759</v>
      </c>
      <c r="I206" s="239"/>
      <c r="J206" s="240">
        <f>ROUND(I206*H206,2)</f>
        <v>0</v>
      </c>
      <c r="K206" s="236" t="s">
        <v>149</v>
      </c>
      <c r="L206" s="73"/>
      <c r="M206" s="241" t="s">
        <v>21</v>
      </c>
      <c r="N206" s="242" t="s">
        <v>45</v>
      </c>
      <c r="O206" s="48"/>
      <c r="P206" s="243">
        <f>O206*H206</f>
        <v>0</v>
      </c>
      <c r="Q206" s="243">
        <v>0</v>
      </c>
      <c r="R206" s="243">
        <f>Q206*H206</f>
        <v>0</v>
      </c>
      <c r="S206" s="243">
        <v>0</v>
      </c>
      <c r="T206" s="244">
        <f>S206*H206</f>
        <v>0</v>
      </c>
      <c r="AR206" s="25" t="s">
        <v>161</v>
      </c>
      <c r="AT206" s="25" t="s">
        <v>145</v>
      </c>
      <c r="AU206" s="25" t="s">
        <v>84</v>
      </c>
      <c r="AY206" s="25" t="s">
        <v>142</v>
      </c>
      <c r="BE206" s="245">
        <f>IF(N206="základní",J206,0)</f>
        <v>0</v>
      </c>
      <c r="BF206" s="245">
        <f>IF(N206="snížená",J206,0)</f>
        <v>0</v>
      </c>
      <c r="BG206" s="245">
        <f>IF(N206="zákl. přenesená",J206,0)</f>
        <v>0</v>
      </c>
      <c r="BH206" s="245">
        <f>IF(N206="sníž. přenesená",J206,0)</f>
        <v>0</v>
      </c>
      <c r="BI206" s="245">
        <f>IF(N206="nulová",J206,0)</f>
        <v>0</v>
      </c>
      <c r="BJ206" s="25" t="s">
        <v>82</v>
      </c>
      <c r="BK206" s="245">
        <f>ROUND(I206*H206,2)</f>
        <v>0</v>
      </c>
      <c r="BL206" s="25" t="s">
        <v>161</v>
      </c>
      <c r="BM206" s="25" t="s">
        <v>1575</v>
      </c>
    </row>
    <row r="207" spans="2:51" s="12" customFormat="1" ht="13.5">
      <c r="B207" s="261"/>
      <c r="C207" s="262"/>
      <c r="D207" s="263" t="s">
        <v>532</v>
      </c>
      <c r="E207" s="264" t="s">
        <v>21</v>
      </c>
      <c r="F207" s="265" t="s">
        <v>1576</v>
      </c>
      <c r="G207" s="262"/>
      <c r="H207" s="266">
        <v>207.759</v>
      </c>
      <c r="I207" s="267"/>
      <c r="J207" s="262"/>
      <c r="K207" s="262"/>
      <c r="L207" s="268"/>
      <c r="M207" s="269"/>
      <c r="N207" s="270"/>
      <c r="O207" s="270"/>
      <c r="P207" s="270"/>
      <c r="Q207" s="270"/>
      <c r="R207" s="270"/>
      <c r="S207" s="270"/>
      <c r="T207" s="271"/>
      <c r="AT207" s="272" t="s">
        <v>532</v>
      </c>
      <c r="AU207" s="272" t="s">
        <v>84</v>
      </c>
      <c r="AV207" s="12" t="s">
        <v>84</v>
      </c>
      <c r="AW207" s="12" t="s">
        <v>37</v>
      </c>
      <c r="AX207" s="12" t="s">
        <v>82</v>
      </c>
      <c r="AY207" s="272" t="s">
        <v>142</v>
      </c>
    </row>
    <row r="208" spans="2:63" s="11" customFormat="1" ht="37.4" customHeight="1">
      <c r="B208" s="218"/>
      <c r="C208" s="219"/>
      <c r="D208" s="220" t="s">
        <v>73</v>
      </c>
      <c r="E208" s="221" t="s">
        <v>140</v>
      </c>
      <c r="F208" s="221" t="s">
        <v>141</v>
      </c>
      <c r="G208" s="219"/>
      <c r="H208" s="219"/>
      <c r="I208" s="222"/>
      <c r="J208" s="223">
        <f>BK208</f>
        <v>0</v>
      </c>
      <c r="K208" s="219"/>
      <c r="L208" s="224"/>
      <c r="M208" s="225"/>
      <c r="N208" s="226"/>
      <c r="O208" s="226"/>
      <c r="P208" s="227">
        <f>P209+P219+P222+P225+P234+P245+P257+P261</f>
        <v>0</v>
      </c>
      <c r="Q208" s="226"/>
      <c r="R208" s="227">
        <f>R209+R219+R222+R225+R234+R245+R257+R261</f>
        <v>3.6648676</v>
      </c>
      <c r="S208" s="226"/>
      <c r="T208" s="228">
        <f>T209+T219+T222+T225+T234+T245+T257+T261</f>
        <v>1.5621202</v>
      </c>
      <c r="AR208" s="229" t="s">
        <v>84</v>
      </c>
      <c r="AT208" s="230" t="s">
        <v>73</v>
      </c>
      <c r="AU208" s="230" t="s">
        <v>74</v>
      </c>
      <c r="AY208" s="229" t="s">
        <v>142</v>
      </c>
      <c r="BK208" s="231">
        <f>BK209+BK219+BK222+BK225+BK234+BK245+BK257+BK261</f>
        <v>0</v>
      </c>
    </row>
    <row r="209" spans="2:63" s="11" customFormat="1" ht="19.9" customHeight="1">
      <c r="B209" s="218"/>
      <c r="C209" s="219"/>
      <c r="D209" s="220" t="s">
        <v>73</v>
      </c>
      <c r="E209" s="232" t="s">
        <v>1577</v>
      </c>
      <c r="F209" s="232" t="s">
        <v>1578</v>
      </c>
      <c r="G209" s="219"/>
      <c r="H209" s="219"/>
      <c r="I209" s="222"/>
      <c r="J209" s="233">
        <f>BK209</f>
        <v>0</v>
      </c>
      <c r="K209" s="219"/>
      <c r="L209" s="224"/>
      <c r="M209" s="225"/>
      <c r="N209" s="226"/>
      <c r="O209" s="226"/>
      <c r="P209" s="227">
        <f>SUM(P210:P218)</f>
        <v>0</v>
      </c>
      <c r="Q209" s="226"/>
      <c r="R209" s="227">
        <f>SUM(R210:R218)</f>
        <v>0.7721279999999999</v>
      </c>
      <c r="S209" s="226"/>
      <c r="T209" s="228">
        <f>SUM(T210:T218)</f>
        <v>0.5760000000000001</v>
      </c>
      <c r="AR209" s="229" t="s">
        <v>84</v>
      </c>
      <c r="AT209" s="230" t="s">
        <v>73</v>
      </c>
      <c r="AU209" s="230" t="s">
        <v>82</v>
      </c>
      <c r="AY209" s="229" t="s">
        <v>142</v>
      </c>
      <c r="BK209" s="231">
        <f>SUM(BK210:BK218)</f>
        <v>0</v>
      </c>
    </row>
    <row r="210" spans="2:65" s="1" customFormat="1" ht="25.5" customHeight="1">
      <c r="B210" s="47"/>
      <c r="C210" s="234" t="s">
        <v>369</v>
      </c>
      <c r="D210" s="234" t="s">
        <v>145</v>
      </c>
      <c r="E210" s="235" t="s">
        <v>1579</v>
      </c>
      <c r="F210" s="236" t="s">
        <v>1580</v>
      </c>
      <c r="G210" s="237" t="s">
        <v>530</v>
      </c>
      <c r="H210" s="238">
        <v>144</v>
      </c>
      <c r="I210" s="239"/>
      <c r="J210" s="240">
        <f>ROUND(I210*H210,2)</f>
        <v>0</v>
      </c>
      <c r="K210" s="236" t="s">
        <v>149</v>
      </c>
      <c r="L210" s="73"/>
      <c r="M210" s="241" t="s">
        <v>21</v>
      </c>
      <c r="N210" s="242" t="s">
        <v>45</v>
      </c>
      <c r="O210" s="48"/>
      <c r="P210" s="243">
        <f>O210*H210</f>
        <v>0</v>
      </c>
      <c r="Q210" s="243">
        <v>0</v>
      </c>
      <c r="R210" s="243">
        <f>Q210*H210</f>
        <v>0</v>
      </c>
      <c r="S210" s="243">
        <v>0</v>
      </c>
      <c r="T210" s="244">
        <f>S210*H210</f>
        <v>0</v>
      </c>
      <c r="AR210" s="25" t="s">
        <v>150</v>
      </c>
      <c r="AT210" s="25" t="s">
        <v>145</v>
      </c>
      <c r="AU210" s="25" t="s">
        <v>84</v>
      </c>
      <c r="AY210" s="25" t="s">
        <v>142</v>
      </c>
      <c r="BE210" s="245">
        <f>IF(N210="základní",J210,0)</f>
        <v>0</v>
      </c>
      <c r="BF210" s="245">
        <f>IF(N210="snížená",J210,0)</f>
        <v>0</v>
      </c>
      <c r="BG210" s="245">
        <f>IF(N210="zákl. přenesená",J210,0)</f>
        <v>0</v>
      </c>
      <c r="BH210" s="245">
        <f>IF(N210="sníž. přenesená",J210,0)</f>
        <v>0</v>
      </c>
      <c r="BI210" s="245">
        <f>IF(N210="nulová",J210,0)</f>
        <v>0</v>
      </c>
      <c r="BJ210" s="25" t="s">
        <v>82</v>
      </c>
      <c r="BK210" s="245">
        <f>ROUND(I210*H210,2)</f>
        <v>0</v>
      </c>
      <c r="BL210" s="25" t="s">
        <v>150</v>
      </c>
      <c r="BM210" s="25" t="s">
        <v>1581</v>
      </c>
    </row>
    <row r="211" spans="2:65" s="1" customFormat="1" ht="16.5" customHeight="1">
      <c r="B211" s="47"/>
      <c r="C211" s="246" t="s">
        <v>373</v>
      </c>
      <c r="D211" s="246" t="s">
        <v>156</v>
      </c>
      <c r="E211" s="247" t="s">
        <v>1582</v>
      </c>
      <c r="F211" s="248" t="s">
        <v>1583</v>
      </c>
      <c r="G211" s="249" t="s">
        <v>234</v>
      </c>
      <c r="H211" s="250">
        <v>0.072</v>
      </c>
      <c r="I211" s="251"/>
      <c r="J211" s="252">
        <f>ROUND(I211*H211,2)</f>
        <v>0</v>
      </c>
      <c r="K211" s="248" t="s">
        <v>149</v>
      </c>
      <c r="L211" s="253"/>
      <c r="M211" s="254" t="s">
        <v>21</v>
      </c>
      <c r="N211" s="255" t="s">
        <v>45</v>
      </c>
      <c r="O211" s="48"/>
      <c r="P211" s="243">
        <f>O211*H211</f>
        <v>0</v>
      </c>
      <c r="Q211" s="243">
        <v>1</v>
      </c>
      <c r="R211" s="243">
        <f>Q211*H211</f>
        <v>0.072</v>
      </c>
      <c r="S211" s="243">
        <v>0</v>
      </c>
      <c r="T211" s="244">
        <f>S211*H211</f>
        <v>0</v>
      </c>
      <c r="AR211" s="25" t="s">
        <v>159</v>
      </c>
      <c r="AT211" s="25" t="s">
        <v>156</v>
      </c>
      <c r="AU211" s="25" t="s">
        <v>84</v>
      </c>
      <c r="AY211" s="25" t="s">
        <v>142</v>
      </c>
      <c r="BE211" s="245">
        <f>IF(N211="základní",J211,0)</f>
        <v>0</v>
      </c>
      <c r="BF211" s="245">
        <f>IF(N211="snížená",J211,0)</f>
        <v>0</v>
      </c>
      <c r="BG211" s="245">
        <f>IF(N211="zákl. přenesená",J211,0)</f>
        <v>0</v>
      </c>
      <c r="BH211" s="245">
        <f>IF(N211="sníž. přenesená",J211,0)</f>
        <v>0</v>
      </c>
      <c r="BI211" s="245">
        <f>IF(N211="nulová",J211,0)</f>
        <v>0</v>
      </c>
      <c r="BJ211" s="25" t="s">
        <v>82</v>
      </c>
      <c r="BK211" s="245">
        <f>ROUND(I211*H211,2)</f>
        <v>0</v>
      </c>
      <c r="BL211" s="25" t="s">
        <v>150</v>
      </c>
      <c r="BM211" s="25" t="s">
        <v>1584</v>
      </c>
    </row>
    <row r="212" spans="2:51" s="12" customFormat="1" ht="13.5">
      <c r="B212" s="261"/>
      <c r="C212" s="262"/>
      <c r="D212" s="263" t="s">
        <v>532</v>
      </c>
      <c r="E212" s="264" t="s">
        <v>21</v>
      </c>
      <c r="F212" s="265" t="s">
        <v>1585</v>
      </c>
      <c r="G212" s="262"/>
      <c r="H212" s="266">
        <v>0.072</v>
      </c>
      <c r="I212" s="267"/>
      <c r="J212" s="262"/>
      <c r="K212" s="262"/>
      <c r="L212" s="268"/>
      <c r="M212" s="269"/>
      <c r="N212" s="270"/>
      <c r="O212" s="270"/>
      <c r="P212" s="270"/>
      <c r="Q212" s="270"/>
      <c r="R212" s="270"/>
      <c r="S212" s="270"/>
      <c r="T212" s="271"/>
      <c r="AT212" s="272" t="s">
        <v>532</v>
      </c>
      <c r="AU212" s="272" t="s">
        <v>84</v>
      </c>
      <c r="AV212" s="12" t="s">
        <v>84</v>
      </c>
      <c r="AW212" s="12" t="s">
        <v>37</v>
      </c>
      <c r="AX212" s="12" t="s">
        <v>82</v>
      </c>
      <c r="AY212" s="272" t="s">
        <v>142</v>
      </c>
    </row>
    <row r="213" spans="2:65" s="1" customFormat="1" ht="16.5" customHeight="1">
      <c r="B213" s="47"/>
      <c r="C213" s="234" t="s">
        <v>377</v>
      </c>
      <c r="D213" s="234" t="s">
        <v>145</v>
      </c>
      <c r="E213" s="235" t="s">
        <v>1586</v>
      </c>
      <c r="F213" s="236" t="s">
        <v>1587</v>
      </c>
      <c r="G213" s="237" t="s">
        <v>530</v>
      </c>
      <c r="H213" s="238">
        <v>144</v>
      </c>
      <c r="I213" s="239"/>
      <c r="J213" s="240">
        <f>ROUND(I213*H213,2)</f>
        <v>0</v>
      </c>
      <c r="K213" s="236" t="s">
        <v>149</v>
      </c>
      <c r="L213" s="73"/>
      <c r="M213" s="241" t="s">
        <v>21</v>
      </c>
      <c r="N213" s="242" t="s">
        <v>45</v>
      </c>
      <c r="O213" s="48"/>
      <c r="P213" s="243">
        <f>O213*H213</f>
        <v>0</v>
      </c>
      <c r="Q213" s="243">
        <v>0</v>
      </c>
      <c r="R213" s="243">
        <f>Q213*H213</f>
        <v>0</v>
      </c>
      <c r="S213" s="243">
        <v>0.004</v>
      </c>
      <c r="T213" s="244">
        <f>S213*H213</f>
        <v>0.5760000000000001</v>
      </c>
      <c r="AR213" s="25" t="s">
        <v>150</v>
      </c>
      <c r="AT213" s="25" t="s">
        <v>145</v>
      </c>
      <c r="AU213" s="25" t="s">
        <v>84</v>
      </c>
      <c r="AY213" s="25" t="s">
        <v>142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25" t="s">
        <v>82</v>
      </c>
      <c r="BK213" s="245">
        <f>ROUND(I213*H213,2)</f>
        <v>0</v>
      </c>
      <c r="BL213" s="25" t="s">
        <v>150</v>
      </c>
      <c r="BM213" s="25" t="s">
        <v>1588</v>
      </c>
    </row>
    <row r="214" spans="2:51" s="12" customFormat="1" ht="13.5">
      <c r="B214" s="261"/>
      <c r="C214" s="262"/>
      <c r="D214" s="263" t="s">
        <v>532</v>
      </c>
      <c r="E214" s="264" t="s">
        <v>21</v>
      </c>
      <c r="F214" s="265" t="s">
        <v>1215</v>
      </c>
      <c r="G214" s="262"/>
      <c r="H214" s="266">
        <v>144</v>
      </c>
      <c r="I214" s="267"/>
      <c r="J214" s="262"/>
      <c r="K214" s="262"/>
      <c r="L214" s="268"/>
      <c r="M214" s="269"/>
      <c r="N214" s="270"/>
      <c r="O214" s="270"/>
      <c r="P214" s="270"/>
      <c r="Q214" s="270"/>
      <c r="R214" s="270"/>
      <c r="S214" s="270"/>
      <c r="T214" s="271"/>
      <c r="AT214" s="272" t="s">
        <v>532</v>
      </c>
      <c r="AU214" s="272" t="s">
        <v>84</v>
      </c>
      <c r="AV214" s="12" t="s">
        <v>84</v>
      </c>
      <c r="AW214" s="12" t="s">
        <v>37</v>
      </c>
      <c r="AX214" s="12" t="s">
        <v>82</v>
      </c>
      <c r="AY214" s="272" t="s">
        <v>142</v>
      </c>
    </row>
    <row r="215" spans="2:65" s="1" customFormat="1" ht="25.5" customHeight="1">
      <c r="B215" s="47"/>
      <c r="C215" s="234" t="s">
        <v>381</v>
      </c>
      <c r="D215" s="234" t="s">
        <v>145</v>
      </c>
      <c r="E215" s="235" t="s">
        <v>1589</v>
      </c>
      <c r="F215" s="236" t="s">
        <v>1590</v>
      </c>
      <c r="G215" s="237" t="s">
        <v>530</v>
      </c>
      <c r="H215" s="238">
        <v>144</v>
      </c>
      <c r="I215" s="239"/>
      <c r="J215" s="240">
        <f>ROUND(I215*H215,2)</f>
        <v>0</v>
      </c>
      <c r="K215" s="236" t="s">
        <v>149</v>
      </c>
      <c r="L215" s="73"/>
      <c r="M215" s="241" t="s">
        <v>21</v>
      </c>
      <c r="N215" s="242" t="s">
        <v>45</v>
      </c>
      <c r="O215" s="48"/>
      <c r="P215" s="243">
        <f>O215*H215</f>
        <v>0</v>
      </c>
      <c r="Q215" s="243">
        <v>0.0004</v>
      </c>
      <c r="R215" s="243">
        <f>Q215*H215</f>
        <v>0.057600000000000005</v>
      </c>
      <c r="S215" s="243">
        <v>0</v>
      </c>
      <c r="T215" s="244">
        <f>S215*H215</f>
        <v>0</v>
      </c>
      <c r="AR215" s="25" t="s">
        <v>150</v>
      </c>
      <c r="AT215" s="25" t="s">
        <v>145</v>
      </c>
      <c r="AU215" s="25" t="s">
        <v>84</v>
      </c>
      <c r="AY215" s="25" t="s">
        <v>142</v>
      </c>
      <c r="BE215" s="245">
        <f>IF(N215="základní",J215,0)</f>
        <v>0</v>
      </c>
      <c r="BF215" s="245">
        <f>IF(N215="snížená",J215,0)</f>
        <v>0</v>
      </c>
      <c r="BG215" s="245">
        <f>IF(N215="zákl. přenesená",J215,0)</f>
        <v>0</v>
      </c>
      <c r="BH215" s="245">
        <f>IF(N215="sníž. přenesená",J215,0)</f>
        <v>0</v>
      </c>
      <c r="BI215" s="245">
        <f>IF(N215="nulová",J215,0)</f>
        <v>0</v>
      </c>
      <c r="BJ215" s="25" t="s">
        <v>82</v>
      </c>
      <c r="BK215" s="245">
        <f>ROUND(I215*H215,2)</f>
        <v>0</v>
      </c>
      <c r="BL215" s="25" t="s">
        <v>150</v>
      </c>
      <c r="BM215" s="25" t="s">
        <v>1591</v>
      </c>
    </row>
    <row r="216" spans="2:65" s="1" customFormat="1" ht="16.5" customHeight="1">
      <c r="B216" s="47"/>
      <c r="C216" s="246" t="s">
        <v>385</v>
      </c>
      <c r="D216" s="246" t="s">
        <v>156</v>
      </c>
      <c r="E216" s="247" t="s">
        <v>1592</v>
      </c>
      <c r="F216" s="248" t="s">
        <v>1593</v>
      </c>
      <c r="G216" s="249" t="s">
        <v>530</v>
      </c>
      <c r="H216" s="250">
        <v>165.6</v>
      </c>
      <c r="I216" s="251"/>
      <c r="J216" s="252">
        <f>ROUND(I216*H216,2)</f>
        <v>0</v>
      </c>
      <c r="K216" s="248" t="s">
        <v>149</v>
      </c>
      <c r="L216" s="253"/>
      <c r="M216" s="254" t="s">
        <v>21</v>
      </c>
      <c r="N216" s="255" t="s">
        <v>45</v>
      </c>
      <c r="O216" s="48"/>
      <c r="P216" s="243">
        <f>O216*H216</f>
        <v>0</v>
      </c>
      <c r="Q216" s="243">
        <v>0.00388</v>
      </c>
      <c r="R216" s="243">
        <f>Q216*H216</f>
        <v>0.642528</v>
      </c>
      <c r="S216" s="243">
        <v>0</v>
      </c>
      <c r="T216" s="244">
        <f>S216*H216</f>
        <v>0</v>
      </c>
      <c r="AR216" s="25" t="s">
        <v>159</v>
      </c>
      <c r="AT216" s="25" t="s">
        <v>156</v>
      </c>
      <c r="AU216" s="25" t="s">
        <v>84</v>
      </c>
      <c r="AY216" s="25" t="s">
        <v>142</v>
      </c>
      <c r="BE216" s="245">
        <f>IF(N216="základní",J216,0)</f>
        <v>0</v>
      </c>
      <c r="BF216" s="245">
        <f>IF(N216="snížená",J216,0)</f>
        <v>0</v>
      </c>
      <c r="BG216" s="245">
        <f>IF(N216="zákl. přenesená",J216,0)</f>
        <v>0</v>
      </c>
      <c r="BH216" s="245">
        <f>IF(N216="sníž. přenesená",J216,0)</f>
        <v>0</v>
      </c>
      <c r="BI216" s="245">
        <f>IF(N216="nulová",J216,0)</f>
        <v>0</v>
      </c>
      <c r="BJ216" s="25" t="s">
        <v>82</v>
      </c>
      <c r="BK216" s="245">
        <f>ROUND(I216*H216,2)</f>
        <v>0</v>
      </c>
      <c r="BL216" s="25" t="s">
        <v>150</v>
      </c>
      <c r="BM216" s="25" t="s">
        <v>1594</v>
      </c>
    </row>
    <row r="217" spans="2:51" s="12" customFormat="1" ht="13.5">
      <c r="B217" s="261"/>
      <c r="C217" s="262"/>
      <c r="D217" s="263" t="s">
        <v>532</v>
      </c>
      <c r="E217" s="262"/>
      <c r="F217" s="265" t="s">
        <v>1595</v>
      </c>
      <c r="G217" s="262"/>
      <c r="H217" s="266">
        <v>165.6</v>
      </c>
      <c r="I217" s="267"/>
      <c r="J217" s="262"/>
      <c r="K217" s="262"/>
      <c r="L217" s="268"/>
      <c r="M217" s="269"/>
      <c r="N217" s="270"/>
      <c r="O217" s="270"/>
      <c r="P217" s="270"/>
      <c r="Q217" s="270"/>
      <c r="R217" s="270"/>
      <c r="S217" s="270"/>
      <c r="T217" s="271"/>
      <c r="AT217" s="272" t="s">
        <v>532</v>
      </c>
      <c r="AU217" s="272" t="s">
        <v>84</v>
      </c>
      <c r="AV217" s="12" t="s">
        <v>84</v>
      </c>
      <c r="AW217" s="12" t="s">
        <v>6</v>
      </c>
      <c r="AX217" s="12" t="s">
        <v>82</v>
      </c>
      <c r="AY217" s="272" t="s">
        <v>142</v>
      </c>
    </row>
    <row r="218" spans="2:65" s="1" customFormat="1" ht="38.25" customHeight="1">
      <c r="B218" s="47"/>
      <c r="C218" s="234" t="s">
        <v>389</v>
      </c>
      <c r="D218" s="234" t="s">
        <v>145</v>
      </c>
      <c r="E218" s="235" t="s">
        <v>1596</v>
      </c>
      <c r="F218" s="236" t="s">
        <v>1597</v>
      </c>
      <c r="G218" s="237" t="s">
        <v>172</v>
      </c>
      <c r="H218" s="256"/>
      <c r="I218" s="239"/>
      <c r="J218" s="240">
        <f>ROUND(I218*H218,2)</f>
        <v>0</v>
      </c>
      <c r="K218" s="236" t="s">
        <v>1454</v>
      </c>
      <c r="L218" s="73"/>
      <c r="M218" s="241" t="s">
        <v>21</v>
      </c>
      <c r="N218" s="242" t="s">
        <v>45</v>
      </c>
      <c r="O218" s="48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AR218" s="25" t="s">
        <v>150</v>
      </c>
      <c r="AT218" s="25" t="s">
        <v>145</v>
      </c>
      <c r="AU218" s="25" t="s">
        <v>84</v>
      </c>
      <c r="AY218" s="25" t="s">
        <v>142</v>
      </c>
      <c r="BE218" s="245">
        <f>IF(N218="základní",J218,0)</f>
        <v>0</v>
      </c>
      <c r="BF218" s="245">
        <f>IF(N218="snížená",J218,0)</f>
        <v>0</v>
      </c>
      <c r="BG218" s="245">
        <f>IF(N218="zákl. přenesená",J218,0)</f>
        <v>0</v>
      </c>
      <c r="BH218" s="245">
        <f>IF(N218="sníž. přenesená",J218,0)</f>
        <v>0</v>
      </c>
      <c r="BI218" s="245">
        <f>IF(N218="nulová",J218,0)</f>
        <v>0</v>
      </c>
      <c r="BJ218" s="25" t="s">
        <v>82</v>
      </c>
      <c r="BK218" s="245">
        <f>ROUND(I218*H218,2)</f>
        <v>0</v>
      </c>
      <c r="BL218" s="25" t="s">
        <v>150</v>
      </c>
      <c r="BM218" s="25" t="s">
        <v>1598</v>
      </c>
    </row>
    <row r="219" spans="2:63" s="11" customFormat="1" ht="29.85" customHeight="1">
      <c r="B219" s="218"/>
      <c r="C219" s="219"/>
      <c r="D219" s="220" t="s">
        <v>73</v>
      </c>
      <c r="E219" s="232" t="s">
        <v>1599</v>
      </c>
      <c r="F219" s="232" t="s">
        <v>1600</v>
      </c>
      <c r="G219" s="219"/>
      <c r="H219" s="219"/>
      <c r="I219" s="222"/>
      <c r="J219" s="233">
        <f>BK219</f>
        <v>0</v>
      </c>
      <c r="K219" s="219"/>
      <c r="L219" s="224"/>
      <c r="M219" s="225"/>
      <c r="N219" s="226"/>
      <c r="O219" s="226"/>
      <c r="P219" s="227">
        <f>SUM(P220:P221)</f>
        <v>0</v>
      </c>
      <c r="Q219" s="226"/>
      <c r="R219" s="227">
        <f>SUM(R220:R221)</f>
        <v>0.02669</v>
      </c>
      <c r="S219" s="226"/>
      <c r="T219" s="228">
        <f>SUM(T220:T221)</f>
        <v>0</v>
      </c>
      <c r="AR219" s="229" t="s">
        <v>84</v>
      </c>
      <c r="AT219" s="230" t="s">
        <v>73</v>
      </c>
      <c r="AU219" s="230" t="s">
        <v>82</v>
      </c>
      <c r="AY219" s="229" t="s">
        <v>142</v>
      </c>
      <c r="BK219" s="231">
        <f>SUM(BK220:BK221)</f>
        <v>0</v>
      </c>
    </row>
    <row r="220" spans="2:65" s="1" customFormat="1" ht="25.5" customHeight="1">
      <c r="B220" s="47"/>
      <c r="C220" s="234" t="s">
        <v>393</v>
      </c>
      <c r="D220" s="234" t="s">
        <v>145</v>
      </c>
      <c r="E220" s="235" t="s">
        <v>1601</v>
      </c>
      <c r="F220" s="236" t="s">
        <v>1602</v>
      </c>
      <c r="G220" s="237" t="s">
        <v>179</v>
      </c>
      <c r="H220" s="238">
        <v>1</v>
      </c>
      <c r="I220" s="239"/>
      <c r="J220" s="240">
        <f>ROUND(I220*H220,2)</f>
        <v>0</v>
      </c>
      <c r="K220" s="236" t="s">
        <v>149</v>
      </c>
      <c r="L220" s="73"/>
      <c r="M220" s="241" t="s">
        <v>21</v>
      </c>
      <c r="N220" s="242" t="s">
        <v>45</v>
      </c>
      <c r="O220" s="48"/>
      <c r="P220" s="243">
        <f>O220*H220</f>
        <v>0</v>
      </c>
      <c r="Q220" s="243">
        <v>0.00019</v>
      </c>
      <c r="R220" s="243">
        <f>Q220*H220</f>
        <v>0.00019</v>
      </c>
      <c r="S220" s="243">
        <v>0</v>
      </c>
      <c r="T220" s="244">
        <f>S220*H220</f>
        <v>0</v>
      </c>
      <c r="AR220" s="25" t="s">
        <v>150</v>
      </c>
      <c r="AT220" s="25" t="s">
        <v>145</v>
      </c>
      <c r="AU220" s="25" t="s">
        <v>84</v>
      </c>
      <c r="AY220" s="25" t="s">
        <v>142</v>
      </c>
      <c r="BE220" s="245">
        <f>IF(N220="základní",J220,0)</f>
        <v>0</v>
      </c>
      <c r="BF220" s="245">
        <f>IF(N220="snížená",J220,0)</f>
        <v>0</v>
      </c>
      <c r="BG220" s="245">
        <f>IF(N220="zákl. přenesená",J220,0)</f>
        <v>0</v>
      </c>
      <c r="BH220" s="245">
        <f>IF(N220="sníž. přenesená",J220,0)</f>
        <v>0</v>
      </c>
      <c r="BI220" s="245">
        <f>IF(N220="nulová",J220,0)</f>
        <v>0</v>
      </c>
      <c r="BJ220" s="25" t="s">
        <v>82</v>
      </c>
      <c r="BK220" s="245">
        <f>ROUND(I220*H220,2)</f>
        <v>0</v>
      </c>
      <c r="BL220" s="25" t="s">
        <v>150</v>
      </c>
      <c r="BM220" s="25" t="s">
        <v>1603</v>
      </c>
    </row>
    <row r="221" spans="2:65" s="1" customFormat="1" ht="16.5" customHeight="1">
      <c r="B221" s="47"/>
      <c r="C221" s="246" t="s">
        <v>397</v>
      </c>
      <c r="D221" s="246" t="s">
        <v>156</v>
      </c>
      <c r="E221" s="247" t="s">
        <v>1604</v>
      </c>
      <c r="F221" s="248" t="s">
        <v>1605</v>
      </c>
      <c r="G221" s="249" t="s">
        <v>530</v>
      </c>
      <c r="H221" s="250">
        <v>5</v>
      </c>
      <c r="I221" s="251"/>
      <c r="J221" s="252">
        <f>ROUND(I221*H221,2)</f>
        <v>0</v>
      </c>
      <c r="K221" s="248" t="s">
        <v>149</v>
      </c>
      <c r="L221" s="253"/>
      <c r="M221" s="254" t="s">
        <v>21</v>
      </c>
      <c r="N221" s="255" t="s">
        <v>45</v>
      </c>
      <c r="O221" s="48"/>
      <c r="P221" s="243">
        <f>O221*H221</f>
        <v>0</v>
      </c>
      <c r="Q221" s="243">
        <v>0.0053</v>
      </c>
      <c r="R221" s="243">
        <f>Q221*H221</f>
        <v>0.0265</v>
      </c>
      <c r="S221" s="243">
        <v>0</v>
      </c>
      <c r="T221" s="244">
        <f>S221*H221</f>
        <v>0</v>
      </c>
      <c r="AR221" s="25" t="s">
        <v>159</v>
      </c>
      <c r="AT221" s="25" t="s">
        <v>156</v>
      </c>
      <c r="AU221" s="25" t="s">
        <v>84</v>
      </c>
      <c r="AY221" s="25" t="s">
        <v>142</v>
      </c>
      <c r="BE221" s="245">
        <f>IF(N221="základní",J221,0)</f>
        <v>0</v>
      </c>
      <c r="BF221" s="245">
        <f>IF(N221="snížená",J221,0)</f>
        <v>0</v>
      </c>
      <c r="BG221" s="245">
        <f>IF(N221="zákl. přenesená",J221,0)</f>
        <v>0</v>
      </c>
      <c r="BH221" s="245">
        <f>IF(N221="sníž. přenesená",J221,0)</f>
        <v>0</v>
      </c>
      <c r="BI221" s="245">
        <f>IF(N221="nulová",J221,0)</f>
        <v>0</v>
      </c>
      <c r="BJ221" s="25" t="s">
        <v>82</v>
      </c>
      <c r="BK221" s="245">
        <f>ROUND(I221*H221,2)</f>
        <v>0</v>
      </c>
      <c r="BL221" s="25" t="s">
        <v>150</v>
      </c>
      <c r="BM221" s="25" t="s">
        <v>1606</v>
      </c>
    </row>
    <row r="222" spans="2:63" s="11" customFormat="1" ht="29.85" customHeight="1">
      <c r="B222" s="218"/>
      <c r="C222" s="219"/>
      <c r="D222" s="220" t="s">
        <v>73</v>
      </c>
      <c r="E222" s="232" t="s">
        <v>1607</v>
      </c>
      <c r="F222" s="232" t="s">
        <v>1608</v>
      </c>
      <c r="G222" s="219"/>
      <c r="H222" s="219"/>
      <c r="I222" s="222"/>
      <c r="J222" s="233">
        <f>BK222</f>
        <v>0</v>
      </c>
      <c r="K222" s="219"/>
      <c r="L222" s="224"/>
      <c r="M222" s="225"/>
      <c r="N222" s="226"/>
      <c r="O222" s="226"/>
      <c r="P222" s="227">
        <f>SUM(P223:P224)</f>
        <v>0</v>
      </c>
      <c r="Q222" s="226"/>
      <c r="R222" s="227">
        <f>SUM(R223:R224)</f>
        <v>0</v>
      </c>
      <c r="S222" s="226"/>
      <c r="T222" s="228">
        <f>SUM(T223:T224)</f>
        <v>0.008016</v>
      </c>
      <c r="AR222" s="229" t="s">
        <v>84</v>
      </c>
      <c r="AT222" s="230" t="s">
        <v>73</v>
      </c>
      <c r="AU222" s="230" t="s">
        <v>82</v>
      </c>
      <c r="AY222" s="229" t="s">
        <v>142</v>
      </c>
      <c r="BK222" s="231">
        <f>SUM(BK223:BK224)</f>
        <v>0</v>
      </c>
    </row>
    <row r="223" spans="2:65" s="1" customFormat="1" ht="16.5" customHeight="1">
      <c r="B223" s="47"/>
      <c r="C223" s="234" t="s">
        <v>401</v>
      </c>
      <c r="D223" s="234" t="s">
        <v>145</v>
      </c>
      <c r="E223" s="235" t="s">
        <v>1609</v>
      </c>
      <c r="F223" s="236" t="s">
        <v>1610</v>
      </c>
      <c r="G223" s="237" t="s">
        <v>148</v>
      </c>
      <c r="H223" s="238">
        <v>4.8</v>
      </c>
      <c r="I223" s="239"/>
      <c r="J223" s="240">
        <f>ROUND(I223*H223,2)</f>
        <v>0</v>
      </c>
      <c r="K223" s="236" t="s">
        <v>149</v>
      </c>
      <c r="L223" s="73"/>
      <c r="M223" s="241" t="s">
        <v>21</v>
      </c>
      <c r="N223" s="242" t="s">
        <v>45</v>
      </c>
      <c r="O223" s="48"/>
      <c r="P223" s="243">
        <f>O223*H223</f>
        <v>0</v>
      </c>
      <c r="Q223" s="243">
        <v>0</v>
      </c>
      <c r="R223" s="243">
        <f>Q223*H223</f>
        <v>0</v>
      </c>
      <c r="S223" s="243">
        <v>0.00167</v>
      </c>
      <c r="T223" s="244">
        <f>S223*H223</f>
        <v>0.008016</v>
      </c>
      <c r="AR223" s="25" t="s">
        <v>150</v>
      </c>
      <c r="AT223" s="25" t="s">
        <v>145</v>
      </c>
      <c r="AU223" s="25" t="s">
        <v>84</v>
      </c>
      <c r="AY223" s="25" t="s">
        <v>142</v>
      </c>
      <c r="BE223" s="245">
        <f>IF(N223="základní",J223,0)</f>
        <v>0</v>
      </c>
      <c r="BF223" s="245">
        <f>IF(N223="snížená",J223,0)</f>
        <v>0</v>
      </c>
      <c r="BG223" s="245">
        <f>IF(N223="zákl. přenesená",J223,0)</f>
        <v>0</v>
      </c>
      <c r="BH223" s="245">
        <f>IF(N223="sníž. přenesená",J223,0)</f>
        <v>0</v>
      </c>
      <c r="BI223" s="245">
        <f>IF(N223="nulová",J223,0)</f>
        <v>0</v>
      </c>
      <c r="BJ223" s="25" t="s">
        <v>82</v>
      </c>
      <c r="BK223" s="245">
        <f>ROUND(I223*H223,2)</f>
        <v>0</v>
      </c>
      <c r="BL223" s="25" t="s">
        <v>150</v>
      </c>
      <c r="BM223" s="25" t="s">
        <v>1611</v>
      </c>
    </row>
    <row r="224" spans="2:51" s="12" customFormat="1" ht="13.5">
      <c r="B224" s="261"/>
      <c r="C224" s="262"/>
      <c r="D224" s="263" t="s">
        <v>532</v>
      </c>
      <c r="E224" s="264" t="s">
        <v>21</v>
      </c>
      <c r="F224" s="265" t="s">
        <v>1612</v>
      </c>
      <c r="G224" s="262"/>
      <c r="H224" s="266">
        <v>4.8</v>
      </c>
      <c r="I224" s="267"/>
      <c r="J224" s="262"/>
      <c r="K224" s="262"/>
      <c r="L224" s="268"/>
      <c r="M224" s="269"/>
      <c r="N224" s="270"/>
      <c r="O224" s="270"/>
      <c r="P224" s="270"/>
      <c r="Q224" s="270"/>
      <c r="R224" s="270"/>
      <c r="S224" s="270"/>
      <c r="T224" s="271"/>
      <c r="AT224" s="272" t="s">
        <v>532</v>
      </c>
      <c r="AU224" s="272" t="s">
        <v>84</v>
      </c>
      <c r="AV224" s="12" t="s">
        <v>84</v>
      </c>
      <c r="AW224" s="12" t="s">
        <v>37</v>
      </c>
      <c r="AX224" s="12" t="s">
        <v>82</v>
      </c>
      <c r="AY224" s="272" t="s">
        <v>142</v>
      </c>
    </row>
    <row r="225" spans="2:63" s="11" customFormat="1" ht="29.85" customHeight="1">
      <c r="B225" s="218"/>
      <c r="C225" s="219"/>
      <c r="D225" s="220" t="s">
        <v>73</v>
      </c>
      <c r="E225" s="232" t="s">
        <v>1613</v>
      </c>
      <c r="F225" s="232" t="s">
        <v>1614</v>
      </c>
      <c r="G225" s="219"/>
      <c r="H225" s="219"/>
      <c r="I225" s="222"/>
      <c r="J225" s="233">
        <f>BK225</f>
        <v>0</v>
      </c>
      <c r="K225" s="219"/>
      <c r="L225" s="224"/>
      <c r="M225" s="225"/>
      <c r="N225" s="226"/>
      <c r="O225" s="226"/>
      <c r="P225" s="227">
        <f>SUM(P226:P233)</f>
        <v>0</v>
      </c>
      <c r="Q225" s="226"/>
      <c r="R225" s="227">
        <f>SUM(R226:R233)</f>
        <v>0.03648</v>
      </c>
      <c r="S225" s="226"/>
      <c r="T225" s="228">
        <f>SUM(T226:T233)</f>
        <v>0</v>
      </c>
      <c r="AR225" s="229" t="s">
        <v>84</v>
      </c>
      <c r="AT225" s="230" t="s">
        <v>73</v>
      </c>
      <c r="AU225" s="230" t="s">
        <v>82</v>
      </c>
      <c r="AY225" s="229" t="s">
        <v>142</v>
      </c>
      <c r="BK225" s="231">
        <f>SUM(BK226:BK233)</f>
        <v>0</v>
      </c>
    </row>
    <row r="226" spans="2:65" s="1" customFormat="1" ht="25.5" customHeight="1">
      <c r="B226" s="47"/>
      <c r="C226" s="246" t="s">
        <v>405</v>
      </c>
      <c r="D226" s="246" t="s">
        <v>156</v>
      </c>
      <c r="E226" s="247" t="s">
        <v>1615</v>
      </c>
      <c r="F226" s="248" t="s">
        <v>1616</v>
      </c>
      <c r="G226" s="249" t="s">
        <v>179</v>
      </c>
      <c r="H226" s="250">
        <v>1</v>
      </c>
      <c r="I226" s="251"/>
      <c r="J226" s="252">
        <f>ROUND(I226*H226,2)</f>
        <v>0</v>
      </c>
      <c r="K226" s="248" t="s">
        <v>21</v>
      </c>
      <c r="L226" s="253"/>
      <c r="M226" s="254" t="s">
        <v>21</v>
      </c>
      <c r="N226" s="255" t="s">
        <v>45</v>
      </c>
      <c r="O226" s="48"/>
      <c r="P226" s="243">
        <f>O226*H226</f>
        <v>0</v>
      </c>
      <c r="Q226" s="243">
        <v>0.0249</v>
      </c>
      <c r="R226" s="243">
        <f>Q226*H226</f>
        <v>0.0249</v>
      </c>
      <c r="S226" s="243">
        <v>0</v>
      </c>
      <c r="T226" s="244">
        <f>S226*H226</f>
        <v>0</v>
      </c>
      <c r="AR226" s="25" t="s">
        <v>159</v>
      </c>
      <c r="AT226" s="25" t="s">
        <v>156</v>
      </c>
      <c r="AU226" s="25" t="s">
        <v>84</v>
      </c>
      <c r="AY226" s="25" t="s">
        <v>142</v>
      </c>
      <c r="BE226" s="245">
        <f>IF(N226="základní",J226,0)</f>
        <v>0</v>
      </c>
      <c r="BF226" s="245">
        <f>IF(N226="snížená",J226,0)</f>
        <v>0</v>
      </c>
      <c r="BG226" s="245">
        <f>IF(N226="zákl. přenesená",J226,0)</f>
        <v>0</v>
      </c>
      <c r="BH226" s="245">
        <f>IF(N226="sníž. přenesená",J226,0)</f>
        <v>0</v>
      </c>
      <c r="BI226" s="245">
        <f>IF(N226="nulová",J226,0)</f>
        <v>0</v>
      </c>
      <c r="BJ226" s="25" t="s">
        <v>82</v>
      </c>
      <c r="BK226" s="245">
        <f>ROUND(I226*H226,2)</f>
        <v>0</v>
      </c>
      <c r="BL226" s="25" t="s">
        <v>150</v>
      </c>
      <c r="BM226" s="25" t="s">
        <v>1617</v>
      </c>
    </row>
    <row r="227" spans="2:65" s="1" customFormat="1" ht="38.25" customHeight="1">
      <c r="B227" s="47"/>
      <c r="C227" s="234" t="s">
        <v>409</v>
      </c>
      <c r="D227" s="234" t="s">
        <v>145</v>
      </c>
      <c r="E227" s="235" t="s">
        <v>1618</v>
      </c>
      <c r="F227" s="236" t="s">
        <v>1619</v>
      </c>
      <c r="G227" s="237" t="s">
        <v>530</v>
      </c>
      <c r="H227" s="238">
        <v>4.32</v>
      </c>
      <c r="I227" s="239"/>
      <c r="J227" s="240">
        <f>ROUND(I227*H227,2)</f>
        <v>0</v>
      </c>
      <c r="K227" s="236" t="s">
        <v>149</v>
      </c>
      <c r="L227" s="73"/>
      <c r="M227" s="241" t="s">
        <v>21</v>
      </c>
      <c r="N227" s="242" t="s">
        <v>45</v>
      </c>
      <c r="O227" s="48"/>
      <c r="P227" s="243">
        <f>O227*H227</f>
        <v>0</v>
      </c>
      <c r="Q227" s="243">
        <v>0.00025</v>
      </c>
      <c r="R227" s="243">
        <f>Q227*H227</f>
        <v>0.00108</v>
      </c>
      <c r="S227" s="243">
        <v>0</v>
      </c>
      <c r="T227" s="244">
        <f>S227*H227</f>
        <v>0</v>
      </c>
      <c r="AR227" s="25" t="s">
        <v>150</v>
      </c>
      <c r="AT227" s="25" t="s">
        <v>145</v>
      </c>
      <c r="AU227" s="25" t="s">
        <v>84</v>
      </c>
      <c r="AY227" s="25" t="s">
        <v>142</v>
      </c>
      <c r="BE227" s="245">
        <f>IF(N227="základní",J227,0)</f>
        <v>0</v>
      </c>
      <c r="BF227" s="245">
        <f>IF(N227="snížená",J227,0)</f>
        <v>0</v>
      </c>
      <c r="BG227" s="245">
        <f>IF(N227="zákl. přenesená",J227,0)</f>
        <v>0</v>
      </c>
      <c r="BH227" s="245">
        <f>IF(N227="sníž. přenesená",J227,0)</f>
        <v>0</v>
      </c>
      <c r="BI227" s="245">
        <f>IF(N227="nulová",J227,0)</f>
        <v>0</v>
      </c>
      <c r="BJ227" s="25" t="s">
        <v>82</v>
      </c>
      <c r="BK227" s="245">
        <f>ROUND(I227*H227,2)</f>
        <v>0</v>
      </c>
      <c r="BL227" s="25" t="s">
        <v>150</v>
      </c>
      <c r="BM227" s="25" t="s">
        <v>1620</v>
      </c>
    </row>
    <row r="228" spans="2:51" s="12" customFormat="1" ht="13.5">
      <c r="B228" s="261"/>
      <c r="C228" s="262"/>
      <c r="D228" s="263" t="s">
        <v>532</v>
      </c>
      <c r="E228" s="264" t="s">
        <v>21</v>
      </c>
      <c r="F228" s="265" t="s">
        <v>1621</v>
      </c>
      <c r="G228" s="262"/>
      <c r="H228" s="266">
        <v>4.32</v>
      </c>
      <c r="I228" s="267"/>
      <c r="J228" s="262"/>
      <c r="K228" s="262"/>
      <c r="L228" s="268"/>
      <c r="M228" s="269"/>
      <c r="N228" s="270"/>
      <c r="O228" s="270"/>
      <c r="P228" s="270"/>
      <c r="Q228" s="270"/>
      <c r="R228" s="270"/>
      <c r="S228" s="270"/>
      <c r="T228" s="271"/>
      <c r="AT228" s="272" t="s">
        <v>532</v>
      </c>
      <c r="AU228" s="272" t="s">
        <v>84</v>
      </c>
      <c r="AV228" s="12" t="s">
        <v>84</v>
      </c>
      <c r="AW228" s="12" t="s">
        <v>37</v>
      </c>
      <c r="AX228" s="12" t="s">
        <v>82</v>
      </c>
      <c r="AY228" s="272" t="s">
        <v>142</v>
      </c>
    </row>
    <row r="229" spans="2:65" s="1" customFormat="1" ht="16.5" customHeight="1">
      <c r="B229" s="47"/>
      <c r="C229" s="234" t="s">
        <v>413</v>
      </c>
      <c r="D229" s="234" t="s">
        <v>145</v>
      </c>
      <c r="E229" s="235" t="s">
        <v>1622</v>
      </c>
      <c r="F229" s="236" t="s">
        <v>1623</v>
      </c>
      <c r="G229" s="237" t="s">
        <v>179</v>
      </c>
      <c r="H229" s="238">
        <v>2</v>
      </c>
      <c r="I229" s="239"/>
      <c r="J229" s="240">
        <f>ROUND(I229*H229,2)</f>
        <v>0</v>
      </c>
      <c r="K229" s="236" t="s">
        <v>21</v>
      </c>
      <c r="L229" s="73"/>
      <c r="M229" s="241" t="s">
        <v>21</v>
      </c>
      <c r="N229" s="242" t="s">
        <v>45</v>
      </c>
      <c r="O229" s="48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AR229" s="25" t="s">
        <v>150</v>
      </c>
      <c r="AT229" s="25" t="s">
        <v>145</v>
      </c>
      <c r="AU229" s="25" t="s">
        <v>84</v>
      </c>
      <c r="AY229" s="25" t="s">
        <v>142</v>
      </c>
      <c r="BE229" s="245">
        <f>IF(N229="základní",J229,0)</f>
        <v>0</v>
      </c>
      <c r="BF229" s="245">
        <f>IF(N229="snížená",J229,0)</f>
        <v>0</v>
      </c>
      <c r="BG229" s="245">
        <f>IF(N229="zákl. přenesená",J229,0)</f>
        <v>0</v>
      </c>
      <c r="BH229" s="245">
        <f>IF(N229="sníž. přenesená",J229,0)</f>
        <v>0</v>
      </c>
      <c r="BI229" s="245">
        <f>IF(N229="nulová",J229,0)</f>
        <v>0</v>
      </c>
      <c r="BJ229" s="25" t="s">
        <v>82</v>
      </c>
      <c r="BK229" s="245">
        <f>ROUND(I229*H229,2)</f>
        <v>0</v>
      </c>
      <c r="BL229" s="25" t="s">
        <v>150</v>
      </c>
      <c r="BM229" s="25" t="s">
        <v>1624</v>
      </c>
    </row>
    <row r="230" spans="2:51" s="12" customFormat="1" ht="13.5">
      <c r="B230" s="261"/>
      <c r="C230" s="262"/>
      <c r="D230" s="263" t="s">
        <v>532</v>
      </c>
      <c r="E230" s="264" t="s">
        <v>21</v>
      </c>
      <c r="F230" s="265" t="s">
        <v>84</v>
      </c>
      <c r="G230" s="262"/>
      <c r="H230" s="266">
        <v>2</v>
      </c>
      <c r="I230" s="267"/>
      <c r="J230" s="262"/>
      <c r="K230" s="262"/>
      <c r="L230" s="268"/>
      <c r="M230" s="269"/>
      <c r="N230" s="270"/>
      <c r="O230" s="270"/>
      <c r="P230" s="270"/>
      <c r="Q230" s="270"/>
      <c r="R230" s="270"/>
      <c r="S230" s="270"/>
      <c r="T230" s="271"/>
      <c r="AT230" s="272" t="s">
        <v>532</v>
      </c>
      <c r="AU230" s="272" t="s">
        <v>84</v>
      </c>
      <c r="AV230" s="12" t="s">
        <v>84</v>
      </c>
      <c r="AW230" s="12" t="s">
        <v>37</v>
      </c>
      <c r="AX230" s="12" t="s">
        <v>82</v>
      </c>
      <c r="AY230" s="272" t="s">
        <v>142</v>
      </c>
    </row>
    <row r="231" spans="2:65" s="1" customFormat="1" ht="16.5" customHeight="1">
      <c r="B231" s="47"/>
      <c r="C231" s="246" t="s">
        <v>417</v>
      </c>
      <c r="D231" s="246" t="s">
        <v>156</v>
      </c>
      <c r="E231" s="247" t="s">
        <v>1625</v>
      </c>
      <c r="F231" s="248" t="s">
        <v>1626</v>
      </c>
      <c r="G231" s="249" t="s">
        <v>148</v>
      </c>
      <c r="H231" s="250">
        <v>5</v>
      </c>
      <c r="I231" s="251"/>
      <c r="J231" s="252">
        <f>ROUND(I231*H231,2)</f>
        <v>0</v>
      </c>
      <c r="K231" s="248" t="s">
        <v>21</v>
      </c>
      <c r="L231" s="253"/>
      <c r="M231" s="254" t="s">
        <v>21</v>
      </c>
      <c r="N231" s="255" t="s">
        <v>45</v>
      </c>
      <c r="O231" s="48"/>
      <c r="P231" s="243">
        <f>O231*H231</f>
        <v>0</v>
      </c>
      <c r="Q231" s="243">
        <v>0.0021</v>
      </c>
      <c r="R231" s="243">
        <f>Q231*H231</f>
        <v>0.010499999999999999</v>
      </c>
      <c r="S231" s="243">
        <v>0</v>
      </c>
      <c r="T231" s="244">
        <f>S231*H231</f>
        <v>0</v>
      </c>
      <c r="AR231" s="25" t="s">
        <v>159</v>
      </c>
      <c r="AT231" s="25" t="s">
        <v>156</v>
      </c>
      <c r="AU231" s="25" t="s">
        <v>84</v>
      </c>
      <c r="AY231" s="25" t="s">
        <v>142</v>
      </c>
      <c r="BE231" s="245">
        <f>IF(N231="základní",J231,0)</f>
        <v>0</v>
      </c>
      <c r="BF231" s="245">
        <f>IF(N231="snížená",J231,0)</f>
        <v>0</v>
      </c>
      <c r="BG231" s="245">
        <f>IF(N231="zákl. přenesená",J231,0)</f>
        <v>0</v>
      </c>
      <c r="BH231" s="245">
        <f>IF(N231="sníž. přenesená",J231,0)</f>
        <v>0</v>
      </c>
      <c r="BI231" s="245">
        <f>IF(N231="nulová",J231,0)</f>
        <v>0</v>
      </c>
      <c r="BJ231" s="25" t="s">
        <v>82</v>
      </c>
      <c r="BK231" s="245">
        <f>ROUND(I231*H231,2)</f>
        <v>0</v>
      </c>
      <c r="BL231" s="25" t="s">
        <v>150</v>
      </c>
      <c r="BM231" s="25" t="s">
        <v>1627</v>
      </c>
    </row>
    <row r="232" spans="2:51" s="12" customFormat="1" ht="13.5">
      <c r="B232" s="261"/>
      <c r="C232" s="262"/>
      <c r="D232" s="263" t="s">
        <v>532</v>
      </c>
      <c r="E232" s="264" t="s">
        <v>21</v>
      </c>
      <c r="F232" s="265" t="s">
        <v>165</v>
      </c>
      <c r="G232" s="262"/>
      <c r="H232" s="266">
        <v>5</v>
      </c>
      <c r="I232" s="267"/>
      <c r="J232" s="262"/>
      <c r="K232" s="262"/>
      <c r="L232" s="268"/>
      <c r="M232" s="269"/>
      <c r="N232" s="270"/>
      <c r="O232" s="270"/>
      <c r="P232" s="270"/>
      <c r="Q232" s="270"/>
      <c r="R232" s="270"/>
      <c r="S232" s="270"/>
      <c r="T232" s="271"/>
      <c r="AT232" s="272" t="s">
        <v>532</v>
      </c>
      <c r="AU232" s="272" t="s">
        <v>84</v>
      </c>
      <c r="AV232" s="12" t="s">
        <v>84</v>
      </c>
      <c r="AW232" s="12" t="s">
        <v>37</v>
      </c>
      <c r="AX232" s="12" t="s">
        <v>82</v>
      </c>
      <c r="AY232" s="272" t="s">
        <v>142</v>
      </c>
    </row>
    <row r="233" spans="2:65" s="1" customFormat="1" ht="25.5" customHeight="1">
      <c r="B233" s="47"/>
      <c r="C233" s="234" t="s">
        <v>421</v>
      </c>
      <c r="D233" s="234" t="s">
        <v>145</v>
      </c>
      <c r="E233" s="235" t="s">
        <v>1628</v>
      </c>
      <c r="F233" s="236" t="s">
        <v>1629</v>
      </c>
      <c r="G233" s="237" t="s">
        <v>172</v>
      </c>
      <c r="H233" s="256"/>
      <c r="I233" s="239"/>
      <c r="J233" s="240">
        <f>ROUND(I233*H233,2)</f>
        <v>0</v>
      </c>
      <c r="K233" s="236" t="s">
        <v>1454</v>
      </c>
      <c r="L233" s="73"/>
      <c r="M233" s="241" t="s">
        <v>21</v>
      </c>
      <c r="N233" s="242" t="s">
        <v>45</v>
      </c>
      <c r="O233" s="48"/>
      <c r="P233" s="243">
        <f>O233*H233</f>
        <v>0</v>
      </c>
      <c r="Q233" s="243">
        <v>0</v>
      </c>
      <c r="R233" s="243">
        <f>Q233*H233</f>
        <v>0</v>
      </c>
      <c r="S233" s="243">
        <v>0</v>
      </c>
      <c r="T233" s="244">
        <f>S233*H233</f>
        <v>0</v>
      </c>
      <c r="AR233" s="25" t="s">
        <v>150</v>
      </c>
      <c r="AT233" s="25" t="s">
        <v>145</v>
      </c>
      <c r="AU233" s="25" t="s">
        <v>84</v>
      </c>
      <c r="AY233" s="25" t="s">
        <v>142</v>
      </c>
      <c r="BE233" s="245">
        <f>IF(N233="základní",J233,0)</f>
        <v>0</v>
      </c>
      <c r="BF233" s="245">
        <f>IF(N233="snížená",J233,0)</f>
        <v>0</v>
      </c>
      <c r="BG233" s="245">
        <f>IF(N233="zákl. přenesená",J233,0)</f>
        <v>0</v>
      </c>
      <c r="BH233" s="245">
        <f>IF(N233="sníž. přenesená",J233,0)</f>
        <v>0</v>
      </c>
      <c r="BI233" s="245">
        <f>IF(N233="nulová",J233,0)</f>
        <v>0</v>
      </c>
      <c r="BJ233" s="25" t="s">
        <v>82</v>
      </c>
      <c r="BK233" s="245">
        <f>ROUND(I233*H233,2)</f>
        <v>0</v>
      </c>
      <c r="BL233" s="25" t="s">
        <v>150</v>
      </c>
      <c r="BM233" s="25" t="s">
        <v>1630</v>
      </c>
    </row>
    <row r="234" spans="2:63" s="11" customFormat="1" ht="29.85" customHeight="1">
      <c r="B234" s="218"/>
      <c r="C234" s="219"/>
      <c r="D234" s="220" t="s">
        <v>73</v>
      </c>
      <c r="E234" s="232" t="s">
        <v>1631</v>
      </c>
      <c r="F234" s="232" t="s">
        <v>1632</v>
      </c>
      <c r="G234" s="219"/>
      <c r="H234" s="219"/>
      <c r="I234" s="222"/>
      <c r="J234" s="233">
        <f>BK234</f>
        <v>0</v>
      </c>
      <c r="K234" s="219"/>
      <c r="L234" s="224"/>
      <c r="M234" s="225"/>
      <c r="N234" s="226"/>
      <c r="O234" s="226"/>
      <c r="P234" s="227">
        <f>SUM(P235:P244)</f>
        <v>0</v>
      </c>
      <c r="Q234" s="226"/>
      <c r="R234" s="227">
        <f>SUM(R235:R244)</f>
        <v>0.20259</v>
      </c>
      <c r="S234" s="226"/>
      <c r="T234" s="228">
        <f>SUM(T235:T244)</f>
        <v>0.936</v>
      </c>
      <c r="AR234" s="229" t="s">
        <v>84</v>
      </c>
      <c r="AT234" s="230" t="s">
        <v>73</v>
      </c>
      <c r="AU234" s="230" t="s">
        <v>82</v>
      </c>
      <c r="AY234" s="229" t="s">
        <v>142</v>
      </c>
      <c r="BK234" s="231">
        <f>SUM(BK235:BK244)</f>
        <v>0</v>
      </c>
    </row>
    <row r="235" spans="2:65" s="1" customFormat="1" ht="16.5" customHeight="1">
      <c r="B235" s="47"/>
      <c r="C235" s="234" t="s">
        <v>425</v>
      </c>
      <c r="D235" s="234" t="s">
        <v>145</v>
      </c>
      <c r="E235" s="235" t="s">
        <v>1633</v>
      </c>
      <c r="F235" s="236" t="s">
        <v>1634</v>
      </c>
      <c r="G235" s="237" t="s">
        <v>530</v>
      </c>
      <c r="H235" s="238">
        <v>14.4</v>
      </c>
      <c r="I235" s="239"/>
      <c r="J235" s="240">
        <f>ROUND(I235*H235,2)</f>
        <v>0</v>
      </c>
      <c r="K235" s="236" t="s">
        <v>149</v>
      </c>
      <c r="L235" s="73"/>
      <c r="M235" s="241" t="s">
        <v>21</v>
      </c>
      <c r="N235" s="242" t="s">
        <v>45</v>
      </c>
      <c r="O235" s="48"/>
      <c r="P235" s="243">
        <f>O235*H235</f>
        <v>0</v>
      </c>
      <c r="Q235" s="243">
        <v>0</v>
      </c>
      <c r="R235" s="243">
        <f>Q235*H235</f>
        <v>0</v>
      </c>
      <c r="S235" s="243">
        <v>0.065</v>
      </c>
      <c r="T235" s="244">
        <f>S235*H235</f>
        <v>0.936</v>
      </c>
      <c r="AR235" s="25" t="s">
        <v>150</v>
      </c>
      <c r="AT235" s="25" t="s">
        <v>145</v>
      </c>
      <c r="AU235" s="25" t="s">
        <v>84</v>
      </c>
      <c r="AY235" s="25" t="s">
        <v>142</v>
      </c>
      <c r="BE235" s="245">
        <f>IF(N235="základní",J235,0)</f>
        <v>0</v>
      </c>
      <c r="BF235" s="245">
        <f>IF(N235="snížená",J235,0)</f>
        <v>0</v>
      </c>
      <c r="BG235" s="245">
        <f>IF(N235="zákl. přenesená",J235,0)</f>
        <v>0</v>
      </c>
      <c r="BH235" s="245">
        <f>IF(N235="sníž. přenesená",J235,0)</f>
        <v>0</v>
      </c>
      <c r="BI235" s="245">
        <f>IF(N235="nulová",J235,0)</f>
        <v>0</v>
      </c>
      <c r="BJ235" s="25" t="s">
        <v>82</v>
      </c>
      <c r="BK235" s="245">
        <f>ROUND(I235*H235,2)</f>
        <v>0</v>
      </c>
      <c r="BL235" s="25" t="s">
        <v>150</v>
      </c>
      <c r="BM235" s="25" t="s">
        <v>1635</v>
      </c>
    </row>
    <row r="236" spans="2:51" s="12" customFormat="1" ht="13.5">
      <c r="B236" s="261"/>
      <c r="C236" s="262"/>
      <c r="D236" s="263" t="s">
        <v>532</v>
      </c>
      <c r="E236" s="264" t="s">
        <v>21</v>
      </c>
      <c r="F236" s="265" t="s">
        <v>1636</v>
      </c>
      <c r="G236" s="262"/>
      <c r="H236" s="266">
        <v>14.4</v>
      </c>
      <c r="I236" s="267"/>
      <c r="J236" s="262"/>
      <c r="K236" s="262"/>
      <c r="L236" s="268"/>
      <c r="M236" s="269"/>
      <c r="N236" s="270"/>
      <c r="O236" s="270"/>
      <c r="P236" s="270"/>
      <c r="Q236" s="270"/>
      <c r="R236" s="270"/>
      <c r="S236" s="270"/>
      <c r="T236" s="271"/>
      <c r="AT236" s="272" t="s">
        <v>532</v>
      </c>
      <c r="AU236" s="272" t="s">
        <v>84</v>
      </c>
      <c r="AV236" s="12" t="s">
        <v>84</v>
      </c>
      <c r="AW236" s="12" t="s">
        <v>37</v>
      </c>
      <c r="AX236" s="12" t="s">
        <v>82</v>
      </c>
      <c r="AY236" s="272" t="s">
        <v>142</v>
      </c>
    </row>
    <row r="237" spans="2:65" s="1" customFormat="1" ht="25.5" customHeight="1">
      <c r="B237" s="47"/>
      <c r="C237" s="234" t="s">
        <v>429</v>
      </c>
      <c r="D237" s="234" t="s">
        <v>145</v>
      </c>
      <c r="E237" s="235" t="s">
        <v>1637</v>
      </c>
      <c r="F237" s="236" t="s">
        <v>1638</v>
      </c>
      <c r="G237" s="237" t="s">
        <v>179</v>
      </c>
      <c r="H237" s="238">
        <v>1</v>
      </c>
      <c r="I237" s="239"/>
      <c r="J237" s="240">
        <f>ROUND(I237*H237,2)</f>
        <v>0</v>
      </c>
      <c r="K237" s="236" t="s">
        <v>149</v>
      </c>
      <c r="L237" s="73"/>
      <c r="M237" s="241" t="s">
        <v>21</v>
      </c>
      <c r="N237" s="242" t="s">
        <v>45</v>
      </c>
      <c r="O237" s="48"/>
      <c r="P237" s="243">
        <f>O237*H237</f>
        <v>0</v>
      </c>
      <c r="Q237" s="243">
        <v>0.00033</v>
      </c>
      <c r="R237" s="243">
        <f>Q237*H237</f>
        <v>0.00033</v>
      </c>
      <c r="S237" s="243">
        <v>0</v>
      </c>
      <c r="T237" s="244">
        <f>S237*H237</f>
        <v>0</v>
      </c>
      <c r="AR237" s="25" t="s">
        <v>150</v>
      </c>
      <c r="AT237" s="25" t="s">
        <v>145</v>
      </c>
      <c r="AU237" s="25" t="s">
        <v>84</v>
      </c>
      <c r="AY237" s="25" t="s">
        <v>142</v>
      </c>
      <c r="BE237" s="245">
        <f>IF(N237="základní",J237,0)</f>
        <v>0</v>
      </c>
      <c r="BF237" s="245">
        <f>IF(N237="snížená",J237,0)</f>
        <v>0</v>
      </c>
      <c r="BG237" s="245">
        <f>IF(N237="zákl. přenesená",J237,0)</f>
        <v>0</v>
      </c>
      <c r="BH237" s="245">
        <f>IF(N237="sníž. přenesená",J237,0)</f>
        <v>0</v>
      </c>
      <c r="BI237" s="245">
        <f>IF(N237="nulová",J237,0)</f>
        <v>0</v>
      </c>
      <c r="BJ237" s="25" t="s">
        <v>82</v>
      </c>
      <c r="BK237" s="245">
        <f>ROUND(I237*H237,2)</f>
        <v>0</v>
      </c>
      <c r="BL237" s="25" t="s">
        <v>150</v>
      </c>
      <c r="BM237" s="25" t="s">
        <v>1639</v>
      </c>
    </row>
    <row r="238" spans="2:65" s="1" customFormat="1" ht="25.5" customHeight="1">
      <c r="B238" s="47"/>
      <c r="C238" s="246" t="s">
        <v>435</v>
      </c>
      <c r="D238" s="246" t="s">
        <v>156</v>
      </c>
      <c r="E238" s="247" t="s">
        <v>1640</v>
      </c>
      <c r="F238" s="248" t="s">
        <v>1641</v>
      </c>
      <c r="G238" s="249" t="s">
        <v>179</v>
      </c>
      <c r="H238" s="250">
        <v>1</v>
      </c>
      <c r="I238" s="251"/>
      <c r="J238" s="252">
        <f>ROUND(I238*H238,2)</f>
        <v>0</v>
      </c>
      <c r="K238" s="248" t="s">
        <v>21</v>
      </c>
      <c r="L238" s="253"/>
      <c r="M238" s="254" t="s">
        <v>21</v>
      </c>
      <c r="N238" s="255" t="s">
        <v>45</v>
      </c>
      <c r="O238" s="48"/>
      <c r="P238" s="243">
        <f>O238*H238</f>
        <v>0</v>
      </c>
      <c r="Q238" s="243">
        <v>0.198</v>
      </c>
      <c r="R238" s="243">
        <f>Q238*H238</f>
        <v>0.198</v>
      </c>
      <c r="S238" s="243">
        <v>0</v>
      </c>
      <c r="T238" s="244">
        <f>S238*H238</f>
        <v>0</v>
      </c>
      <c r="AR238" s="25" t="s">
        <v>159</v>
      </c>
      <c r="AT238" s="25" t="s">
        <v>156</v>
      </c>
      <c r="AU238" s="25" t="s">
        <v>84</v>
      </c>
      <c r="AY238" s="25" t="s">
        <v>142</v>
      </c>
      <c r="BE238" s="245">
        <f>IF(N238="základní",J238,0)</f>
        <v>0</v>
      </c>
      <c r="BF238" s="245">
        <f>IF(N238="snížená",J238,0)</f>
        <v>0</v>
      </c>
      <c r="BG238" s="245">
        <f>IF(N238="zákl. přenesená",J238,0)</f>
        <v>0</v>
      </c>
      <c r="BH238" s="245">
        <f>IF(N238="sníž. přenesená",J238,0)</f>
        <v>0</v>
      </c>
      <c r="BI238" s="245">
        <f>IF(N238="nulová",J238,0)</f>
        <v>0</v>
      </c>
      <c r="BJ238" s="25" t="s">
        <v>82</v>
      </c>
      <c r="BK238" s="245">
        <f>ROUND(I238*H238,2)</f>
        <v>0</v>
      </c>
      <c r="BL238" s="25" t="s">
        <v>150</v>
      </c>
      <c r="BM238" s="25" t="s">
        <v>1642</v>
      </c>
    </row>
    <row r="239" spans="2:51" s="12" customFormat="1" ht="13.5">
      <c r="B239" s="261"/>
      <c r="C239" s="262"/>
      <c r="D239" s="263" t="s">
        <v>532</v>
      </c>
      <c r="E239" s="264" t="s">
        <v>21</v>
      </c>
      <c r="F239" s="265" t="s">
        <v>1643</v>
      </c>
      <c r="G239" s="262"/>
      <c r="H239" s="266">
        <v>1</v>
      </c>
      <c r="I239" s="267"/>
      <c r="J239" s="262"/>
      <c r="K239" s="262"/>
      <c r="L239" s="268"/>
      <c r="M239" s="269"/>
      <c r="N239" s="270"/>
      <c r="O239" s="270"/>
      <c r="P239" s="270"/>
      <c r="Q239" s="270"/>
      <c r="R239" s="270"/>
      <c r="S239" s="270"/>
      <c r="T239" s="271"/>
      <c r="AT239" s="272" t="s">
        <v>532</v>
      </c>
      <c r="AU239" s="272" t="s">
        <v>84</v>
      </c>
      <c r="AV239" s="12" t="s">
        <v>84</v>
      </c>
      <c r="AW239" s="12" t="s">
        <v>37</v>
      </c>
      <c r="AX239" s="12" t="s">
        <v>82</v>
      </c>
      <c r="AY239" s="272" t="s">
        <v>142</v>
      </c>
    </row>
    <row r="240" spans="2:65" s="1" customFormat="1" ht="25.5" customHeight="1">
      <c r="B240" s="47"/>
      <c r="C240" s="234" t="s">
        <v>439</v>
      </c>
      <c r="D240" s="234" t="s">
        <v>145</v>
      </c>
      <c r="E240" s="235" t="s">
        <v>1644</v>
      </c>
      <c r="F240" s="236" t="s">
        <v>1645</v>
      </c>
      <c r="G240" s="237" t="s">
        <v>179</v>
      </c>
      <c r="H240" s="238">
        <v>1</v>
      </c>
      <c r="I240" s="239"/>
      <c r="J240" s="240">
        <f>ROUND(I240*H240,2)</f>
        <v>0</v>
      </c>
      <c r="K240" s="236" t="s">
        <v>149</v>
      </c>
      <c r="L240" s="73"/>
      <c r="M240" s="241" t="s">
        <v>21</v>
      </c>
      <c r="N240" s="242" t="s">
        <v>45</v>
      </c>
      <c r="O240" s="48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AR240" s="25" t="s">
        <v>150</v>
      </c>
      <c r="AT240" s="25" t="s">
        <v>145</v>
      </c>
      <c r="AU240" s="25" t="s">
        <v>84</v>
      </c>
      <c r="AY240" s="25" t="s">
        <v>142</v>
      </c>
      <c r="BE240" s="245">
        <f>IF(N240="základní",J240,0)</f>
        <v>0</v>
      </c>
      <c r="BF240" s="245">
        <f>IF(N240="snížená",J240,0)</f>
        <v>0</v>
      </c>
      <c r="BG240" s="245">
        <f>IF(N240="zákl. přenesená",J240,0)</f>
        <v>0</v>
      </c>
      <c r="BH240" s="245">
        <f>IF(N240="sníž. přenesená",J240,0)</f>
        <v>0</v>
      </c>
      <c r="BI240" s="245">
        <f>IF(N240="nulová",J240,0)</f>
        <v>0</v>
      </c>
      <c r="BJ240" s="25" t="s">
        <v>82</v>
      </c>
      <c r="BK240" s="245">
        <f>ROUND(I240*H240,2)</f>
        <v>0</v>
      </c>
      <c r="BL240" s="25" t="s">
        <v>150</v>
      </c>
      <c r="BM240" s="25" t="s">
        <v>1646</v>
      </c>
    </row>
    <row r="241" spans="2:65" s="1" customFormat="1" ht="16.5" customHeight="1">
      <c r="B241" s="47"/>
      <c r="C241" s="246" t="s">
        <v>443</v>
      </c>
      <c r="D241" s="246" t="s">
        <v>156</v>
      </c>
      <c r="E241" s="247" t="s">
        <v>1647</v>
      </c>
      <c r="F241" s="248" t="s">
        <v>1648</v>
      </c>
      <c r="G241" s="249" t="s">
        <v>179</v>
      </c>
      <c r="H241" s="250">
        <v>1</v>
      </c>
      <c r="I241" s="251"/>
      <c r="J241" s="252">
        <f>ROUND(I241*H241,2)</f>
        <v>0</v>
      </c>
      <c r="K241" s="248" t="s">
        <v>149</v>
      </c>
      <c r="L241" s="253"/>
      <c r="M241" s="254" t="s">
        <v>21</v>
      </c>
      <c r="N241" s="255" t="s">
        <v>45</v>
      </c>
      <c r="O241" s="48"/>
      <c r="P241" s="243">
        <f>O241*H241</f>
        <v>0</v>
      </c>
      <c r="Q241" s="243">
        <v>0.0026</v>
      </c>
      <c r="R241" s="243">
        <f>Q241*H241</f>
        <v>0.0026</v>
      </c>
      <c r="S241" s="243">
        <v>0</v>
      </c>
      <c r="T241" s="244">
        <f>S241*H241</f>
        <v>0</v>
      </c>
      <c r="AR241" s="25" t="s">
        <v>159</v>
      </c>
      <c r="AT241" s="25" t="s">
        <v>156</v>
      </c>
      <c r="AU241" s="25" t="s">
        <v>84</v>
      </c>
      <c r="AY241" s="25" t="s">
        <v>142</v>
      </c>
      <c r="BE241" s="245">
        <f>IF(N241="základní",J241,0)</f>
        <v>0</v>
      </c>
      <c r="BF241" s="245">
        <f>IF(N241="snížená",J241,0)</f>
        <v>0</v>
      </c>
      <c r="BG241" s="245">
        <f>IF(N241="zákl. přenesená",J241,0)</f>
        <v>0</v>
      </c>
      <c r="BH241" s="245">
        <f>IF(N241="sníž. přenesená",J241,0)</f>
        <v>0</v>
      </c>
      <c r="BI241" s="245">
        <f>IF(N241="nulová",J241,0)</f>
        <v>0</v>
      </c>
      <c r="BJ241" s="25" t="s">
        <v>82</v>
      </c>
      <c r="BK241" s="245">
        <f>ROUND(I241*H241,2)</f>
        <v>0</v>
      </c>
      <c r="BL241" s="25" t="s">
        <v>150</v>
      </c>
      <c r="BM241" s="25" t="s">
        <v>1649</v>
      </c>
    </row>
    <row r="242" spans="2:65" s="1" customFormat="1" ht="25.5" customHeight="1">
      <c r="B242" s="47"/>
      <c r="C242" s="234" t="s">
        <v>447</v>
      </c>
      <c r="D242" s="234" t="s">
        <v>145</v>
      </c>
      <c r="E242" s="235" t="s">
        <v>1650</v>
      </c>
      <c r="F242" s="236" t="s">
        <v>1651</v>
      </c>
      <c r="G242" s="237" t="s">
        <v>1417</v>
      </c>
      <c r="H242" s="238">
        <v>20</v>
      </c>
      <c r="I242" s="239"/>
      <c r="J242" s="240">
        <f>ROUND(I242*H242,2)</f>
        <v>0</v>
      </c>
      <c r="K242" s="236" t="s">
        <v>149</v>
      </c>
      <c r="L242" s="73"/>
      <c r="M242" s="241" t="s">
        <v>21</v>
      </c>
      <c r="N242" s="242" t="s">
        <v>45</v>
      </c>
      <c r="O242" s="48"/>
      <c r="P242" s="243">
        <f>O242*H242</f>
        <v>0</v>
      </c>
      <c r="Q242" s="243">
        <v>6E-05</v>
      </c>
      <c r="R242" s="243">
        <f>Q242*H242</f>
        <v>0.0012000000000000001</v>
      </c>
      <c r="S242" s="243">
        <v>0</v>
      </c>
      <c r="T242" s="244">
        <f>S242*H242</f>
        <v>0</v>
      </c>
      <c r="AR242" s="25" t="s">
        <v>150</v>
      </c>
      <c r="AT242" s="25" t="s">
        <v>145</v>
      </c>
      <c r="AU242" s="25" t="s">
        <v>84</v>
      </c>
      <c r="AY242" s="25" t="s">
        <v>142</v>
      </c>
      <c r="BE242" s="245">
        <f>IF(N242="základní",J242,0)</f>
        <v>0</v>
      </c>
      <c r="BF242" s="245">
        <f>IF(N242="snížená",J242,0)</f>
        <v>0</v>
      </c>
      <c r="BG242" s="245">
        <f>IF(N242="zákl. přenesená",J242,0)</f>
        <v>0</v>
      </c>
      <c r="BH242" s="245">
        <f>IF(N242="sníž. přenesená",J242,0)</f>
        <v>0</v>
      </c>
      <c r="BI242" s="245">
        <f>IF(N242="nulová",J242,0)</f>
        <v>0</v>
      </c>
      <c r="BJ242" s="25" t="s">
        <v>82</v>
      </c>
      <c r="BK242" s="245">
        <f>ROUND(I242*H242,2)</f>
        <v>0</v>
      </c>
      <c r="BL242" s="25" t="s">
        <v>150</v>
      </c>
      <c r="BM242" s="25" t="s">
        <v>1652</v>
      </c>
    </row>
    <row r="243" spans="2:65" s="1" customFormat="1" ht="16.5" customHeight="1">
      <c r="B243" s="47"/>
      <c r="C243" s="246" t="s">
        <v>451</v>
      </c>
      <c r="D243" s="246" t="s">
        <v>156</v>
      </c>
      <c r="E243" s="247" t="s">
        <v>1653</v>
      </c>
      <c r="F243" s="248" t="s">
        <v>1654</v>
      </c>
      <c r="G243" s="249" t="s">
        <v>179</v>
      </c>
      <c r="H243" s="250">
        <v>1</v>
      </c>
      <c r="I243" s="251"/>
      <c r="J243" s="252">
        <f>ROUND(I243*H243,2)</f>
        <v>0</v>
      </c>
      <c r="K243" s="248" t="s">
        <v>21</v>
      </c>
      <c r="L243" s="253"/>
      <c r="M243" s="254" t="s">
        <v>21</v>
      </c>
      <c r="N243" s="255" t="s">
        <v>45</v>
      </c>
      <c r="O243" s="48"/>
      <c r="P243" s="243">
        <f>O243*H243</f>
        <v>0</v>
      </c>
      <c r="Q243" s="243">
        <v>0.00046</v>
      </c>
      <c r="R243" s="243">
        <f>Q243*H243</f>
        <v>0.00046</v>
      </c>
      <c r="S243" s="243">
        <v>0</v>
      </c>
      <c r="T243" s="244">
        <f>S243*H243</f>
        <v>0</v>
      </c>
      <c r="AR243" s="25" t="s">
        <v>159</v>
      </c>
      <c r="AT243" s="25" t="s">
        <v>156</v>
      </c>
      <c r="AU243" s="25" t="s">
        <v>84</v>
      </c>
      <c r="AY243" s="25" t="s">
        <v>142</v>
      </c>
      <c r="BE243" s="245">
        <f>IF(N243="základní",J243,0)</f>
        <v>0</v>
      </c>
      <c r="BF243" s="245">
        <f>IF(N243="snížená",J243,0)</f>
        <v>0</v>
      </c>
      <c r="BG243" s="245">
        <f>IF(N243="zákl. přenesená",J243,0)</f>
        <v>0</v>
      </c>
      <c r="BH243" s="245">
        <f>IF(N243="sníž. přenesená",J243,0)</f>
        <v>0</v>
      </c>
      <c r="BI243" s="245">
        <f>IF(N243="nulová",J243,0)</f>
        <v>0</v>
      </c>
      <c r="BJ243" s="25" t="s">
        <v>82</v>
      </c>
      <c r="BK243" s="245">
        <f>ROUND(I243*H243,2)</f>
        <v>0</v>
      </c>
      <c r="BL243" s="25" t="s">
        <v>150</v>
      </c>
      <c r="BM243" s="25" t="s">
        <v>1655</v>
      </c>
    </row>
    <row r="244" spans="2:65" s="1" customFormat="1" ht="25.5" customHeight="1">
      <c r="B244" s="47"/>
      <c r="C244" s="234" t="s">
        <v>455</v>
      </c>
      <c r="D244" s="234" t="s">
        <v>145</v>
      </c>
      <c r="E244" s="235" t="s">
        <v>1656</v>
      </c>
      <c r="F244" s="236" t="s">
        <v>1657</v>
      </c>
      <c r="G244" s="237" t="s">
        <v>172</v>
      </c>
      <c r="H244" s="256"/>
      <c r="I244" s="239"/>
      <c r="J244" s="240">
        <f>ROUND(I244*H244,2)</f>
        <v>0</v>
      </c>
      <c r="K244" s="236" t="s">
        <v>1454</v>
      </c>
      <c r="L244" s="73"/>
      <c r="M244" s="241" t="s">
        <v>21</v>
      </c>
      <c r="N244" s="242" t="s">
        <v>45</v>
      </c>
      <c r="O244" s="48"/>
      <c r="P244" s="243">
        <f>O244*H244</f>
        <v>0</v>
      </c>
      <c r="Q244" s="243">
        <v>0</v>
      </c>
      <c r="R244" s="243">
        <f>Q244*H244</f>
        <v>0</v>
      </c>
      <c r="S244" s="243">
        <v>0</v>
      </c>
      <c r="T244" s="244">
        <f>S244*H244</f>
        <v>0</v>
      </c>
      <c r="AR244" s="25" t="s">
        <v>150</v>
      </c>
      <c r="AT244" s="25" t="s">
        <v>145</v>
      </c>
      <c r="AU244" s="25" t="s">
        <v>84</v>
      </c>
      <c r="AY244" s="25" t="s">
        <v>142</v>
      </c>
      <c r="BE244" s="245">
        <f>IF(N244="základní",J244,0)</f>
        <v>0</v>
      </c>
      <c r="BF244" s="245">
        <f>IF(N244="snížená",J244,0)</f>
        <v>0</v>
      </c>
      <c r="BG244" s="245">
        <f>IF(N244="zákl. přenesená",J244,0)</f>
        <v>0</v>
      </c>
      <c r="BH244" s="245">
        <f>IF(N244="sníž. přenesená",J244,0)</f>
        <v>0</v>
      </c>
      <c r="BI244" s="245">
        <f>IF(N244="nulová",J244,0)</f>
        <v>0</v>
      </c>
      <c r="BJ244" s="25" t="s">
        <v>82</v>
      </c>
      <c r="BK244" s="245">
        <f>ROUND(I244*H244,2)</f>
        <v>0</v>
      </c>
      <c r="BL244" s="25" t="s">
        <v>150</v>
      </c>
      <c r="BM244" s="25" t="s">
        <v>1658</v>
      </c>
    </row>
    <row r="245" spans="2:63" s="11" customFormat="1" ht="29.85" customHeight="1">
      <c r="B245" s="218"/>
      <c r="C245" s="219"/>
      <c r="D245" s="220" t="s">
        <v>73</v>
      </c>
      <c r="E245" s="232" t="s">
        <v>1659</v>
      </c>
      <c r="F245" s="232" t="s">
        <v>1660</v>
      </c>
      <c r="G245" s="219"/>
      <c r="H245" s="219"/>
      <c r="I245" s="222"/>
      <c r="J245" s="233">
        <f>BK245</f>
        <v>0</v>
      </c>
      <c r="K245" s="219"/>
      <c r="L245" s="224"/>
      <c r="M245" s="225"/>
      <c r="N245" s="226"/>
      <c r="O245" s="226"/>
      <c r="P245" s="227">
        <f>SUM(P246:P256)</f>
        <v>0</v>
      </c>
      <c r="Q245" s="226"/>
      <c r="R245" s="227">
        <f>SUM(R246:R256)</f>
        <v>2.4517718</v>
      </c>
      <c r="S245" s="226"/>
      <c r="T245" s="228">
        <f>SUM(T246:T256)</f>
        <v>0</v>
      </c>
      <c r="AR245" s="229" t="s">
        <v>84</v>
      </c>
      <c r="AT245" s="230" t="s">
        <v>73</v>
      </c>
      <c r="AU245" s="230" t="s">
        <v>82</v>
      </c>
      <c r="AY245" s="229" t="s">
        <v>142</v>
      </c>
      <c r="BK245" s="231">
        <f>SUM(BK246:BK256)</f>
        <v>0</v>
      </c>
    </row>
    <row r="246" spans="2:65" s="1" customFormat="1" ht="25.5" customHeight="1">
      <c r="B246" s="47"/>
      <c r="C246" s="234" t="s">
        <v>461</v>
      </c>
      <c r="D246" s="234" t="s">
        <v>145</v>
      </c>
      <c r="E246" s="235" t="s">
        <v>1661</v>
      </c>
      <c r="F246" s="236" t="s">
        <v>1662</v>
      </c>
      <c r="G246" s="237" t="s">
        <v>148</v>
      </c>
      <c r="H246" s="238">
        <v>24.98</v>
      </c>
      <c r="I246" s="239"/>
      <c r="J246" s="240">
        <f>ROUND(I246*H246,2)</f>
        <v>0</v>
      </c>
      <c r="K246" s="236" t="s">
        <v>149</v>
      </c>
      <c r="L246" s="73"/>
      <c r="M246" s="241" t="s">
        <v>21</v>
      </c>
      <c r="N246" s="242" t="s">
        <v>45</v>
      </c>
      <c r="O246" s="48"/>
      <c r="P246" s="243">
        <f>O246*H246</f>
        <v>0</v>
      </c>
      <c r="Q246" s="243">
        <v>0.00046</v>
      </c>
      <c r="R246" s="243">
        <f>Q246*H246</f>
        <v>0.0114908</v>
      </c>
      <c r="S246" s="243">
        <v>0</v>
      </c>
      <c r="T246" s="244">
        <f>S246*H246</f>
        <v>0</v>
      </c>
      <c r="AR246" s="25" t="s">
        <v>150</v>
      </c>
      <c r="AT246" s="25" t="s">
        <v>145</v>
      </c>
      <c r="AU246" s="25" t="s">
        <v>84</v>
      </c>
      <c r="AY246" s="25" t="s">
        <v>142</v>
      </c>
      <c r="BE246" s="245">
        <f>IF(N246="základní",J246,0)</f>
        <v>0</v>
      </c>
      <c r="BF246" s="245">
        <f>IF(N246="snížená",J246,0)</f>
        <v>0</v>
      </c>
      <c r="BG246" s="245">
        <f>IF(N246="zákl. přenesená",J246,0)</f>
        <v>0</v>
      </c>
      <c r="BH246" s="245">
        <f>IF(N246="sníž. přenesená",J246,0)</f>
        <v>0</v>
      </c>
      <c r="BI246" s="245">
        <f>IF(N246="nulová",J246,0)</f>
        <v>0</v>
      </c>
      <c r="BJ246" s="25" t="s">
        <v>82</v>
      </c>
      <c r="BK246" s="245">
        <f>ROUND(I246*H246,2)</f>
        <v>0</v>
      </c>
      <c r="BL246" s="25" t="s">
        <v>150</v>
      </c>
      <c r="BM246" s="25" t="s">
        <v>1663</v>
      </c>
    </row>
    <row r="247" spans="2:51" s="12" customFormat="1" ht="13.5">
      <c r="B247" s="261"/>
      <c r="C247" s="262"/>
      <c r="D247" s="263" t="s">
        <v>532</v>
      </c>
      <c r="E247" s="264" t="s">
        <v>21</v>
      </c>
      <c r="F247" s="265" t="s">
        <v>1664</v>
      </c>
      <c r="G247" s="262"/>
      <c r="H247" s="266">
        <v>24.98</v>
      </c>
      <c r="I247" s="267"/>
      <c r="J247" s="262"/>
      <c r="K247" s="262"/>
      <c r="L247" s="268"/>
      <c r="M247" s="269"/>
      <c r="N247" s="270"/>
      <c r="O247" s="270"/>
      <c r="P247" s="270"/>
      <c r="Q247" s="270"/>
      <c r="R247" s="270"/>
      <c r="S247" s="270"/>
      <c r="T247" s="271"/>
      <c r="AT247" s="272" t="s">
        <v>532</v>
      </c>
      <c r="AU247" s="272" t="s">
        <v>84</v>
      </c>
      <c r="AV247" s="12" t="s">
        <v>84</v>
      </c>
      <c r="AW247" s="12" t="s">
        <v>37</v>
      </c>
      <c r="AX247" s="12" t="s">
        <v>82</v>
      </c>
      <c r="AY247" s="272" t="s">
        <v>142</v>
      </c>
    </row>
    <row r="248" spans="2:65" s="1" customFormat="1" ht="25.5" customHeight="1">
      <c r="B248" s="47"/>
      <c r="C248" s="234" t="s">
        <v>465</v>
      </c>
      <c r="D248" s="234" t="s">
        <v>145</v>
      </c>
      <c r="E248" s="235" t="s">
        <v>1665</v>
      </c>
      <c r="F248" s="236" t="s">
        <v>1666</v>
      </c>
      <c r="G248" s="237" t="s">
        <v>530</v>
      </c>
      <c r="H248" s="238">
        <v>38.4</v>
      </c>
      <c r="I248" s="239"/>
      <c r="J248" s="240">
        <f>ROUND(I248*H248,2)</f>
        <v>0</v>
      </c>
      <c r="K248" s="236" t="s">
        <v>149</v>
      </c>
      <c r="L248" s="73"/>
      <c r="M248" s="241" t="s">
        <v>21</v>
      </c>
      <c r="N248" s="242" t="s">
        <v>45</v>
      </c>
      <c r="O248" s="48"/>
      <c r="P248" s="243">
        <f>O248*H248</f>
        <v>0</v>
      </c>
      <c r="Q248" s="243">
        <v>0.00367</v>
      </c>
      <c r="R248" s="243">
        <f>Q248*H248</f>
        <v>0.140928</v>
      </c>
      <c r="S248" s="243">
        <v>0</v>
      </c>
      <c r="T248" s="244">
        <f>S248*H248</f>
        <v>0</v>
      </c>
      <c r="AR248" s="25" t="s">
        <v>150</v>
      </c>
      <c r="AT248" s="25" t="s">
        <v>145</v>
      </c>
      <c r="AU248" s="25" t="s">
        <v>84</v>
      </c>
      <c r="AY248" s="25" t="s">
        <v>142</v>
      </c>
      <c r="BE248" s="245">
        <f>IF(N248="základní",J248,0)</f>
        <v>0</v>
      </c>
      <c r="BF248" s="245">
        <f>IF(N248="snížená",J248,0)</f>
        <v>0</v>
      </c>
      <c r="BG248" s="245">
        <f>IF(N248="zákl. přenesená",J248,0)</f>
        <v>0</v>
      </c>
      <c r="BH248" s="245">
        <f>IF(N248="sníž. přenesená",J248,0)</f>
        <v>0</v>
      </c>
      <c r="BI248" s="245">
        <f>IF(N248="nulová",J248,0)</f>
        <v>0</v>
      </c>
      <c r="BJ248" s="25" t="s">
        <v>82</v>
      </c>
      <c r="BK248" s="245">
        <f>ROUND(I248*H248,2)</f>
        <v>0</v>
      </c>
      <c r="BL248" s="25" t="s">
        <v>150</v>
      </c>
      <c r="BM248" s="25" t="s">
        <v>1667</v>
      </c>
    </row>
    <row r="249" spans="2:65" s="1" customFormat="1" ht="25.5" customHeight="1">
      <c r="B249" s="47"/>
      <c r="C249" s="246" t="s">
        <v>469</v>
      </c>
      <c r="D249" s="246" t="s">
        <v>156</v>
      </c>
      <c r="E249" s="247" t="s">
        <v>1668</v>
      </c>
      <c r="F249" s="248" t="s">
        <v>1669</v>
      </c>
      <c r="G249" s="249" t="s">
        <v>530</v>
      </c>
      <c r="H249" s="250">
        <v>42.945</v>
      </c>
      <c r="I249" s="251"/>
      <c r="J249" s="252">
        <f>ROUND(I249*H249,2)</f>
        <v>0</v>
      </c>
      <c r="K249" s="248" t="s">
        <v>149</v>
      </c>
      <c r="L249" s="253"/>
      <c r="M249" s="254" t="s">
        <v>21</v>
      </c>
      <c r="N249" s="255" t="s">
        <v>45</v>
      </c>
      <c r="O249" s="48"/>
      <c r="P249" s="243">
        <f>O249*H249</f>
        <v>0</v>
      </c>
      <c r="Q249" s="243">
        <v>0.025</v>
      </c>
      <c r="R249" s="243">
        <f>Q249*H249</f>
        <v>1.073625</v>
      </c>
      <c r="S249" s="243">
        <v>0</v>
      </c>
      <c r="T249" s="244">
        <f>S249*H249</f>
        <v>0</v>
      </c>
      <c r="AR249" s="25" t="s">
        <v>159</v>
      </c>
      <c r="AT249" s="25" t="s">
        <v>156</v>
      </c>
      <c r="AU249" s="25" t="s">
        <v>84</v>
      </c>
      <c r="AY249" s="25" t="s">
        <v>142</v>
      </c>
      <c r="BE249" s="245">
        <f>IF(N249="základní",J249,0)</f>
        <v>0</v>
      </c>
      <c r="BF249" s="245">
        <f>IF(N249="snížená",J249,0)</f>
        <v>0</v>
      </c>
      <c r="BG249" s="245">
        <f>IF(N249="zákl. přenesená",J249,0)</f>
        <v>0</v>
      </c>
      <c r="BH249" s="245">
        <f>IF(N249="sníž. přenesená",J249,0)</f>
        <v>0</v>
      </c>
      <c r="BI249" s="245">
        <f>IF(N249="nulová",J249,0)</f>
        <v>0</v>
      </c>
      <c r="BJ249" s="25" t="s">
        <v>82</v>
      </c>
      <c r="BK249" s="245">
        <f>ROUND(I249*H249,2)</f>
        <v>0</v>
      </c>
      <c r="BL249" s="25" t="s">
        <v>150</v>
      </c>
      <c r="BM249" s="25" t="s">
        <v>1670</v>
      </c>
    </row>
    <row r="250" spans="2:51" s="12" customFormat="1" ht="13.5">
      <c r="B250" s="261"/>
      <c r="C250" s="262"/>
      <c r="D250" s="263" t="s">
        <v>532</v>
      </c>
      <c r="E250" s="264" t="s">
        <v>21</v>
      </c>
      <c r="F250" s="265" t="s">
        <v>1671</v>
      </c>
      <c r="G250" s="262"/>
      <c r="H250" s="266">
        <v>40.9</v>
      </c>
      <c r="I250" s="267"/>
      <c r="J250" s="262"/>
      <c r="K250" s="262"/>
      <c r="L250" s="268"/>
      <c r="M250" s="269"/>
      <c r="N250" s="270"/>
      <c r="O250" s="270"/>
      <c r="P250" s="270"/>
      <c r="Q250" s="270"/>
      <c r="R250" s="270"/>
      <c r="S250" s="270"/>
      <c r="T250" s="271"/>
      <c r="AT250" s="272" t="s">
        <v>532</v>
      </c>
      <c r="AU250" s="272" t="s">
        <v>84</v>
      </c>
      <c r="AV250" s="12" t="s">
        <v>84</v>
      </c>
      <c r="AW250" s="12" t="s">
        <v>37</v>
      </c>
      <c r="AX250" s="12" t="s">
        <v>82</v>
      </c>
      <c r="AY250" s="272" t="s">
        <v>142</v>
      </c>
    </row>
    <row r="251" spans="2:51" s="12" customFormat="1" ht="13.5">
      <c r="B251" s="261"/>
      <c r="C251" s="262"/>
      <c r="D251" s="263" t="s">
        <v>532</v>
      </c>
      <c r="E251" s="262"/>
      <c r="F251" s="265" t="s">
        <v>1672</v>
      </c>
      <c r="G251" s="262"/>
      <c r="H251" s="266">
        <v>42.945</v>
      </c>
      <c r="I251" s="267"/>
      <c r="J251" s="262"/>
      <c r="K251" s="262"/>
      <c r="L251" s="268"/>
      <c r="M251" s="269"/>
      <c r="N251" s="270"/>
      <c r="O251" s="270"/>
      <c r="P251" s="270"/>
      <c r="Q251" s="270"/>
      <c r="R251" s="270"/>
      <c r="S251" s="270"/>
      <c r="T251" s="271"/>
      <c r="AT251" s="272" t="s">
        <v>532</v>
      </c>
      <c r="AU251" s="272" t="s">
        <v>84</v>
      </c>
      <c r="AV251" s="12" t="s">
        <v>84</v>
      </c>
      <c r="AW251" s="12" t="s">
        <v>6</v>
      </c>
      <c r="AX251" s="12" t="s">
        <v>82</v>
      </c>
      <c r="AY251" s="272" t="s">
        <v>142</v>
      </c>
    </row>
    <row r="252" spans="2:65" s="1" customFormat="1" ht="25.5" customHeight="1">
      <c r="B252" s="47"/>
      <c r="C252" s="234" t="s">
        <v>473</v>
      </c>
      <c r="D252" s="234" t="s">
        <v>145</v>
      </c>
      <c r="E252" s="235" t="s">
        <v>1673</v>
      </c>
      <c r="F252" s="236" t="s">
        <v>1674</v>
      </c>
      <c r="G252" s="237" t="s">
        <v>530</v>
      </c>
      <c r="H252" s="238">
        <v>38.4</v>
      </c>
      <c r="I252" s="239"/>
      <c r="J252" s="240">
        <f>ROUND(I252*H252,2)</f>
        <v>0</v>
      </c>
      <c r="K252" s="236" t="s">
        <v>149</v>
      </c>
      <c r="L252" s="73"/>
      <c r="M252" s="241" t="s">
        <v>21</v>
      </c>
      <c r="N252" s="242" t="s">
        <v>45</v>
      </c>
      <c r="O252" s="48"/>
      <c r="P252" s="243">
        <f>O252*H252</f>
        <v>0</v>
      </c>
      <c r="Q252" s="243">
        <v>0.00792</v>
      </c>
      <c r="R252" s="243">
        <f>Q252*H252</f>
        <v>0.304128</v>
      </c>
      <c r="S252" s="243">
        <v>0</v>
      </c>
      <c r="T252" s="244">
        <f>S252*H252</f>
        <v>0</v>
      </c>
      <c r="AR252" s="25" t="s">
        <v>150</v>
      </c>
      <c r="AT252" s="25" t="s">
        <v>145</v>
      </c>
      <c r="AU252" s="25" t="s">
        <v>84</v>
      </c>
      <c r="AY252" s="25" t="s">
        <v>142</v>
      </c>
      <c r="BE252" s="245">
        <f>IF(N252="základní",J252,0)</f>
        <v>0</v>
      </c>
      <c r="BF252" s="245">
        <f>IF(N252="snížená",J252,0)</f>
        <v>0</v>
      </c>
      <c r="BG252" s="245">
        <f>IF(N252="zákl. přenesená",J252,0)</f>
        <v>0</v>
      </c>
      <c r="BH252" s="245">
        <f>IF(N252="sníž. přenesená",J252,0)</f>
        <v>0</v>
      </c>
      <c r="BI252" s="245">
        <f>IF(N252="nulová",J252,0)</f>
        <v>0</v>
      </c>
      <c r="BJ252" s="25" t="s">
        <v>82</v>
      </c>
      <c r="BK252" s="245">
        <f>ROUND(I252*H252,2)</f>
        <v>0</v>
      </c>
      <c r="BL252" s="25" t="s">
        <v>150</v>
      </c>
      <c r="BM252" s="25" t="s">
        <v>1675</v>
      </c>
    </row>
    <row r="253" spans="2:51" s="12" customFormat="1" ht="13.5">
      <c r="B253" s="261"/>
      <c r="C253" s="262"/>
      <c r="D253" s="263" t="s">
        <v>532</v>
      </c>
      <c r="E253" s="264" t="s">
        <v>21</v>
      </c>
      <c r="F253" s="265" t="s">
        <v>1487</v>
      </c>
      <c r="G253" s="262"/>
      <c r="H253" s="266">
        <v>38.4</v>
      </c>
      <c r="I253" s="267"/>
      <c r="J253" s="262"/>
      <c r="K253" s="262"/>
      <c r="L253" s="268"/>
      <c r="M253" s="269"/>
      <c r="N253" s="270"/>
      <c r="O253" s="270"/>
      <c r="P253" s="270"/>
      <c r="Q253" s="270"/>
      <c r="R253" s="270"/>
      <c r="S253" s="270"/>
      <c r="T253" s="271"/>
      <c r="AT253" s="272" t="s">
        <v>532</v>
      </c>
      <c r="AU253" s="272" t="s">
        <v>84</v>
      </c>
      <c r="AV253" s="12" t="s">
        <v>84</v>
      </c>
      <c r="AW253" s="12" t="s">
        <v>37</v>
      </c>
      <c r="AX253" s="12" t="s">
        <v>82</v>
      </c>
      <c r="AY253" s="272" t="s">
        <v>142</v>
      </c>
    </row>
    <row r="254" spans="2:65" s="1" customFormat="1" ht="16.5" customHeight="1">
      <c r="B254" s="47"/>
      <c r="C254" s="234" t="s">
        <v>477</v>
      </c>
      <c r="D254" s="234" t="s">
        <v>145</v>
      </c>
      <c r="E254" s="235" t="s">
        <v>1676</v>
      </c>
      <c r="F254" s="236" t="s">
        <v>1677</v>
      </c>
      <c r="G254" s="237" t="s">
        <v>530</v>
      </c>
      <c r="H254" s="238">
        <v>38.4</v>
      </c>
      <c r="I254" s="239"/>
      <c r="J254" s="240">
        <f>ROUND(I254*H254,2)</f>
        <v>0</v>
      </c>
      <c r="K254" s="236" t="s">
        <v>21</v>
      </c>
      <c r="L254" s="73"/>
      <c r="M254" s="241" t="s">
        <v>21</v>
      </c>
      <c r="N254" s="242" t="s">
        <v>45</v>
      </c>
      <c r="O254" s="48"/>
      <c r="P254" s="243">
        <f>O254*H254</f>
        <v>0</v>
      </c>
      <c r="Q254" s="243">
        <v>0.024</v>
      </c>
      <c r="R254" s="243">
        <f>Q254*H254</f>
        <v>0.9216</v>
      </c>
      <c r="S254" s="243">
        <v>0</v>
      </c>
      <c r="T254" s="244">
        <f>S254*H254</f>
        <v>0</v>
      </c>
      <c r="AR254" s="25" t="s">
        <v>150</v>
      </c>
      <c r="AT254" s="25" t="s">
        <v>145</v>
      </c>
      <c r="AU254" s="25" t="s">
        <v>84</v>
      </c>
      <c r="AY254" s="25" t="s">
        <v>142</v>
      </c>
      <c r="BE254" s="245">
        <f>IF(N254="základní",J254,0)</f>
        <v>0</v>
      </c>
      <c r="BF254" s="245">
        <f>IF(N254="snížená",J254,0)</f>
        <v>0</v>
      </c>
      <c r="BG254" s="245">
        <f>IF(N254="zákl. přenesená",J254,0)</f>
        <v>0</v>
      </c>
      <c r="BH254" s="245">
        <f>IF(N254="sníž. přenesená",J254,0)</f>
        <v>0</v>
      </c>
      <c r="BI254" s="245">
        <f>IF(N254="nulová",J254,0)</f>
        <v>0</v>
      </c>
      <c r="BJ254" s="25" t="s">
        <v>82</v>
      </c>
      <c r="BK254" s="245">
        <f>ROUND(I254*H254,2)</f>
        <v>0</v>
      </c>
      <c r="BL254" s="25" t="s">
        <v>150</v>
      </c>
      <c r="BM254" s="25" t="s">
        <v>1678</v>
      </c>
    </row>
    <row r="255" spans="2:51" s="12" customFormat="1" ht="13.5">
      <c r="B255" s="261"/>
      <c r="C255" s="262"/>
      <c r="D255" s="263" t="s">
        <v>532</v>
      </c>
      <c r="E255" s="264" t="s">
        <v>21</v>
      </c>
      <c r="F255" s="265" t="s">
        <v>1487</v>
      </c>
      <c r="G255" s="262"/>
      <c r="H255" s="266">
        <v>38.4</v>
      </c>
      <c r="I255" s="267"/>
      <c r="J255" s="262"/>
      <c r="K255" s="262"/>
      <c r="L255" s="268"/>
      <c r="M255" s="269"/>
      <c r="N255" s="270"/>
      <c r="O255" s="270"/>
      <c r="P255" s="270"/>
      <c r="Q255" s="270"/>
      <c r="R255" s="270"/>
      <c r="S255" s="270"/>
      <c r="T255" s="271"/>
      <c r="AT255" s="272" t="s">
        <v>532</v>
      </c>
      <c r="AU255" s="272" t="s">
        <v>84</v>
      </c>
      <c r="AV255" s="12" t="s">
        <v>84</v>
      </c>
      <c r="AW255" s="12" t="s">
        <v>37</v>
      </c>
      <c r="AX255" s="12" t="s">
        <v>82</v>
      </c>
      <c r="AY255" s="272" t="s">
        <v>142</v>
      </c>
    </row>
    <row r="256" spans="2:65" s="1" customFormat="1" ht="25.5" customHeight="1">
      <c r="B256" s="47"/>
      <c r="C256" s="234" t="s">
        <v>481</v>
      </c>
      <c r="D256" s="234" t="s">
        <v>145</v>
      </c>
      <c r="E256" s="235" t="s">
        <v>1679</v>
      </c>
      <c r="F256" s="236" t="s">
        <v>1680</v>
      </c>
      <c r="G256" s="237" t="s">
        <v>172</v>
      </c>
      <c r="H256" s="256"/>
      <c r="I256" s="239"/>
      <c r="J256" s="240">
        <f>ROUND(I256*H256,2)</f>
        <v>0</v>
      </c>
      <c r="K256" s="236" t="s">
        <v>149</v>
      </c>
      <c r="L256" s="73"/>
      <c r="M256" s="241" t="s">
        <v>21</v>
      </c>
      <c r="N256" s="242" t="s">
        <v>45</v>
      </c>
      <c r="O256" s="48"/>
      <c r="P256" s="243">
        <f>O256*H256</f>
        <v>0</v>
      </c>
      <c r="Q256" s="243">
        <v>0</v>
      </c>
      <c r="R256" s="243">
        <f>Q256*H256</f>
        <v>0</v>
      </c>
      <c r="S256" s="243">
        <v>0</v>
      </c>
      <c r="T256" s="244">
        <f>S256*H256</f>
        <v>0</v>
      </c>
      <c r="AR256" s="25" t="s">
        <v>150</v>
      </c>
      <c r="AT256" s="25" t="s">
        <v>145</v>
      </c>
      <c r="AU256" s="25" t="s">
        <v>84</v>
      </c>
      <c r="AY256" s="25" t="s">
        <v>142</v>
      </c>
      <c r="BE256" s="245">
        <f>IF(N256="základní",J256,0)</f>
        <v>0</v>
      </c>
      <c r="BF256" s="245">
        <f>IF(N256="snížená",J256,0)</f>
        <v>0</v>
      </c>
      <c r="BG256" s="245">
        <f>IF(N256="zákl. přenesená",J256,0)</f>
        <v>0</v>
      </c>
      <c r="BH256" s="245">
        <f>IF(N256="sníž. přenesená",J256,0)</f>
        <v>0</v>
      </c>
      <c r="BI256" s="245">
        <f>IF(N256="nulová",J256,0)</f>
        <v>0</v>
      </c>
      <c r="BJ256" s="25" t="s">
        <v>82</v>
      </c>
      <c r="BK256" s="245">
        <f>ROUND(I256*H256,2)</f>
        <v>0</v>
      </c>
      <c r="BL256" s="25" t="s">
        <v>150</v>
      </c>
      <c r="BM256" s="25" t="s">
        <v>1681</v>
      </c>
    </row>
    <row r="257" spans="2:63" s="11" customFormat="1" ht="29.85" customHeight="1">
      <c r="B257" s="218"/>
      <c r="C257" s="219"/>
      <c r="D257" s="220" t="s">
        <v>73</v>
      </c>
      <c r="E257" s="232" t="s">
        <v>1682</v>
      </c>
      <c r="F257" s="232" t="s">
        <v>1683</v>
      </c>
      <c r="G257" s="219"/>
      <c r="H257" s="219"/>
      <c r="I257" s="222"/>
      <c r="J257" s="233">
        <f>BK257</f>
        <v>0</v>
      </c>
      <c r="K257" s="219"/>
      <c r="L257" s="224"/>
      <c r="M257" s="225"/>
      <c r="N257" s="226"/>
      <c r="O257" s="226"/>
      <c r="P257" s="227">
        <f>SUM(P258:P260)</f>
        <v>0</v>
      </c>
      <c r="Q257" s="226"/>
      <c r="R257" s="227">
        <f>SUM(R258:R260)</f>
        <v>0.1752078</v>
      </c>
      <c r="S257" s="226"/>
      <c r="T257" s="228">
        <f>SUM(T258:T260)</f>
        <v>0.0421042</v>
      </c>
      <c r="AR257" s="229" t="s">
        <v>84</v>
      </c>
      <c r="AT257" s="230" t="s">
        <v>73</v>
      </c>
      <c r="AU257" s="230" t="s">
        <v>82</v>
      </c>
      <c r="AY257" s="229" t="s">
        <v>142</v>
      </c>
      <c r="BK257" s="231">
        <f>SUM(BK258:BK260)</f>
        <v>0</v>
      </c>
    </row>
    <row r="258" spans="2:65" s="1" customFormat="1" ht="16.5" customHeight="1">
      <c r="B258" s="47"/>
      <c r="C258" s="234" t="s">
        <v>487</v>
      </c>
      <c r="D258" s="234" t="s">
        <v>145</v>
      </c>
      <c r="E258" s="235" t="s">
        <v>1684</v>
      </c>
      <c r="F258" s="236" t="s">
        <v>1685</v>
      </c>
      <c r="G258" s="237" t="s">
        <v>530</v>
      </c>
      <c r="H258" s="238">
        <v>135.82</v>
      </c>
      <c r="I258" s="239"/>
      <c r="J258" s="240">
        <f>ROUND(I258*H258,2)</f>
        <v>0</v>
      </c>
      <c r="K258" s="236" t="s">
        <v>149</v>
      </c>
      <c r="L258" s="73"/>
      <c r="M258" s="241" t="s">
        <v>21</v>
      </c>
      <c r="N258" s="242" t="s">
        <v>45</v>
      </c>
      <c r="O258" s="48"/>
      <c r="P258" s="243">
        <f>O258*H258</f>
        <v>0</v>
      </c>
      <c r="Q258" s="243">
        <v>0.001</v>
      </c>
      <c r="R258" s="243">
        <f>Q258*H258</f>
        <v>0.13582</v>
      </c>
      <c r="S258" s="243">
        <v>0.00031</v>
      </c>
      <c r="T258" s="244">
        <f>S258*H258</f>
        <v>0.0421042</v>
      </c>
      <c r="AR258" s="25" t="s">
        <v>150</v>
      </c>
      <c r="AT258" s="25" t="s">
        <v>145</v>
      </c>
      <c r="AU258" s="25" t="s">
        <v>84</v>
      </c>
      <c r="AY258" s="25" t="s">
        <v>142</v>
      </c>
      <c r="BE258" s="245">
        <f>IF(N258="základní",J258,0)</f>
        <v>0</v>
      </c>
      <c r="BF258" s="245">
        <f>IF(N258="snížená",J258,0)</f>
        <v>0</v>
      </c>
      <c r="BG258" s="245">
        <f>IF(N258="zákl. přenesená",J258,0)</f>
        <v>0</v>
      </c>
      <c r="BH258" s="245">
        <f>IF(N258="sníž. přenesená",J258,0)</f>
        <v>0</v>
      </c>
      <c r="BI258" s="245">
        <f>IF(N258="nulová",J258,0)</f>
        <v>0</v>
      </c>
      <c r="BJ258" s="25" t="s">
        <v>82</v>
      </c>
      <c r="BK258" s="245">
        <f>ROUND(I258*H258,2)</f>
        <v>0</v>
      </c>
      <c r="BL258" s="25" t="s">
        <v>150</v>
      </c>
      <c r="BM258" s="25" t="s">
        <v>1686</v>
      </c>
    </row>
    <row r="259" spans="2:65" s="1" customFormat="1" ht="25.5" customHeight="1">
      <c r="B259" s="47"/>
      <c r="C259" s="234" t="s">
        <v>491</v>
      </c>
      <c r="D259" s="234" t="s">
        <v>145</v>
      </c>
      <c r="E259" s="235" t="s">
        <v>1687</v>
      </c>
      <c r="F259" s="236" t="s">
        <v>1688</v>
      </c>
      <c r="G259" s="237" t="s">
        <v>530</v>
      </c>
      <c r="H259" s="238">
        <v>135.82</v>
      </c>
      <c r="I259" s="239"/>
      <c r="J259" s="240">
        <f>ROUND(I259*H259,2)</f>
        <v>0</v>
      </c>
      <c r="K259" s="236" t="s">
        <v>149</v>
      </c>
      <c r="L259" s="73"/>
      <c r="M259" s="241" t="s">
        <v>21</v>
      </c>
      <c r="N259" s="242" t="s">
        <v>45</v>
      </c>
      <c r="O259" s="48"/>
      <c r="P259" s="243">
        <f>O259*H259</f>
        <v>0</v>
      </c>
      <c r="Q259" s="243">
        <v>0.00029</v>
      </c>
      <c r="R259" s="243">
        <f>Q259*H259</f>
        <v>0.0393878</v>
      </c>
      <c r="S259" s="243">
        <v>0</v>
      </c>
      <c r="T259" s="244">
        <f>S259*H259</f>
        <v>0</v>
      </c>
      <c r="AR259" s="25" t="s">
        <v>150</v>
      </c>
      <c r="AT259" s="25" t="s">
        <v>145</v>
      </c>
      <c r="AU259" s="25" t="s">
        <v>84</v>
      </c>
      <c r="AY259" s="25" t="s">
        <v>142</v>
      </c>
      <c r="BE259" s="245">
        <f>IF(N259="základní",J259,0)</f>
        <v>0</v>
      </c>
      <c r="BF259" s="245">
        <f>IF(N259="snížená",J259,0)</f>
        <v>0</v>
      </c>
      <c r="BG259" s="245">
        <f>IF(N259="zákl. přenesená",J259,0)</f>
        <v>0</v>
      </c>
      <c r="BH259" s="245">
        <f>IF(N259="sníž. přenesená",J259,0)</f>
        <v>0</v>
      </c>
      <c r="BI259" s="245">
        <f>IF(N259="nulová",J259,0)</f>
        <v>0</v>
      </c>
      <c r="BJ259" s="25" t="s">
        <v>82</v>
      </c>
      <c r="BK259" s="245">
        <f>ROUND(I259*H259,2)</f>
        <v>0</v>
      </c>
      <c r="BL259" s="25" t="s">
        <v>150</v>
      </c>
      <c r="BM259" s="25" t="s">
        <v>1689</v>
      </c>
    </row>
    <row r="260" spans="2:51" s="12" customFormat="1" ht="13.5">
      <c r="B260" s="261"/>
      <c r="C260" s="262"/>
      <c r="D260" s="263" t="s">
        <v>532</v>
      </c>
      <c r="E260" s="264" t="s">
        <v>21</v>
      </c>
      <c r="F260" s="265" t="s">
        <v>1690</v>
      </c>
      <c r="G260" s="262"/>
      <c r="H260" s="266">
        <v>135.82</v>
      </c>
      <c r="I260" s="267"/>
      <c r="J260" s="262"/>
      <c r="K260" s="262"/>
      <c r="L260" s="268"/>
      <c r="M260" s="269"/>
      <c r="N260" s="270"/>
      <c r="O260" s="270"/>
      <c r="P260" s="270"/>
      <c r="Q260" s="270"/>
      <c r="R260" s="270"/>
      <c r="S260" s="270"/>
      <c r="T260" s="271"/>
      <c r="AT260" s="272" t="s">
        <v>532</v>
      </c>
      <c r="AU260" s="272" t="s">
        <v>84</v>
      </c>
      <c r="AV260" s="12" t="s">
        <v>84</v>
      </c>
      <c r="AW260" s="12" t="s">
        <v>37</v>
      </c>
      <c r="AX260" s="12" t="s">
        <v>82</v>
      </c>
      <c r="AY260" s="272" t="s">
        <v>142</v>
      </c>
    </row>
    <row r="261" spans="2:63" s="11" customFormat="1" ht="29.85" customHeight="1">
      <c r="B261" s="218"/>
      <c r="C261" s="219"/>
      <c r="D261" s="220" t="s">
        <v>73</v>
      </c>
      <c r="E261" s="232" t="s">
        <v>1691</v>
      </c>
      <c r="F261" s="232" t="s">
        <v>1692</v>
      </c>
      <c r="G261" s="219"/>
      <c r="H261" s="219"/>
      <c r="I261" s="222"/>
      <c r="J261" s="233">
        <f>BK261</f>
        <v>0</v>
      </c>
      <c r="K261" s="219"/>
      <c r="L261" s="224"/>
      <c r="M261" s="225"/>
      <c r="N261" s="226"/>
      <c r="O261" s="226"/>
      <c r="P261" s="227">
        <v>0</v>
      </c>
      <c r="Q261" s="226"/>
      <c r="R261" s="227">
        <v>0</v>
      </c>
      <c r="S261" s="226"/>
      <c r="T261" s="228">
        <v>0</v>
      </c>
      <c r="AR261" s="229" t="s">
        <v>84</v>
      </c>
      <c r="AT261" s="230" t="s">
        <v>73</v>
      </c>
      <c r="AU261" s="230" t="s">
        <v>82</v>
      </c>
      <c r="AY261" s="229" t="s">
        <v>142</v>
      </c>
      <c r="BK261" s="231">
        <v>0</v>
      </c>
    </row>
    <row r="262" spans="2:63" s="11" customFormat="1" ht="24.95" customHeight="1">
      <c r="B262" s="218"/>
      <c r="C262" s="219"/>
      <c r="D262" s="220" t="s">
        <v>73</v>
      </c>
      <c r="E262" s="221" t="s">
        <v>1693</v>
      </c>
      <c r="F262" s="221" t="s">
        <v>1694</v>
      </c>
      <c r="G262" s="219"/>
      <c r="H262" s="219"/>
      <c r="I262" s="222"/>
      <c r="J262" s="223">
        <f>BK262</f>
        <v>0</v>
      </c>
      <c r="K262" s="219"/>
      <c r="L262" s="224"/>
      <c r="M262" s="225"/>
      <c r="N262" s="226"/>
      <c r="O262" s="226"/>
      <c r="P262" s="227">
        <f>P263+P266+P274</f>
        <v>0</v>
      </c>
      <c r="Q262" s="226"/>
      <c r="R262" s="227">
        <f>R263+R266+R274</f>
        <v>0</v>
      </c>
      <c r="S262" s="226"/>
      <c r="T262" s="228">
        <f>T263+T266+T274</f>
        <v>0</v>
      </c>
      <c r="AR262" s="229" t="s">
        <v>165</v>
      </c>
      <c r="AT262" s="230" t="s">
        <v>73</v>
      </c>
      <c r="AU262" s="230" t="s">
        <v>74</v>
      </c>
      <c r="AY262" s="229" t="s">
        <v>142</v>
      </c>
      <c r="BK262" s="231">
        <f>BK263+BK266+BK274</f>
        <v>0</v>
      </c>
    </row>
    <row r="263" spans="2:63" s="11" customFormat="1" ht="19.9" customHeight="1">
      <c r="B263" s="218"/>
      <c r="C263" s="219"/>
      <c r="D263" s="220" t="s">
        <v>73</v>
      </c>
      <c r="E263" s="232" t="s">
        <v>1695</v>
      </c>
      <c r="F263" s="232" t="s">
        <v>1696</v>
      </c>
      <c r="G263" s="219"/>
      <c r="H263" s="219"/>
      <c r="I263" s="222"/>
      <c r="J263" s="233">
        <f>BK263</f>
        <v>0</v>
      </c>
      <c r="K263" s="219"/>
      <c r="L263" s="224"/>
      <c r="M263" s="225"/>
      <c r="N263" s="226"/>
      <c r="O263" s="226"/>
      <c r="P263" s="227">
        <f>SUM(P264:P265)</f>
        <v>0</v>
      </c>
      <c r="Q263" s="226"/>
      <c r="R263" s="227">
        <f>SUM(R264:R265)</f>
        <v>0</v>
      </c>
      <c r="S263" s="226"/>
      <c r="T263" s="228">
        <f>SUM(T264:T265)</f>
        <v>0</v>
      </c>
      <c r="AR263" s="229" t="s">
        <v>165</v>
      </c>
      <c r="AT263" s="230" t="s">
        <v>73</v>
      </c>
      <c r="AU263" s="230" t="s">
        <v>82</v>
      </c>
      <c r="AY263" s="229" t="s">
        <v>142</v>
      </c>
      <c r="BK263" s="231">
        <f>SUM(BK264:BK265)</f>
        <v>0</v>
      </c>
    </row>
    <row r="264" spans="2:65" s="1" customFormat="1" ht="16.5" customHeight="1">
      <c r="B264" s="47"/>
      <c r="C264" s="234" t="s">
        <v>495</v>
      </c>
      <c r="D264" s="234" t="s">
        <v>145</v>
      </c>
      <c r="E264" s="235" t="s">
        <v>1697</v>
      </c>
      <c r="F264" s="236" t="s">
        <v>1698</v>
      </c>
      <c r="G264" s="237" t="s">
        <v>1699</v>
      </c>
      <c r="H264" s="238">
        <v>1</v>
      </c>
      <c r="I264" s="239"/>
      <c r="J264" s="240">
        <f>ROUND(I264*H264,2)</f>
        <v>0</v>
      </c>
      <c r="K264" s="236" t="s">
        <v>149</v>
      </c>
      <c r="L264" s="73"/>
      <c r="M264" s="241" t="s">
        <v>21</v>
      </c>
      <c r="N264" s="242" t="s">
        <v>45</v>
      </c>
      <c r="O264" s="48"/>
      <c r="P264" s="243">
        <f>O264*H264</f>
        <v>0</v>
      </c>
      <c r="Q264" s="243">
        <v>0</v>
      </c>
      <c r="R264" s="243">
        <f>Q264*H264</f>
        <v>0</v>
      </c>
      <c r="S264" s="243">
        <v>0</v>
      </c>
      <c r="T264" s="244">
        <f>S264*H264</f>
        <v>0</v>
      </c>
      <c r="AR264" s="25" t="s">
        <v>1700</v>
      </c>
      <c r="AT264" s="25" t="s">
        <v>145</v>
      </c>
      <c r="AU264" s="25" t="s">
        <v>84</v>
      </c>
      <c r="AY264" s="25" t="s">
        <v>142</v>
      </c>
      <c r="BE264" s="245">
        <f>IF(N264="základní",J264,0)</f>
        <v>0</v>
      </c>
      <c r="BF264" s="245">
        <f>IF(N264="snížená",J264,0)</f>
        <v>0</v>
      </c>
      <c r="BG264" s="245">
        <f>IF(N264="zákl. přenesená",J264,0)</f>
        <v>0</v>
      </c>
      <c r="BH264" s="245">
        <f>IF(N264="sníž. přenesená",J264,0)</f>
        <v>0</v>
      </c>
      <c r="BI264" s="245">
        <f>IF(N264="nulová",J264,0)</f>
        <v>0</v>
      </c>
      <c r="BJ264" s="25" t="s">
        <v>82</v>
      </c>
      <c r="BK264" s="245">
        <f>ROUND(I264*H264,2)</f>
        <v>0</v>
      </c>
      <c r="BL264" s="25" t="s">
        <v>1700</v>
      </c>
      <c r="BM264" s="25" t="s">
        <v>1701</v>
      </c>
    </row>
    <row r="265" spans="2:65" s="1" customFormat="1" ht="25.5" customHeight="1">
      <c r="B265" s="47"/>
      <c r="C265" s="234" t="s">
        <v>499</v>
      </c>
      <c r="D265" s="234" t="s">
        <v>145</v>
      </c>
      <c r="E265" s="235" t="s">
        <v>1702</v>
      </c>
      <c r="F265" s="236" t="s">
        <v>1703</v>
      </c>
      <c r="G265" s="237" t="s">
        <v>1699</v>
      </c>
      <c r="H265" s="238">
        <v>1</v>
      </c>
      <c r="I265" s="239"/>
      <c r="J265" s="240">
        <f>ROUND(I265*H265,2)</f>
        <v>0</v>
      </c>
      <c r="K265" s="236" t="s">
        <v>149</v>
      </c>
      <c r="L265" s="73"/>
      <c r="M265" s="241" t="s">
        <v>21</v>
      </c>
      <c r="N265" s="242" t="s">
        <v>45</v>
      </c>
      <c r="O265" s="48"/>
      <c r="P265" s="243">
        <f>O265*H265</f>
        <v>0</v>
      </c>
      <c r="Q265" s="243">
        <v>0</v>
      </c>
      <c r="R265" s="243">
        <f>Q265*H265</f>
        <v>0</v>
      </c>
      <c r="S265" s="243">
        <v>0</v>
      </c>
      <c r="T265" s="244">
        <f>S265*H265</f>
        <v>0</v>
      </c>
      <c r="AR265" s="25" t="s">
        <v>1700</v>
      </c>
      <c r="AT265" s="25" t="s">
        <v>145</v>
      </c>
      <c r="AU265" s="25" t="s">
        <v>84</v>
      </c>
      <c r="AY265" s="25" t="s">
        <v>142</v>
      </c>
      <c r="BE265" s="245">
        <f>IF(N265="základní",J265,0)</f>
        <v>0</v>
      </c>
      <c r="BF265" s="245">
        <f>IF(N265="snížená",J265,0)</f>
        <v>0</v>
      </c>
      <c r="BG265" s="245">
        <f>IF(N265="zákl. přenesená",J265,0)</f>
        <v>0</v>
      </c>
      <c r="BH265" s="245">
        <f>IF(N265="sníž. přenesená",J265,0)</f>
        <v>0</v>
      </c>
      <c r="BI265" s="245">
        <f>IF(N265="nulová",J265,0)</f>
        <v>0</v>
      </c>
      <c r="BJ265" s="25" t="s">
        <v>82</v>
      </c>
      <c r="BK265" s="245">
        <f>ROUND(I265*H265,2)</f>
        <v>0</v>
      </c>
      <c r="BL265" s="25" t="s">
        <v>1700</v>
      </c>
      <c r="BM265" s="25" t="s">
        <v>1704</v>
      </c>
    </row>
    <row r="266" spans="2:63" s="11" customFormat="1" ht="29.85" customHeight="1">
      <c r="B266" s="218"/>
      <c r="C266" s="219"/>
      <c r="D266" s="220" t="s">
        <v>73</v>
      </c>
      <c r="E266" s="232" t="s">
        <v>1705</v>
      </c>
      <c r="F266" s="232" t="s">
        <v>1706</v>
      </c>
      <c r="G266" s="219"/>
      <c r="H266" s="219"/>
      <c r="I266" s="222"/>
      <c r="J266" s="233">
        <f>BK266</f>
        <v>0</v>
      </c>
      <c r="K266" s="219"/>
      <c r="L266" s="224"/>
      <c r="M266" s="225"/>
      <c r="N266" s="226"/>
      <c r="O266" s="226"/>
      <c r="P266" s="227">
        <f>SUM(P267:P273)</f>
        <v>0</v>
      </c>
      <c r="Q266" s="226"/>
      <c r="R266" s="227">
        <f>SUM(R267:R273)</f>
        <v>0</v>
      </c>
      <c r="S266" s="226"/>
      <c r="T266" s="228">
        <f>SUM(T267:T273)</f>
        <v>0</v>
      </c>
      <c r="AR266" s="229" t="s">
        <v>165</v>
      </c>
      <c r="AT266" s="230" t="s">
        <v>73</v>
      </c>
      <c r="AU266" s="230" t="s">
        <v>82</v>
      </c>
      <c r="AY266" s="229" t="s">
        <v>142</v>
      </c>
      <c r="BK266" s="231">
        <f>SUM(BK267:BK273)</f>
        <v>0</v>
      </c>
    </row>
    <row r="267" spans="2:65" s="1" customFormat="1" ht="16.5" customHeight="1">
      <c r="B267" s="47"/>
      <c r="C267" s="234" t="s">
        <v>503</v>
      </c>
      <c r="D267" s="234" t="s">
        <v>145</v>
      </c>
      <c r="E267" s="235" t="s">
        <v>1707</v>
      </c>
      <c r="F267" s="236" t="s">
        <v>1708</v>
      </c>
      <c r="G267" s="237" t="s">
        <v>1699</v>
      </c>
      <c r="H267" s="238">
        <v>1</v>
      </c>
      <c r="I267" s="239"/>
      <c r="J267" s="240">
        <f>ROUND(I267*H267,2)</f>
        <v>0</v>
      </c>
      <c r="K267" s="236" t="s">
        <v>149</v>
      </c>
      <c r="L267" s="73"/>
      <c r="M267" s="241" t="s">
        <v>21</v>
      </c>
      <c r="N267" s="242" t="s">
        <v>45</v>
      </c>
      <c r="O267" s="48"/>
      <c r="P267" s="243">
        <f>O267*H267</f>
        <v>0</v>
      </c>
      <c r="Q267" s="243">
        <v>0</v>
      </c>
      <c r="R267" s="243">
        <f>Q267*H267</f>
        <v>0</v>
      </c>
      <c r="S267" s="243">
        <v>0</v>
      </c>
      <c r="T267" s="244">
        <f>S267*H267</f>
        <v>0</v>
      </c>
      <c r="AR267" s="25" t="s">
        <v>1700</v>
      </c>
      <c r="AT267" s="25" t="s">
        <v>145</v>
      </c>
      <c r="AU267" s="25" t="s">
        <v>84</v>
      </c>
      <c r="AY267" s="25" t="s">
        <v>142</v>
      </c>
      <c r="BE267" s="245">
        <f>IF(N267="základní",J267,0)</f>
        <v>0</v>
      </c>
      <c r="BF267" s="245">
        <f>IF(N267="snížená",J267,0)</f>
        <v>0</v>
      </c>
      <c r="BG267" s="245">
        <f>IF(N267="zákl. přenesená",J267,0)</f>
        <v>0</v>
      </c>
      <c r="BH267" s="245">
        <f>IF(N267="sníž. přenesená",J267,0)</f>
        <v>0</v>
      </c>
      <c r="BI267" s="245">
        <f>IF(N267="nulová",J267,0)</f>
        <v>0</v>
      </c>
      <c r="BJ267" s="25" t="s">
        <v>82</v>
      </c>
      <c r="BK267" s="245">
        <f>ROUND(I267*H267,2)</f>
        <v>0</v>
      </c>
      <c r="BL267" s="25" t="s">
        <v>1700</v>
      </c>
      <c r="BM267" s="25" t="s">
        <v>1709</v>
      </c>
    </row>
    <row r="268" spans="2:65" s="1" customFormat="1" ht="25.5" customHeight="1">
      <c r="B268" s="47"/>
      <c r="C268" s="234" t="s">
        <v>509</v>
      </c>
      <c r="D268" s="234" t="s">
        <v>145</v>
      </c>
      <c r="E268" s="235" t="s">
        <v>1710</v>
      </c>
      <c r="F268" s="236" t="s">
        <v>1711</v>
      </c>
      <c r="G268" s="237" t="s">
        <v>1699</v>
      </c>
      <c r="H268" s="238">
        <v>1</v>
      </c>
      <c r="I268" s="239"/>
      <c r="J268" s="240">
        <f>ROUND(I268*H268,2)</f>
        <v>0</v>
      </c>
      <c r="K268" s="236" t="s">
        <v>149</v>
      </c>
      <c r="L268" s="73"/>
      <c r="M268" s="241" t="s">
        <v>21</v>
      </c>
      <c r="N268" s="242" t="s">
        <v>45</v>
      </c>
      <c r="O268" s="48"/>
      <c r="P268" s="243">
        <f>O268*H268</f>
        <v>0</v>
      </c>
      <c r="Q268" s="243">
        <v>0</v>
      </c>
      <c r="R268" s="243">
        <f>Q268*H268</f>
        <v>0</v>
      </c>
      <c r="S268" s="243">
        <v>0</v>
      </c>
      <c r="T268" s="244">
        <f>S268*H268</f>
        <v>0</v>
      </c>
      <c r="AR268" s="25" t="s">
        <v>1700</v>
      </c>
      <c r="AT268" s="25" t="s">
        <v>145</v>
      </c>
      <c r="AU268" s="25" t="s">
        <v>84</v>
      </c>
      <c r="AY268" s="25" t="s">
        <v>142</v>
      </c>
      <c r="BE268" s="245">
        <f>IF(N268="základní",J268,0)</f>
        <v>0</v>
      </c>
      <c r="BF268" s="245">
        <f>IF(N268="snížená",J268,0)</f>
        <v>0</v>
      </c>
      <c r="BG268" s="245">
        <f>IF(N268="zákl. přenesená",J268,0)</f>
        <v>0</v>
      </c>
      <c r="BH268" s="245">
        <f>IF(N268="sníž. přenesená",J268,0)</f>
        <v>0</v>
      </c>
      <c r="BI268" s="245">
        <f>IF(N268="nulová",J268,0)</f>
        <v>0</v>
      </c>
      <c r="BJ268" s="25" t="s">
        <v>82</v>
      </c>
      <c r="BK268" s="245">
        <f>ROUND(I268*H268,2)</f>
        <v>0</v>
      </c>
      <c r="BL268" s="25" t="s">
        <v>1700</v>
      </c>
      <c r="BM268" s="25" t="s">
        <v>1712</v>
      </c>
    </row>
    <row r="269" spans="2:65" s="1" customFormat="1" ht="16.5" customHeight="1">
      <c r="B269" s="47"/>
      <c r="C269" s="234" t="s">
        <v>994</v>
      </c>
      <c r="D269" s="234" t="s">
        <v>145</v>
      </c>
      <c r="E269" s="235" t="s">
        <v>1713</v>
      </c>
      <c r="F269" s="236" t="s">
        <v>1714</v>
      </c>
      <c r="G269" s="237" t="s">
        <v>1699</v>
      </c>
      <c r="H269" s="238">
        <v>1</v>
      </c>
      <c r="I269" s="239"/>
      <c r="J269" s="240">
        <f>ROUND(I269*H269,2)</f>
        <v>0</v>
      </c>
      <c r="K269" s="236" t="s">
        <v>149</v>
      </c>
      <c r="L269" s="73"/>
      <c r="M269" s="241" t="s">
        <v>21</v>
      </c>
      <c r="N269" s="242" t="s">
        <v>45</v>
      </c>
      <c r="O269" s="48"/>
      <c r="P269" s="243">
        <f>O269*H269</f>
        <v>0</v>
      </c>
      <c r="Q269" s="243">
        <v>0</v>
      </c>
      <c r="R269" s="243">
        <f>Q269*H269</f>
        <v>0</v>
      </c>
      <c r="S269" s="243">
        <v>0</v>
      </c>
      <c r="T269" s="244">
        <f>S269*H269</f>
        <v>0</v>
      </c>
      <c r="AR269" s="25" t="s">
        <v>1700</v>
      </c>
      <c r="AT269" s="25" t="s">
        <v>145</v>
      </c>
      <c r="AU269" s="25" t="s">
        <v>84</v>
      </c>
      <c r="AY269" s="25" t="s">
        <v>142</v>
      </c>
      <c r="BE269" s="245">
        <f>IF(N269="základní",J269,0)</f>
        <v>0</v>
      </c>
      <c r="BF269" s="245">
        <f>IF(N269="snížená",J269,0)</f>
        <v>0</v>
      </c>
      <c r="BG269" s="245">
        <f>IF(N269="zákl. přenesená",J269,0)</f>
        <v>0</v>
      </c>
      <c r="BH269" s="245">
        <f>IF(N269="sníž. přenesená",J269,0)</f>
        <v>0</v>
      </c>
      <c r="BI269" s="245">
        <f>IF(N269="nulová",J269,0)</f>
        <v>0</v>
      </c>
      <c r="BJ269" s="25" t="s">
        <v>82</v>
      </c>
      <c r="BK269" s="245">
        <f>ROUND(I269*H269,2)</f>
        <v>0</v>
      </c>
      <c r="BL269" s="25" t="s">
        <v>1700</v>
      </c>
      <c r="BM269" s="25" t="s">
        <v>1715</v>
      </c>
    </row>
    <row r="270" spans="2:65" s="1" customFormat="1" ht="16.5" customHeight="1">
      <c r="B270" s="47"/>
      <c r="C270" s="234" t="s">
        <v>998</v>
      </c>
      <c r="D270" s="234" t="s">
        <v>145</v>
      </c>
      <c r="E270" s="235" t="s">
        <v>1716</v>
      </c>
      <c r="F270" s="236" t="s">
        <v>1717</v>
      </c>
      <c r="G270" s="237" t="s">
        <v>1699</v>
      </c>
      <c r="H270" s="238">
        <v>1</v>
      </c>
      <c r="I270" s="239"/>
      <c r="J270" s="240">
        <f>ROUND(I270*H270,2)</f>
        <v>0</v>
      </c>
      <c r="K270" s="236" t="s">
        <v>149</v>
      </c>
      <c r="L270" s="73"/>
      <c r="M270" s="241" t="s">
        <v>21</v>
      </c>
      <c r="N270" s="242" t="s">
        <v>45</v>
      </c>
      <c r="O270" s="48"/>
      <c r="P270" s="243">
        <f>O270*H270</f>
        <v>0</v>
      </c>
      <c r="Q270" s="243">
        <v>0</v>
      </c>
      <c r="R270" s="243">
        <f>Q270*H270</f>
        <v>0</v>
      </c>
      <c r="S270" s="243">
        <v>0</v>
      </c>
      <c r="T270" s="244">
        <f>S270*H270</f>
        <v>0</v>
      </c>
      <c r="AR270" s="25" t="s">
        <v>1700</v>
      </c>
      <c r="AT270" s="25" t="s">
        <v>145</v>
      </c>
      <c r="AU270" s="25" t="s">
        <v>84</v>
      </c>
      <c r="AY270" s="25" t="s">
        <v>142</v>
      </c>
      <c r="BE270" s="245">
        <f>IF(N270="základní",J270,0)</f>
        <v>0</v>
      </c>
      <c r="BF270" s="245">
        <f>IF(N270="snížená",J270,0)</f>
        <v>0</v>
      </c>
      <c r="BG270" s="245">
        <f>IF(N270="zákl. přenesená",J270,0)</f>
        <v>0</v>
      </c>
      <c r="BH270" s="245">
        <f>IF(N270="sníž. přenesená",J270,0)</f>
        <v>0</v>
      </c>
      <c r="BI270" s="245">
        <f>IF(N270="nulová",J270,0)</f>
        <v>0</v>
      </c>
      <c r="BJ270" s="25" t="s">
        <v>82</v>
      </c>
      <c r="BK270" s="245">
        <f>ROUND(I270*H270,2)</f>
        <v>0</v>
      </c>
      <c r="BL270" s="25" t="s">
        <v>1700</v>
      </c>
      <c r="BM270" s="25" t="s">
        <v>1718</v>
      </c>
    </row>
    <row r="271" spans="2:65" s="1" customFormat="1" ht="16.5" customHeight="1">
      <c r="B271" s="47"/>
      <c r="C271" s="234" t="s">
        <v>1002</v>
      </c>
      <c r="D271" s="234" t="s">
        <v>145</v>
      </c>
      <c r="E271" s="235" t="s">
        <v>1719</v>
      </c>
      <c r="F271" s="236" t="s">
        <v>1720</v>
      </c>
      <c r="G271" s="237" t="s">
        <v>1699</v>
      </c>
      <c r="H271" s="238">
        <v>1</v>
      </c>
      <c r="I271" s="239"/>
      <c r="J271" s="240">
        <f>ROUND(I271*H271,2)</f>
        <v>0</v>
      </c>
      <c r="K271" s="236" t="s">
        <v>149</v>
      </c>
      <c r="L271" s="73"/>
      <c r="M271" s="241" t="s">
        <v>21</v>
      </c>
      <c r="N271" s="242" t="s">
        <v>45</v>
      </c>
      <c r="O271" s="48"/>
      <c r="P271" s="243">
        <f>O271*H271</f>
        <v>0</v>
      </c>
      <c r="Q271" s="243">
        <v>0</v>
      </c>
      <c r="R271" s="243">
        <f>Q271*H271</f>
        <v>0</v>
      </c>
      <c r="S271" s="243">
        <v>0</v>
      </c>
      <c r="T271" s="244">
        <f>S271*H271</f>
        <v>0</v>
      </c>
      <c r="AR271" s="25" t="s">
        <v>1700</v>
      </c>
      <c r="AT271" s="25" t="s">
        <v>145</v>
      </c>
      <c r="AU271" s="25" t="s">
        <v>84</v>
      </c>
      <c r="AY271" s="25" t="s">
        <v>142</v>
      </c>
      <c r="BE271" s="245">
        <f>IF(N271="základní",J271,0)</f>
        <v>0</v>
      </c>
      <c r="BF271" s="245">
        <f>IF(N271="snížená",J271,0)</f>
        <v>0</v>
      </c>
      <c r="BG271" s="245">
        <f>IF(N271="zákl. přenesená",J271,0)</f>
        <v>0</v>
      </c>
      <c r="BH271" s="245">
        <f>IF(N271="sníž. přenesená",J271,0)</f>
        <v>0</v>
      </c>
      <c r="BI271" s="245">
        <f>IF(N271="nulová",J271,0)</f>
        <v>0</v>
      </c>
      <c r="BJ271" s="25" t="s">
        <v>82</v>
      </c>
      <c r="BK271" s="245">
        <f>ROUND(I271*H271,2)</f>
        <v>0</v>
      </c>
      <c r="BL271" s="25" t="s">
        <v>1700</v>
      </c>
      <c r="BM271" s="25" t="s">
        <v>1721</v>
      </c>
    </row>
    <row r="272" spans="2:65" s="1" customFormat="1" ht="16.5" customHeight="1">
      <c r="B272" s="47"/>
      <c r="C272" s="234" t="s">
        <v>1006</v>
      </c>
      <c r="D272" s="234" t="s">
        <v>145</v>
      </c>
      <c r="E272" s="235" t="s">
        <v>1722</v>
      </c>
      <c r="F272" s="236" t="s">
        <v>1723</v>
      </c>
      <c r="G272" s="237" t="s">
        <v>1699</v>
      </c>
      <c r="H272" s="238">
        <v>1</v>
      </c>
      <c r="I272" s="239"/>
      <c r="J272" s="240">
        <f>ROUND(I272*H272,2)</f>
        <v>0</v>
      </c>
      <c r="K272" s="236" t="s">
        <v>149</v>
      </c>
      <c r="L272" s="73"/>
      <c r="M272" s="241" t="s">
        <v>21</v>
      </c>
      <c r="N272" s="242" t="s">
        <v>45</v>
      </c>
      <c r="O272" s="48"/>
      <c r="P272" s="243">
        <f>O272*H272</f>
        <v>0</v>
      </c>
      <c r="Q272" s="243">
        <v>0</v>
      </c>
      <c r="R272" s="243">
        <f>Q272*H272</f>
        <v>0</v>
      </c>
      <c r="S272" s="243">
        <v>0</v>
      </c>
      <c r="T272" s="244">
        <f>S272*H272</f>
        <v>0</v>
      </c>
      <c r="AR272" s="25" t="s">
        <v>1700</v>
      </c>
      <c r="AT272" s="25" t="s">
        <v>145</v>
      </c>
      <c r="AU272" s="25" t="s">
        <v>84</v>
      </c>
      <c r="AY272" s="25" t="s">
        <v>142</v>
      </c>
      <c r="BE272" s="245">
        <f>IF(N272="základní",J272,0)</f>
        <v>0</v>
      </c>
      <c r="BF272" s="245">
        <f>IF(N272="snížená",J272,0)</f>
        <v>0</v>
      </c>
      <c r="BG272" s="245">
        <f>IF(N272="zákl. přenesená",J272,0)</f>
        <v>0</v>
      </c>
      <c r="BH272" s="245">
        <f>IF(N272="sníž. přenesená",J272,0)</f>
        <v>0</v>
      </c>
      <c r="BI272" s="245">
        <f>IF(N272="nulová",J272,0)</f>
        <v>0</v>
      </c>
      <c r="BJ272" s="25" t="s">
        <v>82</v>
      </c>
      <c r="BK272" s="245">
        <f>ROUND(I272*H272,2)</f>
        <v>0</v>
      </c>
      <c r="BL272" s="25" t="s">
        <v>1700</v>
      </c>
      <c r="BM272" s="25" t="s">
        <v>1724</v>
      </c>
    </row>
    <row r="273" spans="2:65" s="1" customFormat="1" ht="16.5" customHeight="1">
      <c r="B273" s="47"/>
      <c r="C273" s="234" t="s">
        <v>1010</v>
      </c>
      <c r="D273" s="234" t="s">
        <v>145</v>
      </c>
      <c r="E273" s="235" t="s">
        <v>1725</v>
      </c>
      <c r="F273" s="236" t="s">
        <v>1726</v>
      </c>
      <c r="G273" s="237" t="s">
        <v>1699</v>
      </c>
      <c r="H273" s="238">
        <v>1</v>
      </c>
      <c r="I273" s="239"/>
      <c r="J273" s="240">
        <f>ROUND(I273*H273,2)</f>
        <v>0</v>
      </c>
      <c r="K273" s="236" t="s">
        <v>149</v>
      </c>
      <c r="L273" s="73"/>
      <c r="M273" s="241" t="s">
        <v>21</v>
      </c>
      <c r="N273" s="242" t="s">
        <v>45</v>
      </c>
      <c r="O273" s="48"/>
      <c r="P273" s="243">
        <f>O273*H273</f>
        <v>0</v>
      </c>
      <c r="Q273" s="243">
        <v>0</v>
      </c>
      <c r="R273" s="243">
        <f>Q273*H273</f>
        <v>0</v>
      </c>
      <c r="S273" s="243">
        <v>0</v>
      </c>
      <c r="T273" s="244">
        <f>S273*H273</f>
        <v>0</v>
      </c>
      <c r="AR273" s="25" t="s">
        <v>1700</v>
      </c>
      <c r="AT273" s="25" t="s">
        <v>145</v>
      </c>
      <c r="AU273" s="25" t="s">
        <v>84</v>
      </c>
      <c r="AY273" s="25" t="s">
        <v>142</v>
      </c>
      <c r="BE273" s="245">
        <f>IF(N273="základní",J273,0)</f>
        <v>0</v>
      </c>
      <c r="BF273" s="245">
        <f>IF(N273="snížená",J273,0)</f>
        <v>0</v>
      </c>
      <c r="BG273" s="245">
        <f>IF(N273="zákl. přenesená",J273,0)</f>
        <v>0</v>
      </c>
      <c r="BH273" s="245">
        <f>IF(N273="sníž. přenesená",J273,0)</f>
        <v>0</v>
      </c>
      <c r="BI273" s="245">
        <f>IF(N273="nulová",J273,0)</f>
        <v>0</v>
      </c>
      <c r="BJ273" s="25" t="s">
        <v>82</v>
      </c>
      <c r="BK273" s="245">
        <f>ROUND(I273*H273,2)</f>
        <v>0</v>
      </c>
      <c r="BL273" s="25" t="s">
        <v>1700</v>
      </c>
      <c r="BM273" s="25" t="s">
        <v>1727</v>
      </c>
    </row>
    <row r="274" spans="2:63" s="11" customFormat="1" ht="29.85" customHeight="1">
      <c r="B274" s="218"/>
      <c r="C274" s="219"/>
      <c r="D274" s="220" t="s">
        <v>73</v>
      </c>
      <c r="E274" s="232" t="s">
        <v>1728</v>
      </c>
      <c r="F274" s="232" t="s">
        <v>1729</v>
      </c>
      <c r="G274" s="219"/>
      <c r="H274" s="219"/>
      <c r="I274" s="222"/>
      <c r="J274" s="233">
        <f>BK274</f>
        <v>0</v>
      </c>
      <c r="K274" s="219"/>
      <c r="L274" s="224"/>
      <c r="M274" s="225"/>
      <c r="N274" s="226"/>
      <c r="O274" s="226"/>
      <c r="P274" s="227">
        <f>SUM(P275:P276)</f>
        <v>0</v>
      </c>
      <c r="Q274" s="226"/>
      <c r="R274" s="227">
        <f>SUM(R275:R276)</f>
        <v>0</v>
      </c>
      <c r="S274" s="226"/>
      <c r="T274" s="228">
        <f>SUM(T275:T276)</f>
        <v>0</v>
      </c>
      <c r="AR274" s="229" t="s">
        <v>165</v>
      </c>
      <c r="AT274" s="230" t="s">
        <v>73</v>
      </c>
      <c r="AU274" s="230" t="s">
        <v>82</v>
      </c>
      <c r="AY274" s="229" t="s">
        <v>142</v>
      </c>
      <c r="BK274" s="231">
        <f>SUM(BK275:BK276)</f>
        <v>0</v>
      </c>
    </row>
    <row r="275" spans="2:65" s="1" customFormat="1" ht="16.5" customHeight="1">
      <c r="B275" s="47"/>
      <c r="C275" s="234" t="s">
        <v>1014</v>
      </c>
      <c r="D275" s="234" t="s">
        <v>145</v>
      </c>
      <c r="E275" s="235" t="s">
        <v>1730</v>
      </c>
      <c r="F275" s="236" t="s">
        <v>1731</v>
      </c>
      <c r="G275" s="237" t="s">
        <v>1699</v>
      </c>
      <c r="H275" s="238">
        <v>1</v>
      </c>
      <c r="I275" s="239"/>
      <c r="J275" s="240">
        <f>ROUND(I275*H275,2)</f>
        <v>0</v>
      </c>
      <c r="K275" s="236" t="s">
        <v>149</v>
      </c>
      <c r="L275" s="73"/>
      <c r="M275" s="241" t="s">
        <v>21</v>
      </c>
      <c r="N275" s="242" t="s">
        <v>45</v>
      </c>
      <c r="O275" s="48"/>
      <c r="P275" s="243">
        <f>O275*H275</f>
        <v>0</v>
      </c>
      <c r="Q275" s="243">
        <v>0</v>
      </c>
      <c r="R275" s="243">
        <f>Q275*H275</f>
        <v>0</v>
      </c>
      <c r="S275" s="243">
        <v>0</v>
      </c>
      <c r="T275" s="244">
        <f>S275*H275</f>
        <v>0</v>
      </c>
      <c r="AR275" s="25" t="s">
        <v>1700</v>
      </c>
      <c r="AT275" s="25" t="s">
        <v>145</v>
      </c>
      <c r="AU275" s="25" t="s">
        <v>84</v>
      </c>
      <c r="AY275" s="25" t="s">
        <v>142</v>
      </c>
      <c r="BE275" s="245">
        <f>IF(N275="základní",J275,0)</f>
        <v>0</v>
      </c>
      <c r="BF275" s="245">
        <f>IF(N275="snížená",J275,0)</f>
        <v>0</v>
      </c>
      <c r="BG275" s="245">
        <f>IF(N275="zákl. přenesená",J275,0)</f>
        <v>0</v>
      </c>
      <c r="BH275" s="245">
        <f>IF(N275="sníž. přenesená",J275,0)</f>
        <v>0</v>
      </c>
      <c r="BI275" s="245">
        <f>IF(N275="nulová",J275,0)</f>
        <v>0</v>
      </c>
      <c r="BJ275" s="25" t="s">
        <v>82</v>
      </c>
      <c r="BK275" s="245">
        <f>ROUND(I275*H275,2)</f>
        <v>0</v>
      </c>
      <c r="BL275" s="25" t="s">
        <v>1700</v>
      </c>
      <c r="BM275" s="25" t="s">
        <v>1732</v>
      </c>
    </row>
    <row r="276" spans="2:65" s="1" customFormat="1" ht="16.5" customHeight="1">
      <c r="B276" s="47"/>
      <c r="C276" s="234" t="s">
        <v>1018</v>
      </c>
      <c r="D276" s="234" t="s">
        <v>145</v>
      </c>
      <c r="E276" s="235" t="s">
        <v>1733</v>
      </c>
      <c r="F276" s="236" t="s">
        <v>1734</v>
      </c>
      <c r="G276" s="237" t="s">
        <v>1699</v>
      </c>
      <c r="H276" s="238">
        <v>1</v>
      </c>
      <c r="I276" s="239"/>
      <c r="J276" s="240">
        <f>ROUND(I276*H276,2)</f>
        <v>0</v>
      </c>
      <c r="K276" s="236" t="s">
        <v>149</v>
      </c>
      <c r="L276" s="73"/>
      <c r="M276" s="241" t="s">
        <v>21</v>
      </c>
      <c r="N276" s="257" t="s">
        <v>45</v>
      </c>
      <c r="O276" s="258"/>
      <c r="P276" s="259">
        <f>O276*H276</f>
        <v>0</v>
      </c>
      <c r="Q276" s="259">
        <v>0</v>
      </c>
      <c r="R276" s="259">
        <f>Q276*H276</f>
        <v>0</v>
      </c>
      <c r="S276" s="259">
        <v>0</v>
      </c>
      <c r="T276" s="260">
        <f>S276*H276</f>
        <v>0</v>
      </c>
      <c r="AR276" s="25" t="s">
        <v>1700</v>
      </c>
      <c r="AT276" s="25" t="s">
        <v>145</v>
      </c>
      <c r="AU276" s="25" t="s">
        <v>84</v>
      </c>
      <c r="AY276" s="25" t="s">
        <v>142</v>
      </c>
      <c r="BE276" s="245">
        <f>IF(N276="základní",J276,0)</f>
        <v>0</v>
      </c>
      <c r="BF276" s="245">
        <f>IF(N276="snížená",J276,0)</f>
        <v>0</v>
      </c>
      <c r="BG276" s="245">
        <f>IF(N276="zákl. přenesená",J276,0)</f>
        <v>0</v>
      </c>
      <c r="BH276" s="245">
        <f>IF(N276="sníž. přenesená",J276,0)</f>
        <v>0</v>
      </c>
      <c r="BI276" s="245">
        <f>IF(N276="nulová",J276,0)</f>
        <v>0</v>
      </c>
      <c r="BJ276" s="25" t="s">
        <v>82</v>
      </c>
      <c r="BK276" s="245">
        <f>ROUND(I276*H276,2)</f>
        <v>0</v>
      </c>
      <c r="BL276" s="25" t="s">
        <v>1700</v>
      </c>
      <c r="BM276" s="25" t="s">
        <v>1735</v>
      </c>
    </row>
    <row r="277" spans="2:12" s="1" customFormat="1" ht="6.95" customHeight="1">
      <c r="B277" s="68"/>
      <c r="C277" s="69"/>
      <c r="D277" s="69"/>
      <c r="E277" s="69"/>
      <c r="F277" s="69"/>
      <c r="G277" s="69"/>
      <c r="H277" s="69"/>
      <c r="I277" s="179"/>
      <c r="J277" s="69"/>
      <c r="K277" s="69"/>
      <c r="L277" s="73"/>
    </row>
  </sheetData>
  <sheetProtection password="CC35" sheet="1" objects="1" scenarios="1" formatColumns="0" formatRows="0" autoFilter="0"/>
  <autoFilter ref="C98:K276"/>
  <mergeCells count="10">
    <mergeCell ref="E7:H7"/>
    <mergeCell ref="E9:H9"/>
    <mergeCell ref="E24:H24"/>
    <mergeCell ref="E45:H45"/>
    <mergeCell ref="E47:H47"/>
    <mergeCell ref="J51:J52"/>
    <mergeCell ref="E89:H89"/>
    <mergeCell ref="E91:H91"/>
    <mergeCell ref="G1:H1"/>
    <mergeCell ref="L2:V2"/>
  </mergeCells>
  <hyperlinks>
    <hyperlink ref="F1:G1" location="C2" display="1) Krycí list soupisu"/>
    <hyperlink ref="G1:H1" location="C54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104</v>
      </c>
      <c r="G1" s="152" t="s">
        <v>105</v>
      </c>
      <c r="H1" s="152"/>
      <c r="I1" s="153"/>
      <c r="J1" s="152" t="s">
        <v>106</v>
      </c>
      <c r="K1" s="151" t="s">
        <v>107</v>
      </c>
      <c r="L1" s="152" t="s">
        <v>108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100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84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kotelny SOŠ a SOU řemesel Kutná Hora</v>
      </c>
      <c r="F7" s="41"/>
      <c r="G7" s="41"/>
      <c r="H7" s="41"/>
      <c r="I7" s="155"/>
      <c r="J7" s="30"/>
      <c r="K7" s="32"/>
    </row>
    <row r="8" spans="2:11" ht="13.5">
      <c r="B8" s="29"/>
      <c r="C8" s="30"/>
      <c r="D8" s="41" t="s">
        <v>110</v>
      </c>
      <c r="E8" s="30"/>
      <c r="F8" s="30"/>
      <c r="G8" s="30"/>
      <c r="H8" s="30"/>
      <c r="I8" s="155"/>
      <c r="J8" s="30"/>
      <c r="K8" s="32"/>
    </row>
    <row r="9" spans="2:11" s="1" customFormat="1" ht="16.5" customHeight="1">
      <c r="B9" s="47"/>
      <c r="C9" s="48"/>
      <c r="D9" s="48"/>
      <c r="E9" s="156" t="s">
        <v>1736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1" t="s">
        <v>1737</v>
      </c>
      <c r="E10" s="48"/>
      <c r="F10" s="48"/>
      <c r="G10" s="48"/>
      <c r="H10" s="48"/>
      <c r="I10" s="157"/>
      <c r="J10" s="48"/>
      <c r="K10" s="52"/>
    </row>
    <row r="11" spans="2:11" s="1" customFormat="1" ht="36.95" customHeight="1">
      <c r="B11" s="47"/>
      <c r="C11" s="48"/>
      <c r="D11" s="48"/>
      <c r="E11" s="158" t="s">
        <v>1738</v>
      </c>
      <c r="F11" s="48"/>
      <c r="G11" s="48"/>
      <c r="H11" s="48"/>
      <c r="I11" s="157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8. 2. 2018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21</v>
      </c>
      <c r="K16" s="52"/>
    </row>
    <row r="17" spans="2:11" s="1" customFormat="1" ht="18" customHeight="1">
      <c r="B17" s="47"/>
      <c r="C17" s="48"/>
      <c r="D17" s="48"/>
      <c r="E17" s="36" t="s">
        <v>29</v>
      </c>
      <c r="F17" s="48"/>
      <c r="G17" s="48"/>
      <c r="H17" s="48"/>
      <c r="I17" s="159" t="s">
        <v>30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pans="2:11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pans="2:11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">
        <v>34</v>
      </c>
      <c r="K22" s="52"/>
    </row>
    <row r="23" spans="2:11" s="1" customFormat="1" ht="18" customHeight="1">
      <c r="B23" s="47"/>
      <c r="C23" s="48"/>
      <c r="D23" s="48"/>
      <c r="E23" s="36" t="s">
        <v>35</v>
      </c>
      <c r="F23" s="48"/>
      <c r="G23" s="48"/>
      <c r="H23" s="48"/>
      <c r="I23" s="159" t="s">
        <v>30</v>
      </c>
      <c r="J23" s="36" t="s">
        <v>36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pans="2:11" s="1" customFormat="1" ht="14.4" customHeight="1">
      <c r="B25" s="47"/>
      <c r="C25" s="48"/>
      <c r="D25" s="41" t="s">
        <v>38</v>
      </c>
      <c r="E25" s="48"/>
      <c r="F25" s="48"/>
      <c r="G25" s="48"/>
      <c r="H25" s="48"/>
      <c r="I25" s="157"/>
      <c r="J25" s="48"/>
      <c r="K25" s="52"/>
    </row>
    <row r="26" spans="2:11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25.4" customHeight="1">
      <c r="B29" s="47"/>
      <c r="C29" s="48"/>
      <c r="D29" s="167" t="s">
        <v>40</v>
      </c>
      <c r="E29" s="48"/>
      <c r="F29" s="48"/>
      <c r="G29" s="48"/>
      <c r="H29" s="48"/>
      <c r="I29" s="157"/>
      <c r="J29" s="168">
        <f>ROUND(J89,2)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pans="2:11" s="1" customFormat="1" ht="14.4" customHeight="1">
      <c r="B31" s="47"/>
      <c r="C31" s="48"/>
      <c r="D31" s="48"/>
      <c r="E31" s="48"/>
      <c r="F31" s="53" t="s">
        <v>42</v>
      </c>
      <c r="G31" s="48"/>
      <c r="H31" s="48"/>
      <c r="I31" s="169" t="s">
        <v>41</v>
      </c>
      <c r="J31" s="53" t="s">
        <v>43</v>
      </c>
      <c r="K31" s="52"/>
    </row>
    <row r="32" spans="2:11" s="1" customFormat="1" ht="14.4" customHeight="1">
      <c r="B32" s="47"/>
      <c r="C32" s="48"/>
      <c r="D32" s="56" t="s">
        <v>44</v>
      </c>
      <c r="E32" s="56" t="s">
        <v>45</v>
      </c>
      <c r="F32" s="170">
        <f>ROUND(SUM(BE89:BE179),2)</f>
        <v>0</v>
      </c>
      <c r="G32" s="48"/>
      <c r="H32" s="48"/>
      <c r="I32" s="171">
        <v>0.21</v>
      </c>
      <c r="J32" s="170">
        <f>ROUND(ROUND((SUM(BE89:BE179)),2)*I32,2)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46</v>
      </c>
      <c r="F33" s="170">
        <f>ROUND(SUM(BF89:BF179),2)</f>
        <v>0</v>
      </c>
      <c r="G33" s="48"/>
      <c r="H33" s="48"/>
      <c r="I33" s="171">
        <v>0.15</v>
      </c>
      <c r="J33" s="170">
        <f>ROUND(ROUND((SUM(BF89:BF179)),2)*I33,2)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47</v>
      </c>
      <c r="F34" s="170">
        <f>ROUND(SUM(BG89:BG179),2)</f>
        <v>0</v>
      </c>
      <c r="G34" s="48"/>
      <c r="H34" s="48"/>
      <c r="I34" s="171">
        <v>0.21</v>
      </c>
      <c r="J34" s="170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48</v>
      </c>
      <c r="F35" s="170">
        <f>ROUND(SUM(BH89:BH179),2)</f>
        <v>0</v>
      </c>
      <c r="G35" s="48"/>
      <c r="H35" s="48"/>
      <c r="I35" s="171">
        <v>0.15</v>
      </c>
      <c r="J35" s="170"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0">
        <f>ROUND(SUM(BI89:BI179),2)</f>
        <v>0</v>
      </c>
      <c r="G36" s="48"/>
      <c r="H36" s="48"/>
      <c r="I36" s="171">
        <v>0</v>
      </c>
      <c r="J36" s="170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pans="2:11" s="1" customFormat="1" ht="25.4" customHeight="1">
      <c r="B38" s="47"/>
      <c r="C38" s="172"/>
      <c r="D38" s="173" t="s">
        <v>50</v>
      </c>
      <c r="E38" s="99"/>
      <c r="F38" s="99"/>
      <c r="G38" s="174" t="s">
        <v>51</v>
      </c>
      <c r="H38" s="175" t="s">
        <v>52</v>
      </c>
      <c r="I38" s="176"/>
      <c r="J38" s="177">
        <f>SUM(J29:J36)</f>
        <v>0</v>
      </c>
      <c r="K38" s="178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pans="2:11" s="1" customFormat="1" ht="6.95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pans="2:11" s="1" customFormat="1" ht="36.95" customHeight="1">
      <c r="B44" s="47"/>
      <c r="C44" s="31" t="s">
        <v>113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6.5" customHeight="1">
      <c r="B47" s="47"/>
      <c r="C47" s="48"/>
      <c r="D47" s="48"/>
      <c r="E47" s="156" t="str">
        <f>E7</f>
        <v>Rekonstrukce kotelny SOŠ a SOU řemesel Kutná Hora</v>
      </c>
      <c r="F47" s="41"/>
      <c r="G47" s="41"/>
      <c r="H47" s="41"/>
      <c r="I47" s="157"/>
      <c r="J47" s="48"/>
      <c r="K47" s="52"/>
    </row>
    <row r="48" spans="2:11" ht="13.5">
      <c r="B48" s="29"/>
      <c r="C48" s="41" t="s">
        <v>110</v>
      </c>
      <c r="D48" s="30"/>
      <c r="E48" s="30"/>
      <c r="F48" s="30"/>
      <c r="G48" s="30"/>
      <c r="H48" s="30"/>
      <c r="I48" s="155"/>
      <c r="J48" s="30"/>
      <c r="K48" s="32"/>
    </row>
    <row r="49" spans="2:11" s="1" customFormat="1" ht="16.5" customHeight="1">
      <c r="B49" s="47"/>
      <c r="C49" s="48"/>
      <c r="D49" s="48"/>
      <c r="E49" s="156" t="s">
        <v>1736</v>
      </c>
      <c r="F49" s="48"/>
      <c r="G49" s="48"/>
      <c r="H49" s="48"/>
      <c r="I49" s="157"/>
      <c r="J49" s="48"/>
      <c r="K49" s="52"/>
    </row>
    <row r="50" spans="2:11" s="1" customFormat="1" ht="14.4" customHeight="1">
      <c r="B50" s="47"/>
      <c r="C50" s="41" t="s">
        <v>1737</v>
      </c>
      <c r="D50" s="48"/>
      <c r="E50" s="48"/>
      <c r="F50" s="48"/>
      <c r="G50" s="48"/>
      <c r="H50" s="48"/>
      <c r="I50" s="157"/>
      <c r="J50" s="48"/>
      <c r="K50" s="52"/>
    </row>
    <row r="51" spans="2:11" s="1" customFormat="1" ht="17.25" customHeight="1">
      <c r="B51" s="47"/>
      <c r="C51" s="48"/>
      <c r="D51" s="48"/>
      <c r="E51" s="158" t="str">
        <f>E11</f>
        <v>17210EL1 - elektroinstalace kotelna</v>
      </c>
      <c r="F51" s="48"/>
      <c r="G51" s="48"/>
      <c r="H51" s="48"/>
      <c r="I51" s="157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>Čáslavská 202, Kutná Hora</v>
      </c>
      <c r="G53" s="48"/>
      <c r="H53" s="48"/>
      <c r="I53" s="159" t="s">
        <v>25</v>
      </c>
      <c r="J53" s="160" t="str">
        <f>IF(J14="","",J14)</f>
        <v>8. 2. 2018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SOŠ a SOU řemesel, Čáslavská 202, Kutná Hora</v>
      </c>
      <c r="G55" s="48"/>
      <c r="H55" s="48"/>
      <c r="I55" s="159" t="s">
        <v>33</v>
      </c>
      <c r="J55" s="45" t="str">
        <f>E23</f>
        <v>Kutnohorská stavební s.r.o</v>
      </c>
      <c r="K55" s="52"/>
    </row>
    <row r="56" spans="2:11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pans="2:11" s="1" customFormat="1" ht="29.25" customHeight="1">
      <c r="B58" s="47"/>
      <c r="C58" s="185" t="s">
        <v>114</v>
      </c>
      <c r="D58" s="172"/>
      <c r="E58" s="172"/>
      <c r="F58" s="172"/>
      <c r="G58" s="172"/>
      <c r="H58" s="172"/>
      <c r="I58" s="186"/>
      <c r="J58" s="187" t="s">
        <v>115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pans="2:47" s="1" customFormat="1" ht="29.25" customHeight="1">
      <c r="B60" s="47"/>
      <c r="C60" s="189" t="s">
        <v>116</v>
      </c>
      <c r="D60" s="48"/>
      <c r="E60" s="48"/>
      <c r="F60" s="48"/>
      <c r="G60" s="48"/>
      <c r="H60" s="48"/>
      <c r="I60" s="157"/>
      <c r="J60" s="168">
        <f>J89</f>
        <v>0</v>
      </c>
      <c r="K60" s="52"/>
      <c r="AU60" s="25" t="s">
        <v>117</v>
      </c>
    </row>
    <row r="61" spans="2:11" s="8" customFormat="1" ht="24.95" customHeight="1">
      <c r="B61" s="190"/>
      <c r="C61" s="191"/>
      <c r="D61" s="192" t="s">
        <v>1739</v>
      </c>
      <c r="E61" s="193"/>
      <c r="F61" s="193"/>
      <c r="G61" s="193"/>
      <c r="H61" s="193"/>
      <c r="I61" s="194"/>
      <c r="J61" s="195">
        <f>J90</f>
        <v>0</v>
      </c>
      <c r="K61" s="196"/>
    </row>
    <row r="62" spans="2:11" s="9" customFormat="1" ht="19.9" customHeight="1">
      <c r="B62" s="197"/>
      <c r="C62" s="198"/>
      <c r="D62" s="199" t="s">
        <v>1740</v>
      </c>
      <c r="E62" s="200"/>
      <c r="F62" s="200"/>
      <c r="G62" s="200"/>
      <c r="H62" s="200"/>
      <c r="I62" s="201"/>
      <c r="J62" s="202">
        <f>J116</f>
        <v>0</v>
      </c>
      <c r="K62" s="203"/>
    </row>
    <row r="63" spans="2:11" s="9" customFormat="1" ht="14.85" customHeight="1">
      <c r="B63" s="197"/>
      <c r="C63" s="198"/>
      <c r="D63" s="199" t="s">
        <v>1741</v>
      </c>
      <c r="E63" s="200"/>
      <c r="F63" s="200"/>
      <c r="G63" s="200"/>
      <c r="H63" s="200"/>
      <c r="I63" s="201"/>
      <c r="J63" s="202">
        <f>J126</f>
        <v>0</v>
      </c>
      <c r="K63" s="203"/>
    </row>
    <row r="64" spans="2:11" s="9" customFormat="1" ht="21.8" customHeight="1">
      <c r="B64" s="197"/>
      <c r="C64" s="198"/>
      <c r="D64" s="199" t="s">
        <v>1742</v>
      </c>
      <c r="E64" s="200"/>
      <c r="F64" s="200"/>
      <c r="G64" s="200"/>
      <c r="H64" s="200"/>
      <c r="I64" s="201"/>
      <c r="J64" s="202">
        <f>J137</f>
        <v>0</v>
      </c>
      <c r="K64" s="203"/>
    </row>
    <row r="65" spans="2:11" s="9" customFormat="1" ht="19.9" customHeight="1">
      <c r="B65" s="197"/>
      <c r="C65" s="198"/>
      <c r="D65" s="199" t="s">
        <v>1743</v>
      </c>
      <c r="E65" s="200"/>
      <c r="F65" s="200"/>
      <c r="G65" s="200"/>
      <c r="H65" s="200"/>
      <c r="I65" s="201"/>
      <c r="J65" s="202">
        <f>J139</f>
        <v>0</v>
      </c>
      <c r="K65" s="203"/>
    </row>
    <row r="66" spans="2:11" s="8" customFormat="1" ht="24.95" customHeight="1">
      <c r="B66" s="190"/>
      <c r="C66" s="191"/>
      <c r="D66" s="192" t="s">
        <v>1744</v>
      </c>
      <c r="E66" s="193"/>
      <c r="F66" s="193"/>
      <c r="G66" s="193"/>
      <c r="H66" s="193"/>
      <c r="I66" s="194"/>
      <c r="J66" s="195">
        <f>J150</f>
        <v>0</v>
      </c>
      <c r="K66" s="196"/>
    </row>
    <row r="67" spans="2:11" s="8" customFormat="1" ht="24.95" customHeight="1">
      <c r="B67" s="190"/>
      <c r="C67" s="191"/>
      <c r="D67" s="192" t="s">
        <v>1745</v>
      </c>
      <c r="E67" s="193"/>
      <c r="F67" s="193"/>
      <c r="G67" s="193"/>
      <c r="H67" s="193"/>
      <c r="I67" s="194"/>
      <c r="J67" s="195">
        <f>J172</f>
        <v>0</v>
      </c>
      <c r="K67" s="196"/>
    </row>
    <row r="68" spans="2:11" s="1" customFormat="1" ht="21.8" customHeight="1">
      <c r="B68" s="47"/>
      <c r="C68" s="48"/>
      <c r="D68" s="48"/>
      <c r="E68" s="48"/>
      <c r="F68" s="48"/>
      <c r="G68" s="48"/>
      <c r="H68" s="48"/>
      <c r="I68" s="157"/>
      <c r="J68" s="48"/>
      <c r="K68" s="52"/>
    </row>
    <row r="69" spans="2:11" s="1" customFormat="1" ht="6.95" customHeight="1">
      <c r="B69" s="68"/>
      <c r="C69" s="69"/>
      <c r="D69" s="69"/>
      <c r="E69" s="69"/>
      <c r="F69" s="69"/>
      <c r="G69" s="69"/>
      <c r="H69" s="69"/>
      <c r="I69" s="179"/>
      <c r="J69" s="69"/>
      <c r="K69" s="70"/>
    </row>
    <row r="73" spans="2:12" s="1" customFormat="1" ht="6.95" customHeight="1">
      <c r="B73" s="71"/>
      <c r="C73" s="72"/>
      <c r="D73" s="72"/>
      <c r="E73" s="72"/>
      <c r="F73" s="72"/>
      <c r="G73" s="72"/>
      <c r="H73" s="72"/>
      <c r="I73" s="182"/>
      <c r="J73" s="72"/>
      <c r="K73" s="72"/>
      <c r="L73" s="73"/>
    </row>
    <row r="74" spans="2:12" s="1" customFormat="1" ht="36.95" customHeight="1">
      <c r="B74" s="47"/>
      <c r="C74" s="74" t="s">
        <v>126</v>
      </c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16.5" customHeight="1">
      <c r="B77" s="47"/>
      <c r="C77" s="75"/>
      <c r="D77" s="75"/>
      <c r="E77" s="205" t="str">
        <f>E7</f>
        <v>Rekonstrukce kotelny SOŠ a SOU řemesel Kutná Hora</v>
      </c>
      <c r="F77" s="77"/>
      <c r="G77" s="77"/>
      <c r="H77" s="77"/>
      <c r="I77" s="204"/>
      <c r="J77" s="75"/>
      <c r="K77" s="75"/>
      <c r="L77" s="73"/>
    </row>
    <row r="78" spans="2:12" ht="13.5">
      <c r="B78" s="29"/>
      <c r="C78" s="77" t="s">
        <v>110</v>
      </c>
      <c r="D78" s="294"/>
      <c r="E78" s="294"/>
      <c r="F78" s="294"/>
      <c r="G78" s="294"/>
      <c r="H78" s="294"/>
      <c r="I78" s="149"/>
      <c r="J78" s="294"/>
      <c r="K78" s="294"/>
      <c r="L78" s="295"/>
    </row>
    <row r="79" spans="2:12" s="1" customFormat="1" ht="16.5" customHeight="1">
      <c r="B79" s="47"/>
      <c r="C79" s="75"/>
      <c r="D79" s="75"/>
      <c r="E79" s="205" t="s">
        <v>1736</v>
      </c>
      <c r="F79" s="75"/>
      <c r="G79" s="75"/>
      <c r="H79" s="75"/>
      <c r="I79" s="204"/>
      <c r="J79" s="75"/>
      <c r="K79" s="75"/>
      <c r="L79" s="73"/>
    </row>
    <row r="80" spans="2:12" s="1" customFormat="1" ht="14.4" customHeight="1">
      <c r="B80" s="47"/>
      <c r="C80" s="77" t="s">
        <v>1737</v>
      </c>
      <c r="D80" s="75"/>
      <c r="E80" s="75"/>
      <c r="F80" s="75"/>
      <c r="G80" s="75"/>
      <c r="H80" s="75"/>
      <c r="I80" s="204"/>
      <c r="J80" s="75"/>
      <c r="K80" s="75"/>
      <c r="L80" s="73"/>
    </row>
    <row r="81" spans="2:12" s="1" customFormat="1" ht="17.25" customHeight="1">
      <c r="B81" s="47"/>
      <c r="C81" s="75"/>
      <c r="D81" s="75"/>
      <c r="E81" s="83" t="str">
        <f>E11</f>
        <v>17210EL1 - elektroinstalace kotelna</v>
      </c>
      <c r="F81" s="75"/>
      <c r="G81" s="75"/>
      <c r="H81" s="75"/>
      <c r="I81" s="204"/>
      <c r="J81" s="75"/>
      <c r="K81" s="75"/>
      <c r="L81" s="73"/>
    </row>
    <row r="82" spans="2:12" s="1" customFormat="1" ht="6.95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12" s="1" customFormat="1" ht="18" customHeight="1">
      <c r="B83" s="47"/>
      <c r="C83" s="77" t="s">
        <v>23</v>
      </c>
      <c r="D83" s="75"/>
      <c r="E83" s="75"/>
      <c r="F83" s="206" t="str">
        <f>F14</f>
        <v>Čáslavská 202, Kutná Hora</v>
      </c>
      <c r="G83" s="75"/>
      <c r="H83" s="75"/>
      <c r="I83" s="207" t="s">
        <v>25</v>
      </c>
      <c r="J83" s="86" t="str">
        <f>IF(J14="","",J14)</f>
        <v>8. 2. 2018</v>
      </c>
      <c r="K83" s="75"/>
      <c r="L83" s="73"/>
    </row>
    <row r="84" spans="2:12" s="1" customFormat="1" ht="6.95" customHeight="1">
      <c r="B84" s="47"/>
      <c r="C84" s="75"/>
      <c r="D84" s="75"/>
      <c r="E84" s="75"/>
      <c r="F84" s="75"/>
      <c r="G84" s="75"/>
      <c r="H84" s="75"/>
      <c r="I84" s="204"/>
      <c r="J84" s="75"/>
      <c r="K84" s="75"/>
      <c r="L84" s="73"/>
    </row>
    <row r="85" spans="2:12" s="1" customFormat="1" ht="13.5">
      <c r="B85" s="47"/>
      <c r="C85" s="77" t="s">
        <v>27</v>
      </c>
      <c r="D85" s="75"/>
      <c r="E85" s="75"/>
      <c r="F85" s="206" t="str">
        <f>E17</f>
        <v>SOŠ a SOU řemesel, Čáslavská 202, Kutná Hora</v>
      </c>
      <c r="G85" s="75"/>
      <c r="H85" s="75"/>
      <c r="I85" s="207" t="s">
        <v>33</v>
      </c>
      <c r="J85" s="206" t="str">
        <f>E23</f>
        <v>Kutnohorská stavební s.r.o</v>
      </c>
      <c r="K85" s="75"/>
      <c r="L85" s="73"/>
    </row>
    <row r="86" spans="2:12" s="1" customFormat="1" ht="14.4" customHeight="1">
      <c r="B86" s="47"/>
      <c r="C86" s="77" t="s">
        <v>31</v>
      </c>
      <c r="D86" s="75"/>
      <c r="E86" s="75"/>
      <c r="F86" s="206" t="str">
        <f>IF(E20="","",E20)</f>
        <v/>
      </c>
      <c r="G86" s="75"/>
      <c r="H86" s="75"/>
      <c r="I86" s="204"/>
      <c r="J86" s="75"/>
      <c r="K86" s="75"/>
      <c r="L86" s="73"/>
    </row>
    <row r="87" spans="2:12" s="1" customFormat="1" ht="10.3" customHeight="1">
      <c r="B87" s="47"/>
      <c r="C87" s="75"/>
      <c r="D87" s="75"/>
      <c r="E87" s="75"/>
      <c r="F87" s="75"/>
      <c r="G87" s="75"/>
      <c r="H87" s="75"/>
      <c r="I87" s="204"/>
      <c r="J87" s="75"/>
      <c r="K87" s="75"/>
      <c r="L87" s="73"/>
    </row>
    <row r="88" spans="2:20" s="10" customFormat="1" ht="29.25" customHeight="1">
      <c r="B88" s="208"/>
      <c r="C88" s="209" t="s">
        <v>127</v>
      </c>
      <c r="D88" s="210" t="s">
        <v>59</v>
      </c>
      <c r="E88" s="210" t="s">
        <v>55</v>
      </c>
      <c r="F88" s="210" t="s">
        <v>128</v>
      </c>
      <c r="G88" s="210" t="s">
        <v>129</v>
      </c>
      <c r="H88" s="210" t="s">
        <v>130</v>
      </c>
      <c r="I88" s="211" t="s">
        <v>131</v>
      </c>
      <c r="J88" s="210" t="s">
        <v>115</v>
      </c>
      <c r="K88" s="212" t="s">
        <v>132</v>
      </c>
      <c r="L88" s="213"/>
      <c r="M88" s="103" t="s">
        <v>133</v>
      </c>
      <c r="N88" s="104" t="s">
        <v>44</v>
      </c>
      <c r="O88" s="104" t="s">
        <v>134</v>
      </c>
      <c r="P88" s="104" t="s">
        <v>135</v>
      </c>
      <c r="Q88" s="104" t="s">
        <v>136</v>
      </c>
      <c r="R88" s="104" t="s">
        <v>137</v>
      </c>
      <c r="S88" s="104" t="s">
        <v>138</v>
      </c>
      <c r="T88" s="105" t="s">
        <v>139</v>
      </c>
    </row>
    <row r="89" spans="2:63" s="1" customFormat="1" ht="29.25" customHeight="1">
      <c r="B89" s="47"/>
      <c r="C89" s="109" t="s">
        <v>116</v>
      </c>
      <c r="D89" s="75"/>
      <c r="E89" s="75"/>
      <c r="F89" s="75"/>
      <c r="G89" s="75"/>
      <c r="H89" s="75"/>
      <c r="I89" s="204"/>
      <c r="J89" s="214">
        <f>BK89</f>
        <v>0</v>
      </c>
      <c r="K89" s="75"/>
      <c r="L89" s="73"/>
      <c r="M89" s="106"/>
      <c r="N89" s="107"/>
      <c r="O89" s="107"/>
      <c r="P89" s="215">
        <f>P90+P150+P172</f>
        <v>0</v>
      </c>
      <c r="Q89" s="107"/>
      <c r="R89" s="215">
        <f>R90+R150+R172</f>
        <v>0.43508928571428557</v>
      </c>
      <c r="S89" s="107"/>
      <c r="T89" s="216">
        <f>T90+T150+T172</f>
        <v>0</v>
      </c>
      <c r="AT89" s="25" t="s">
        <v>73</v>
      </c>
      <c r="AU89" s="25" t="s">
        <v>117</v>
      </c>
      <c r="BK89" s="217">
        <f>BK90+BK150+BK172</f>
        <v>0</v>
      </c>
    </row>
    <row r="90" spans="2:63" s="11" customFormat="1" ht="37.4" customHeight="1">
      <c r="B90" s="218"/>
      <c r="C90" s="219"/>
      <c r="D90" s="220" t="s">
        <v>73</v>
      </c>
      <c r="E90" s="221" t="s">
        <v>1746</v>
      </c>
      <c r="F90" s="221" t="s">
        <v>1747</v>
      </c>
      <c r="G90" s="219"/>
      <c r="H90" s="219"/>
      <c r="I90" s="222"/>
      <c r="J90" s="223">
        <f>BK90</f>
        <v>0</v>
      </c>
      <c r="K90" s="219"/>
      <c r="L90" s="224"/>
      <c r="M90" s="225"/>
      <c r="N90" s="226"/>
      <c r="O90" s="226"/>
      <c r="P90" s="227">
        <f>P91+SUM(P92:P116)+P139</f>
        <v>0</v>
      </c>
      <c r="Q90" s="226"/>
      <c r="R90" s="227">
        <f>R91+SUM(R92:R116)+R139</f>
        <v>0.14108928571428575</v>
      </c>
      <c r="S90" s="226"/>
      <c r="T90" s="228">
        <f>T91+SUM(T92:T116)+T139</f>
        <v>0</v>
      </c>
      <c r="AR90" s="229" t="s">
        <v>82</v>
      </c>
      <c r="AT90" s="230" t="s">
        <v>73</v>
      </c>
      <c r="AU90" s="230" t="s">
        <v>74</v>
      </c>
      <c r="AY90" s="229" t="s">
        <v>142</v>
      </c>
      <c r="BK90" s="231">
        <f>BK91+SUM(BK92:BK116)+BK139</f>
        <v>0</v>
      </c>
    </row>
    <row r="91" spans="2:65" s="1" customFormat="1" ht="16.5" customHeight="1">
      <c r="B91" s="47"/>
      <c r="C91" s="246" t="s">
        <v>82</v>
      </c>
      <c r="D91" s="246" t="s">
        <v>156</v>
      </c>
      <c r="E91" s="247" t="s">
        <v>1748</v>
      </c>
      <c r="F91" s="248" t="s">
        <v>1749</v>
      </c>
      <c r="G91" s="249" t="s">
        <v>179</v>
      </c>
      <c r="H91" s="250">
        <v>11</v>
      </c>
      <c r="I91" s="251"/>
      <c r="J91" s="252">
        <f>ROUND(I91*H91,2)</f>
        <v>0</v>
      </c>
      <c r="K91" s="248" t="s">
        <v>21</v>
      </c>
      <c r="L91" s="253"/>
      <c r="M91" s="254" t="s">
        <v>21</v>
      </c>
      <c r="N91" s="255" t="s">
        <v>45</v>
      </c>
      <c r="O91" s="48"/>
      <c r="P91" s="243">
        <f>O91*H91</f>
        <v>0</v>
      </c>
      <c r="Q91" s="243">
        <v>0.000181818181818182</v>
      </c>
      <c r="R91" s="243">
        <f>Q91*H91</f>
        <v>0.0020000000000000018</v>
      </c>
      <c r="S91" s="243">
        <v>0</v>
      </c>
      <c r="T91" s="244">
        <f>S91*H91</f>
        <v>0</v>
      </c>
      <c r="AR91" s="25" t="s">
        <v>1750</v>
      </c>
      <c r="AT91" s="25" t="s">
        <v>156</v>
      </c>
      <c r="AU91" s="25" t="s">
        <v>82</v>
      </c>
      <c r="AY91" s="25" t="s">
        <v>142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25" t="s">
        <v>82</v>
      </c>
      <c r="BK91" s="245">
        <f>ROUND(I91*H91,2)</f>
        <v>0</v>
      </c>
      <c r="BL91" s="25" t="s">
        <v>405</v>
      </c>
      <c r="BM91" s="25" t="s">
        <v>1751</v>
      </c>
    </row>
    <row r="92" spans="2:65" s="1" customFormat="1" ht="16.5" customHeight="1">
      <c r="B92" s="47"/>
      <c r="C92" s="246" t="s">
        <v>84</v>
      </c>
      <c r="D92" s="246" t="s">
        <v>156</v>
      </c>
      <c r="E92" s="247" t="s">
        <v>1752</v>
      </c>
      <c r="F92" s="248" t="s">
        <v>1753</v>
      </c>
      <c r="G92" s="249" t="s">
        <v>179</v>
      </c>
      <c r="H92" s="250">
        <v>11</v>
      </c>
      <c r="I92" s="251"/>
      <c r="J92" s="252">
        <f>ROUND(I92*H92,2)</f>
        <v>0</v>
      </c>
      <c r="K92" s="248" t="s">
        <v>21</v>
      </c>
      <c r="L92" s="253"/>
      <c r="M92" s="254" t="s">
        <v>21</v>
      </c>
      <c r="N92" s="255" t="s">
        <v>45</v>
      </c>
      <c r="O92" s="48"/>
      <c r="P92" s="243">
        <f>O92*H92</f>
        <v>0</v>
      </c>
      <c r="Q92" s="243">
        <v>0.000181818181818182</v>
      </c>
      <c r="R92" s="243">
        <f>Q92*H92</f>
        <v>0.0020000000000000018</v>
      </c>
      <c r="S92" s="243">
        <v>0</v>
      </c>
      <c r="T92" s="244">
        <f>S92*H92</f>
        <v>0</v>
      </c>
      <c r="AR92" s="25" t="s">
        <v>1750</v>
      </c>
      <c r="AT92" s="25" t="s">
        <v>156</v>
      </c>
      <c r="AU92" s="25" t="s">
        <v>82</v>
      </c>
      <c r="AY92" s="25" t="s">
        <v>142</v>
      </c>
      <c r="BE92" s="245">
        <f>IF(N92="základní",J92,0)</f>
        <v>0</v>
      </c>
      <c r="BF92" s="245">
        <f>IF(N92="snížená",J92,0)</f>
        <v>0</v>
      </c>
      <c r="BG92" s="245">
        <f>IF(N92="zákl. přenesená",J92,0)</f>
        <v>0</v>
      </c>
      <c r="BH92" s="245">
        <f>IF(N92="sníž. přenesená",J92,0)</f>
        <v>0</v>
      </c>
      <c r="BI92" s="245">
        <f>IF(N92="nulová",J92,0)</f>
        <v>0</v>
      </c>
      <c r="BJ92" s="25" t="s">
        <v>82</v>
      </c>
      <c r="BK92" s="245">
        <f>ROUND(I92*H92,2)</f>
        <v>0</v>
      </c>
      <c r="BL92" s="25" t="s">
        <v>405</v>
      </c>
      <c r="BM92" s="25" t="s">
        <v>1754</v>
      </c>
    </row>
    <row r="93" spans="2:65" s="1" customFormat="1" ht="16.5" customHeight="1">
      <c r="B93" s="47"/>
      <c r="C93" s="246" t="s">
        <v>155</v>
      </c>
      <c r="D93" s="246" t="s">
        <v>156</v>
      </c>
      <c r="E93" s="247" t="s">
        <v>1755</v>
      </c>
      <c r="F93" s="248" t="s">
        <v>1756</v>
      </c>
      <c r="G93" s="249" t="s">
        <v>179</v>
      </c>
      <c r="H93" s="250">
        <v>1</v>
      </c>
      <c r="I93" s="251"/>
      <c r="J93" s="252">
        <f>ROUND(I93*H93,2)</f>
        <v>0</v>
      </c>
      <c r="K93" s="248" t="s">
        <v>21</v>
      </c>
      <c r="L93" s="253"/>
      <c r="M93" s="254" t="s">
        <v>21</v>
      </c>
      <c r="N93" s="255" t="s">
        <v>45</v>
      </c>
      <c r="O93" s="48"/>
      <c r="P93" s="243">
        <f>O93*H93</f>
        <v>0</v>
      </c>
      <c r="Q93" s="243">
        <v>0</v>
      </c>
      <c r="R93" s="243">
        <f>Q93*H93</f>
        <v>0</v>
      </c>
      <c r="S93" s="243">
        <v>0</v>
      </c>
      <c r="T93" s="244">
        <f>S93*H93</f>
        <v>0</v>
      </c>
      <c r="AR93" s="25" t="s">
        <v>1750</v>
      </c>
      <c r="AT93" s="25" t="s">
        <v>156</v>
      </c>
      <c r="AU93" s="25" t="s">
        <v>82</v>
      </c>
      <c r="AY93" s="25" t="s">
        <v>142</v>
      </c>
      <c r="BE93" s="245">
        <f>IF(N93="základní",J93,0)</f>
        <v>0</v>
      </c>
      <c r="BF93" s="245">
        <f>IF(N93="snížená",J93,0)</f>
        <v>0</v>
      </c>
      <c r="BG93" s="245">
        <f>IF(N93="zákl. přenesená",J93,0)</f>
        <v>0</v>
      </c>
      <c r="BH93" s="245">
        <f>IF(N93="sníž. přenesená",J93,0)</f>
        <v>0</v>
      </c>
      <c r="BI93" s="245">
        <f>IF(N93="nulová",J93,0)</f>
        <v>0</v>
      </c>
      <c r="BJ93" s="25" t="s">
        <v>82</v>
      </c>
      <c r="BK93" s="245">
        <f>ROUND(I93*H93,2)</f>
        <v>0</v>
      </c>
      <c r="BL93" s="25" t="s">
        <v>405</v>
      </c>
      <c r="BM93" s="25" t="s">
        <v>1757</v>
      </c>
    </row>
    <row r="94" spans="2:65" s="1" customFormat="1" ht="16.5" customHeight="1">
      <c r="B94" s="47"/>
      <c r="C94" s="246" t="s">
        <v>161</v>
      </c>
      <c r="D94" s="246" t="s">
        <v>156</v>
      </c>
      <c r="E94" s="247" t="s">
        <v>1758</v>
      </c>
      <c r="F94" s="248" t="s">
        <v>1759</v>
      </c>
      <c r="G94" s="249" t="s">
        <v>179</v>
      </c>
      <c r="H94" s="250">
        <v>1</v>
      </c>
      <c r="I94" s="251"/>
      <c r="J94" s="252">
        <f>ROUND(I94*H94,2)</f>
        <v>0</v>
      </c>
      <c r="K94" s="248" t="s">
        <v>21</v>
      </c>
      <c r="L94" s="253"/>
      <c r="M94" s="254" t="s">
        <v>21</v>
      </c>
      <c r="N94" s="255" t="s">
        <v>45</v>
      </c>
      <c r="O94" s="48"/>
      <c r="P94" s="243">
        <f>O94*H94</f>
        <v>0</v>
      </c>
      <c r="Q94" s="243">
        <v>0.001</v>
      </c>
      <c r="R94" s="243">
        <f>Q94*H94</f>
        <v>0.001</v>
      </c>
      <c r="S94" s="243">
        <v>0</v>
      </c>
      <c r="T94" s="244">
        <f>S94*H94</f>
        <v>0</v>
      </c>
      <c r="AR94" s="25" t="s">
        <v>1750</v>
      </c>
      <c r="AT94" s="25" t="s">
        <v>156</v>
      </c>
      <c r="AU94" s="25" t="s">
        <v>82</v>
      </c>
      <c r="AY94" s="25" t="s">
        <v>142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405</v>
      </c>
      <c r="BM94" s="25" t="s">
        <v>1760</v>
      </c>
    </row>
    <row r="95" spans="2:65" s="1" customFormat="1" ht="16.5" customHeight="1">
      <c r="B95" s="47"/>
      <c r="C95" s="246" t="s">
        <v>165</v>
      </c>
      <c r="D95" s="246" t="s">
        <v>156</v>
      </c>
      <c r="E95" s="247" t="s">
        <v>1761</v>
      </c>
      <c r="F95" s="248" t="s">
        <v>1762</v>
      </c>
      <c r="G95" s="249" t="s">
        <v>179</v>
      </c>
      <c r="H95" s="250">
        <v>1</v>
      </c>
      <c r="I95" s="251"/>
      <c r="J95" s="252">
        <f>ROUND(I95*H95,2)</f>
        <v>0</v>
      </c>
      <c r="K95" s="248" t="s">
        <v>21</v>
      </c>
      <c r="L95" s="253"/>
      <c r="M95" s="254" t="s">
        <v>21</v>
      </c>
      <c r="N95" s="255" t="s">
        <v>45</v>
      </c>
      <c r="O95" s="48"/>
      <c r="P95" s="243">
        <f>O95*H95</f>
        <v>0</v>
      </c>
      <c r="Q95" s="243">
        <v>0</v>
      </c>
      <c r="R95" s="243">
        <f>Q95*H95</f>
        <v>0</v>
      </c>
      <c r="S95" s="243">
        <v>0</v>
      </c>
      <c r="T95" s="244">
        <f>S95*H95</f>
        <v>0</v>
      </c>
      <c r="AR95" s="25" t="s">
        <v>1750</v>
      </c>
      <c r="AT95" s="25" t="s">
        <v>156</v>
      </c>
      <c r="AU95" s="25" t="s">
        <v>82</v>
      </c>
      <c r="AY95" s="25" t="s">
        <v>142</v>
      </c>
      <c r="BE95" s="245">
        <f>IF(N95="základní",J95,0)</f>
        <v>0</v>
      </c>
      <c r="BF95" s="245">
        <f>IF(N95="snížená",J95,0)</f>
        <v>0</v>
      </c>
      <c r="BG95" s="245">
        <f>IF(N95="zákl. přenesená",J95,0)</f>
        <v>0</v>
      </c>
      <c r="BH95" s="245">
        <f>IF(N95="sníž. přenesená",J95,0)</f>
        <v>0</v>
      </c>
      <c r="BI95" s="245">
        <f>IF(N95="nulová",J95,0)</f>
        <v>0</v>
      </c>
      <c r="BJ95" s="25" t="s">
        <v>82</v>
      </c>
      <c r="BK95" s="245">
        <f>ROUND(I95*H95,2)</f>
        <v>0</v>
      </c>
      <c r="BL95" s="25" t="s">
        <v>405</v>
      </c>
      <c r="BM95" s="25" t="s">
        <v>1763</v>
      </c>
    </row>
    <row r="96" spans="2:65" s="1" customFormat="1" ht="16.5" customHeight="1">
      <c r="B96" s="47"/>
      <c r="C96" s="246" t="s">
        <v>169</v>
      </c>
      <c r="D96" s="246" t="s">
        <v>156</v>
      </c>
      <c r="E96" s="247" t="s">
        <v>1764</v>
      </c>
      <c r="F96" s="248" t="s">
        <v>1765</v>
      </c>
      <c r="G96" s="249" t="s">
        <v>179</v>
      </c>
      <c r="H96" s="250">
        <v>6</v>
      </c>
      <c r="I96" s="251"/>
      <c r="J96" s="252">
        <f>ROUND(I96*H96,2)</f>
        <v>0</v>
      </c>
      <c r="K96" s="248" t="s">
        <v>21</v>
      </c>
      <c r="L96" s="253"/>
      <c r="M96" s="254" t="s">
        <v>21</v>
      </c>
      <c r="N96" s="255" t="s">
        <v>45</v>
      </c>
      <c r="O96" s="48"/>
      <c r="P96" s="243">
        <f>O96*H96</f>
        <v>0</v>
      </c>
      <c r="Q96" s="243">
        <v>0.000333333333333333</v>
      </c>
      <c r="R96" s="243">
        <f>Q96*H96</f>
        <v>0.001999999999999998</v>
      </c>
      <c r="S96" s="243">
        <v>0</v>
      </c>
      <c r="T96" s="244">
        <f>S96*H96</f>
        <v>0</v>
      </c>
      <c r="AR96" s="25" t="s">
        <v>1750</v>
      </c>
      <c r="AT96" s="25" t="s">
        <v>156</v>
      </c>
      <c r="AU96" s="25" t="s">
        <v>82</v>
      </c>
      <c r="AY96" s="25" t="s">
        <v>142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5" t="s">
        <v>82</v>
      </c>
      <c r="BK96" s="245">
        <f>ROUND(I96*H96,2)</f>
        <v>0</v>
      </c>
      <c r="BL96" s="25" t="s">
        <v>405</v>
      </c>
      <c r="BM96" s="25" t="s">
        <v>1766</v>
      </c>
    </row>
    <row r="97" spans="2:65" s="1" customFormat="1" ht="16.5" customHeight="1">
      <c r="B97" s="47"/>
      <c r="C97" s="246" t="s">
        <v>176</v>
      </c>
      <c r="D97" s="246" t="s">
        <v>156</v>
      </c>
      <c r="E97" s="247" t="s">
        <v>1767</v>
      </c>
      <c r="F97" s="248" t="s">
        <v>1768</v>
      </c>
      <c r="G97" s="249" t="s">
        <v>179</v>
      </c>
      <c r="H97" s="250">
        <v>5</v>
      </c>
      <c r="I97" s="251"/>
      <c r="J97" s="252">
        <f>ROUND(I97*H97,2)</f>
        <v>0</v>
      </c>
      <c r="K97" s="248" t="s">
        <v>21</v>
      </c>
      <c r="L97" s="253"/>
      <c r="M97" s="254" t="s">
        <v>21</v>
      </c>
      <c r="N97" s="255" t="s">
        <v>45</v>
      </c>
      <c r="O97" s="48"/>
      <c r="P97" s="243">
        <f>O97*H97</f>
        <v>0</v>
      </c>
      <c r="Q97" s="243">
        <v>0.0004</v>
      </c>
      <c r="R97" s="243">
        <f>Q97*H97</f>
        <v>0.002</v>
      </c>
      <c r="S97" s="243">
        <v>0</v>
      </c>
      <c r="T97" s="244">
        <f>S97*H97</f>
        <v>0</v>
      </c>
      <c r="AR97" s="25" t="s">
        <v>1750</v>
      </c>
      <c r="AT97" s="25" t="s">
        <v>156</v>
      </c>
      <c r="AU97" s="25" t="s">
        <v>82</v>
      </c>
      <c r="AY97" s="25" t="s">
        <v>142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82</v>
      </c>
      <c r="BK97" s="245">
        <f>ROUND(I97*H97,2)</f>
        <v>0</v>
      </c>
      <c r="BL97" s="25" t="s">
        <v>405</v>
      </c>
      <c r="BM97" s="25" t="s">
        <v>1769</v>
      </c>
    </row>
    <row r="98" spans="2:65" s="1" customFormat="1" ht="16.5" customHeight="1">
      <c r="B98" s="47"/>
      <c r="C98" s="246" t="s">
        <v>181</v>
      </c>
      <c r="D98" s="246" t="s">
        <v>156</v>
      </c>
      <c r="E98" s="247" t="s">
        <v>1770</v>
      </c>
      <c r="F98" s="248" t="s">
        <v>1771</v>
      </c>
      <c r="G98" s="249" t="s">
        <v>179</v>
      </c>
      <c r="H98" s="250">
        <v>1</v>
      </c>
      <c r="I98" s="251"/>
      <c r="J98" s="252">
        <f>ROUND(I98*H98,2)</f>
        <v>0</v>
      </c>
      <c r="K98" s="248" t="s">
        <v>21</v>
      </c>
      <c r="L98" s="253"/>
      <c r="M98" s="254" t="s">
        <v>21</v>
      </c>
      <c r="N98" s="255" t="s">
        <v>45</v>
      </c>
      <c r="O98" s="48"/>
      <c r="P98" s="243">
        <f>O98*H98</f>
        <v>0</v>
      </c>
      <c r="Q98" s="243">
        <v>0</v>
      </c>
      <c r="R98" s="243">
        <f>Q98*H98</f>
        <v>0</v>
      </c>
      <c r="S98" s="243">
        <v>0</v>
      </c>
      <c r="T98" s="244">
        <f>S98*H98</f>
        <v>0</v>
      </c>
      <c r="AR98" s="25" t="s">
        <v>1750</v>
      </c>
      <c r="AT98" s="25" t="s">
        <v>156</v>
      </c>
      <c r="AU98" s="25" t="s">
        <v>82</v>
      </c>
      <c r="AY98" s="25" t="s">
        <v>142</v>
      </c>
      <c r="BE98" s="245">
        <f>IF(N98="základní",J98,0)</f>
        <v>0</v>
      </c>
      <c r="BF98" s="245">
        <f>IF(N98="snížená",J98,0)</f>
        <v>0</v>
      </c>
      <c r="BG98" s="245">
        <f>IF(N98="zákl. přenesená",J98,0)</f>
        <v>0</v>
      </c>
      <c r="BH98" s="245">
        <f>IF(N98="sníž. přenesená",J98,0)</f>
        <v>0</v>
      </c>
      <c r="BI98" s="245">
        <f>IF(N98="nulová",J98,0)</f>
        <v>0</v>
      </c>
      <c r="BJ98" s="25" t="s">
        <v>82</v>
      </c>
      <c r="BK98" s="245">
        <f>ROUND(I98*H98,2)</f>
        <v>0</v>
      </c>
      <c r="BL98" s="25" t="s">
        <v>405</v>
      </c>
      <c r="BM98" s="25" t="s">
        <v>1772</v>
      </c>
    </row>
    <row r="99" spans="2:65" s="1" customFormat="1" ht="16.5" customHeight="1">
      <c r="B99" s="47"/>
      <c r="C99" s="246" t="s">
        <v>185</v>
      </c>
      <c r="D99" s="246" t="s">
        <v>156</v>
      </c>
      <c r="E99" s="247" t="s">
        <v>1773</v>
      </c>
      <c r="F99" s="248" t="s">
        <v>1774</v>
      </c>
      <c r="G99" s="249" t="s">
        <v>179</v>
      </c>
      <c r="H99" s="250">
        <v>1</v>
      </c>
      <c r="I99" s="251"/>
      <c r="J99" s="252">
        <f>ROUND(I99*H99,2)</f>
        <v>0</v>
      </c>
      <c r="K99" s="248" t="s">
        <v>21</v>
      </c>
      <c r="L99" s="253"/>
      <c r="M99" s="254" t="s">
        <v>21</v>
      </c>
      <c r="N99" s="255" t="s">
        <v>45</v>
      </c>
      <c r="O99" s="48"/>
      <c r="P99" s="243">
        <f>O99*H99</f>
        <v>0</v>
      </c>
      <c r="Q99" s="243">
        <v>0</v>
      </c>
      <c r="R99" s="243">
        <f>Q99*H99</f>
        <v>0</v>
      </c>
      <c r="S99" s="243">
        <v>0</v>
      </c>
      <c r="T99" s="244">
        <f>S99*H99</f>
        <v>0</v>
      </c>
      <c r="AR99" s="25" t="s">
        <v>1750</v>
      </c>
      <c r="AT99" s="25" t="s">
        <v>156</v>
      </c>
      <c r="AU99" s="25" t="s">
        <v>82</v>
      </c>
      <c r="AY99" s="25" t="s">
        <v>142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25" t="s">
        <v>82</v>
      </c>
      <c r="BK99" s="245">
        <f>ROUND(I99*H99,2)</f>
        <v>0</v>
      </c>
      <c r="BL99" s="25" t="s">
        <v>405</v>
      </c>
      <c r="BM99" s="25" t="s">
        <v>1775</v>
      </c>
    </row>
    <row r="100" spans="2:65" s="1" customFormat="1" ht="16.5" customHeight="1">
      <c r="B100" s="47"/>
      <c r="C100" s="246" t="s">
        <v>189</v>
      </c>
      <c r="D100" s="246" t="s">
        <v>156</v>
      </c>
      <c r="E100" s="247" t="s">
        <v>1776</v>
      </c>
      <c r="F100" s="248" t="s">
        <v>1777</v>
      </c>
      <c r="G100" s="249" t="s">
        <v>179</v>
      </c>
      <c r="H100" s="250">
        <v>1</v>
      </c>
      <c r="I100" s="251"/>
      <c r="J100" s="252">
        <f>ROUND(I100*H100,2)</f>
        <v>0</v>
      </c>
      <c r="K100" s="248" t="s">
        <v>21</v>
      </c>
      <c r="L100" s="253"/>
      <c r="M100" s="254" t="s">
        <v>21</v>
      </c>
      <c r="N100" s="255" t="s">
        <v>45</v>
      </c>
      <c r="O100" s="48"/>
      <c r="P100" s="243">
        <f>O100*H100</f>
        <v>0</v>
      </c>
      <c r="Q100" s="243">
        <v>0</v>
      </c>
      <c r="R100" s="243">
        <f>Q100*H100</f>
        <v>0</v>
      </c>
      <c r="S100" s="243">
        <v>0</v>
      </c>
      <c r="T100" s="244">
        <f>S100*H100</f>
        <v>0</v>
      </c>
      <c r="AR100" s="25" t="s">
        <v>1750</v>
      </c>
      <c r="AT100" s="25" t="s">
        <v>156</v>
      </c>
      <c r="AU100" s="25" t="s">
        <v>82</v>
      </c>
      <c r="AY100" s="25" t="s">
        <v>142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25" t="s">
        <v>82</v>
      </c>
      <c r="BK100" s="245">
        <f>ROUND(I100*H100,2)</f>
        <v>0</v>
      </c>
      <c r="BL100" s="25" t="s">
        <v>405</v>
      </c>
      <c r="BM100" s="25" t="s">
        <v>1778</v>
      </c>
    </row>
    <row r="101" spans="2:65" s="1" customFormat="1" ht="16.5" customHeight="1">
      <c r="B101" s="47"/>
      <c r="C101" s="246" t="s">
        <v>193</v>
      </c>
      <c r="D101" s="246" t="s">
        <v>156</v>
      </c>
      <c r="E101" s="247" t="s">
        <v>1779</v>
      </c>
      <c r="F101" s="248" t="s">
        <v>1780</v>
      </c>
      <c r="G101" s="249" t="s">
        <v>179</v>
      </c>
      <c r="H101" s="250">
        <v>4</v>
      </c>
      <c r="I101" s="251"/>
      <c r="J101" s="252">
        <f>ROUND(I101*H101,2)</f>
        <v>0</v>
      </c>
      <c r="K101" s="248" t="s">
        <v>21</v>
      </c>
      <c r="L101" s="253"/>
      <c r="M101" s="254" t="s">
        <v>21</v>
      </c>
      <c r="N101" s="255" t="s">
        <v>45</v>
      </c>
      <c r="O101" s="48"/>
      <c r="P101" s="243">
        <f>O101*H101</f>
        <v>0</v>
      </c>
      <c r="Q101" s="243">
        <v>0.00025</v>
      </c>
      <c r="R101" s="243">
        <f>Q101*H101</f>
        <v>0.001</v>
      </c>
      <c r="S101" s="243">
        <v>0</v>
      </c>
      <c r="T101" s="244">
        <f>S101*H101</f>
        <v>0</v>
      </c>
      <c r="AR101" s="25" t="s">
        <v>1750</v>
      </c>
      <c r="AT101" s="25" t="s">
        <v>156</v>
      </c>
      <c r="AU101" s="25" t="s">
        <v>82</v>
      </c>
      <c r="AY101" s="25" t="s">
        <v>142</v>
      </c>
      <c r="BE101" s="245">
        <f>IF(N101="základní",J101,0)</f>
        <v>0</v>
      </c>
      <c r="BF101" s="245">
        <f>IF(N101="snížená",J101,0)</f>
        <v>0</v>
      </c>
      <c r="BG101" s="245">
        <f>IF(N101="zákl. přenesená",J101,0)</f>
        <v>0</v>
      </c>
      <c r="BH101" s="245">
        <f>IF(N101="sníž. přenesená",J101,0)</f>
        <v>0</v>
      </c>
      <c r="BI101" s="245">
        <f>IF(N101="nulová",J101,0)</f>
        <v>0</v>
      </c>
      <c r="BJ101" s="25" t="s">
        <v>82</v>
      </c>
      <c r="BK101" s="245">
        <f>ROUND(I101*H101,2)</f>
        <v>0</v>
      </c>
      <c r="BL101" s="25" t="s">
        <v>405</v>
      </c>
      <c r="BM101" s="25" t="s">
        <v>1781</v>
      </c>
    </row>
    <row r="102" spans="2:65" s="1" customFormat="1" ht="16.5" customHeight="1">
      <c r="B102" s="47"/>
      <c r="C102" s="246" t="s">
        <v>197</v>
      </c>
      <c r="D102" s="246" t="s">
        <v>156</v>
      </c>
      <c r="E102" s="247" t="s">
        <v>1782</v>
      </c>
      <c r="F102" s="248" t="s">
        <v>1783</v>
      </c>
      <c r="G102" s="249" t="s">
        <v>179</v>
      </c>
      <c r="H102" s="250">
        <v>1</v>
      </c>
      <c r="I102" s="251"/>
      <c r="J102" s="252">
        <f>ROUND(I102*H102,2)</f>
        <v>0</v>
      </c>
      <c r="K102" s="248" t="s">
        <v>21</v>
      </c>
      <c r="L102" s="253"/>
      <c r="M102" s="254" t="s">
        <v>21</v>
      </c>
      <c r="N102" s="255" t="s">
        <v>45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</v>
      </c>
      <c r="T102" s="244">
        <f>S102*H102</f>
        <v>0</v>
      </c>
      <c r="AR102" s="25" t="s">
        <v>1750</v>
      </c>
      <c r="AT102" s="25" t="s">
        <v>156</v>
      </c>
      <c r="AU102" s="25" t="s">
        <v>82</v>
      </c>
      <c r="AY102" s="25" t="s">
        <v>142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82</v>
      </c>
      <c r="BK102" s="245">
        <f>ROUND(I102*H102,2)</f>
        <v>0</v>
      </c>
      <c r="BL102" s="25" t="s">
        <v>405</v>
      </c>
      <c r="BM102" s="25" t="s">
        <v>1784</v>
      </c>
    </row>
    <row r="103" spans="2:65" s="1" customFormat="1" ht="16.5" customHeight="1">
      <c r="B103" s="47"/>
      <c r="C103" s="246" t="s">
        <v>201</v>
      </c>
      <c r="D103" s="246" t="s">
        <v>156</v>
      </c>
      <c r="E103" s="247" t="s">
        <v>1785</v>
      </c>
      <c r="F103" s="248" t="s">
        <v>1786</v>
      </c>
      <c r="G103" s="249" t="s">
        <v>179</v>
      </c>
      <c r="H103" s="250">
        <v>6</v>
      </c>
      <c r="I103" s="251"/>
      <c r="J103" s="252">
        <f>ROUND(I103*H103,2)</f>
        <v>0</v>
      </c>
      <c r="K103" s="248" t="s">
        <v>21</v>
      </c>
      <c r="L103" s="253"/>
      <c r="M103" s="254" t="s">
        <v>21</v>
      </c>
      <c r="N103" s="255" t="s">
        <v>45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5" t="s">
        <v>1750</v>
      </c>
      <c r="AT103" s="25" t="s">
        <v>156</v>
      </c>
      <c r="AU103" s="25" t="s">
        <v>82</v>
      </c>
      <c r="AY103" s="25" t="s">
        <v>142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405</v>
      </c>
      <c r="BM103" s="25" t="s">
        <v>1787</v>
      </c>
    </row>
    <row r="104" spans="2:65" s="1" customFormat="1" ht="16.5" customHeight="1">
      <c r="B104" s="47"/>
      <c r="C104" s="246" t="s">
        <v>205</v>
      </c>
      <c r="D104" s="246" t="s">
        <v>156</v>
      </c>
      <c r="E104" s="247" t="s">
        <v>1788</v>
      </c>
      <c r="F104" s="248" t="s">
        <v>1789</v>
      </c>
      <c r="G104" s="249" t="s">
        <v>179</v>
      </c>
      <c r="H104" s="250">
        <v>2</v>
      </c>
      <c r="I104" s="251"/>
      <c r="J104" s="252">
        <f>ROUND(I104*H104,2)</f>
        <v>0</v>
      </c>
      <c r="K104" s="248" t="s">
        <v>21</v>
      </c>
      <c r="L104" s="253"/>
      <c r="M104" s="254" t="s">
        <v>21</v>
      </c>
      <c r="N104" s="255" t="s">
        <v>45</v>
      </c>
      <c r="O104" s="48"/>
      <c r="P104" s="243">
        <f>O104*H104</f>
        <v>0</v>
      </c>
      <c r="Q104" s="243">
        <v>0</v>
      </c>
      <c r="R104" s="243">
        <f>Q104*H104</f>
        <v>0</v>
      </c>
      <c r="S104" s="243">
        <v>0</v>
      </c>
      <c r="T104" s="244">
        <f>S104*H104</f>
        <v>0</v>
      </c>
      <c r="AR104" s="25" t="s">
        <v>1750</v>
      </c>
      <c r="AT104" s="25" t="s">
        <v>156</v>
      </c>
      <c r="AU104" s="25" t="s">
        <v>82</v>
      </c>
      <c r="AY104" s="25" t="s">
        <v>142</v>
      </c>
      <c r="BE104" s="245">
        <f>IF(N104="základní",J104,0)</f>
        <v>0</v>
      </c>
      <c r="BF104" s="245">
        <f>IF(N104="snížená",J104,0)</f>
        <v>0</v>
      </c>
      <c r="BG104" s="245">
        <f>IF(N104="zákl. přenesená",J104,0)</f>
        <v>0</v>
      </c>
      <c r="BH104" s="245">
        <f>IF(N104="sníž. přenesená",J104,0)</f>
        <v>0</v>
      </c>
      <c r="BI104" s="245">
        <f>IF(N104="nulová",J104,0)</f>
        <v>0</v>
      </c>
      <c r="BJ104" s="25" t="s">
        <v>82</v>
      </c>
      <c r="BK104" s="245">
        <f>ROUND(I104*H104,2)</f>
        <v>0</v>
      </c>
      <c r="BL104" s="25" t="s">
        <v>405</v>
      </c>
      <c r="BM104" s="25" t="s">
        <v>1790</v>
      </c>
    </row>
    <row r="105" spans="2:65" s="1" customFormat="1" ht="16.5" customHeight="1">
      <c r="B105" s="47"/>
      <c r="C105" s="246" t="s">
        <v>10</v>
      </c>
      <c r="D105" s="246" t="s">
        <v>156</v>
      </c>
      <c r="E105" s="247" t="s">
        <v>1791</v>
      </c>
      <c r="F105" s="248" t="s">
        <v>1792</v>
      </c>
      <c r="G105" s="249" t="s">
        <v>179</v>
      </c>
      <c r="H105" s="250">
        <v>4</v>
      </c>
      <c r="I105" s="251"/>
      <c r="J105" s="252">
        <f>ROUND(I105*H105,2)</f>
        <v>0</v>
      </c>
      <c r="K105" s="248" t="s">
        <v>21</v>
      </c>
      <c r="L105" s="253"/>
      <c r="M105" s="254" t="s">
        <v>21</v>
      </c>
      <c r="N105" s="255" t="s">
        <v>45</v>
      </c>
      <c r="O105" s="48"/>
      <c r="P105" s="243">
        <f>O105*H105</f>
        <v>0</v>
      </c>
      <c r="Q105" s="243">
        <v>0</v>
      </c>
      <c r="R105" s="243">
        <f>Q105*H105</f>
        <v>0</v>
      </c>
      <c r="S105" s="243">
        <v>0</v>
      </c>
      <c r="T105" s="244">
        <f>S105*H105</f>
        <v>0</v>
      </c>
      <c r="AR105" s="25" t="s">
        <v>1750</v>
      </c>
      <c r="AT105" s="25" t="s">
        <v>156</v>
      </c>
      <c r="AU105" s="25" t="s">
        <v>82</v>
      </c>
      <c r="AY105" s="25" t="s">
        <v>142</v>
      </c>
      <c r="BE105" s="245">
        <f>IF(N105="základní",J105,0)</f>
        <v>0</v>
      </c>
      <c r="BF105" s="245">
        <f>IF(N105="snížená",J105,0)</f>
        <v>0</v>
      </c>
      <c r="BG105" s="245">
        <f>IF(N105="zákl. přenesená",J105,0)</f>
        <v>0</v>
      </c>
      <c r="BH105" s="245">
        <f>IF(N105="sníž. přenesená",J105,0)</f>
        <v>0</v>
      </c>
      <c r="BI105" s="245">
        <f>IF(N105="nulová",J105,0)</f>
        <v>0</v>
      </c>
      <c r="BJ105" s="25" t="s">
        <v>82</v>
      </c>
      <c r="BK105" s="245">
        <f>ROUND(I105*H105,2)</f>
        <v>0</v>
      </c>
      <c r="BL105" s="25" t="s">
        <v>405</v>
      </c>
      <c r="BM105" s="25" t="s">
        <v>1793</v>
      </c>
    </row>
    <row r="106" spans="2:65" s="1" customFormat="1" ht="16.5" customHeight="1">
      <c r="B106" s="47"/>
      <c r="C106" s="246" t="s">
        <v>150</v>
      </c>
      <c r="D106" s="246" t="s">
        <v>156</v>
      </c>
      <c r="E106" s="247" t="s">
        <v>1794</v>
      </c>
      <c r="F106" s="248" t="s">
        <v>1795</v>
      </c>
      <c r="G106" s="249" t="s">
        <v>179</v>
      </c>
      <c r="H106" s="250">
        <v>3</v>
      </c>
      <c r="I106" s="251"/>
      <c r="J106" s="252">
        <f>ROUND(I106*H106,2)</f>
        <v>0</v>
      </c>
      <c r="K106" s="248" t="s">
        <v>21</v>
      </c>
      <c r="L106" s="253"/>
      <c r="M106" s="254" t="s">
        <v>21</v>
      </c>
      <c r="N106" s="255" t="s">
        <v>45</v>
      </c>
      <c r="O106" s="48"/>
      <c r="P106" s="243">
        <f>O106*H106</f>
        <v>0</v>
      </c>
      <c r="Q106" s="243">
        <v>0</v>
      </c>
      <c r="R106" s="243">
        <f>Q106*H106</f>
        <v>0</v>
      </c>
      <c r="S106" s="243">
        <v>0</v>
      </c>
      <c r="T106" s="244">
        <f>S106*H106</f>
        <v>0</v>
      </c>
      <c r="AR106" s="25" t="s">
        <v>1750</v>
      </c>
      <c r="AT106" s="25" t="s">
        <v>156</v>
      </c>
      <c r="AU106" s="25" t="s">
        <v>82</v>
      </c>
      <c r="AY106" s="25" t="s">
        <v>142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82</v>
      </c>
      <c r="BK106" s="245">
        <f>ROUND(I106*H106,2)</f>
        <v>0</v>
      </c>
      <c r="BL106" s="25" t="s">
        <v>405</v>
      </c>
      <c r="BM106" s="25" t="s">
        <v>1796</v>
      </c>
    </row>
    <row r="107" spans="2:65" s="1" customFormat="1" ht="16.5" customHeight="1">
      <c r="B107" s="47"/>
      <c r="C107" s="246" t="s">
        <v>215</v>
      </c>
      <c r="D107" s="246" t="s">
        <v>156</v>
      </c>
      <c r="E107" s="247" t="s">
        <v>1797</v>
      </c>
      <c r="F107" s="248" t="s">
        <v>1798</v>
      </c>
      <c r="G107" s="249" t="s">
        <v>179</v>
      </c>
      <c r="H107" s="250">
        <v>1</v>
      </c>
      <c r="I107" s="251"/>
      <c r="J107" s="252">
        <f>ROUND(I107*H107,2)</f>
        <v>0</v>
      </c>
      <c r="K107" s="248" t="s">
        <v>21</v>
      </c>
      <c r="L107" s="253"/>
      <c r="M107" s="254" t="s">
        <v>21</v>
      </c>
      <c r="N107" s="255" t="s">
        <v>45</v>
      </c>
      <c r="O107" s="48"/>
      <c r="P107" s="243">
        <f>O107*H107</f>
        <v>0</v>
      </c>
      <c r="Q107" s="243">
        <v>0.096</v>
      </c>
      <c r="R107" s="243">
        <f>Q107*H107</f>
        <v>0.096</v>
      </c>
      <c r="S107" s="243">
        <v>0</v>
      </c>
      <c r="T107" s="244">
        <f>S107*H107</f>
        <v>0</v>
      </c>
      <c r="AR107" s="25" t="s">
        <v>1750</v>
      </c>
      <c r="AT107" s="25" t="s">
        <v>156</v>
      </c>
      <c r="AU107" s="25" t="s">
        <v>82</v>
      </c>
      <c r="AY107" s="25" t="s">
        <v>142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82</v>
      </c>
      <c r="BK107" s="245">
        <f>ROUND(I107*H107,2)</f>
        <v>0</v>
      </c>
      <c r="BL107" s="25" t="s">
        <v>405</v>
      </c>
      <c r="BM107" s="25" t="s">
        <v>1799</v>
      </c>
    </row>
    <row r="108" spans="2:65" s="1" customFormat="1" ht="16.5" customHeight="1">
      <c r="B108" s="47"/>
      <c r="C108" s="246" t="s">
        <v>219</v>
      </c>
      <c r="D108" s="246" t="s">
        <v>156</v>
      </c>
      <c r="E108" s="247" t="s">
        <v>1800</v>
      </c>
      <c r="F108" s="248" t="s">
        <v>1801</v>
      </c>
      <c r="G108" s="249" t="s">
        <v>179</v>
      </c>
      <c r="H108" s="250">
        <v>56</v>
      </c>
      <c r="I108" s="251"/>
      <c r="J108" s="252">
        <f>ROUND(I108*H108,2)</f>
        <v>0</v>
      </c>
      <c r="K108" s="248" t="s">
        <v>21</v>
      </c>
      <c r="L108" s="253"/>
      <c r="M108" s="254" t="s">
        <v>21</v>
      </c>
      <c r="N108" s="255" t="s">
        <v>45</v>
      </c>
      <c r="O108" s="48"/>
      <c r="P108" s="243">
        <f>O108*H108</f>
        <v>0</v>
      </c>
      <c r="Q108" s="243">
        <v>1.78571428571429E-05</v>
      </c>
      <c r="R108" s="243">
        <f>Q108*H108</f>
        <v>0.0010000000000000024</v>
      </c>
      <c r="S108" s="243">
        <v>0</v>
      </c>
      <c r="T108" s="244">
        <f>S108*H108</f>
        <v>0</v>
      </c>
      <c r="AR108" s="25" t="s">
        <v>1750</v>
      </c>
      <c r="AT108" s="25" t="s">
        <v>156</v>
      </c>
      <c r="AU108" s="25" t="s">
        <v>82</v>
      </c>
      <c r="AY108" s="25" t="s">
        <v>142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25" t="s">
        <v>82</v>
      </c>
      <c r="BK108" s="245">
        <f>ROUND(I108*H108,2)</f>
        <v>0</v>
      </c>
      <c r="BL108" s="25" t="s">
        <v>405</v>
      </c>
      <c r="BM108" s="25" t="s">
        <v>1802</v>
      </c>
    </row>
    <row r="109" spans="2:65" s="1" customFormat="1" ht="16.5" customHeight="1">
      <c r="B109" s="47"/>
      <c r="C109" s="246" t="s">
        <v>223</v>
      </c>
      <c r="D109" s="246" t="s">
        <v>156</v>
      </c>
      <c r="E109" s="247" t="s">
        <v>1803</v>
      </c>
      <c r="F109" s="248" t="s">
        <v>1804</v>
      </c>
      <c r="G109" s="249" t="s">
        <v>179</v>
      </c>
      <c r="H109" s="250">
        <v>13</v>
      </c>
      <c r="I109" s="251"/>
      <c r="J109" s="252">
        <f>ROUND(I109*H109,2)</f>
        <v>0</v>
      </c>
      <c r="K109" s="248" t="s">
        <v>21</v>
      </c>
      <c r="L109" s="253"/>
      <c r="M109" s="254" t="s">
        <v>21</v>
      </c>
      <c r="N109" s="255" t="s">
        <v>45</v>
      </c>
      <c r="O109" s="48"/>
      <c r="P109" s="243">
        <f>O109*H109</f>
        <v>0</v>
      </c>
      <c r="Q109" s="243">
        <v>0</v>
      </c>
      <c r="R109" s="243">
        <f>Q109*H109</f>
        <v>0</v>
      </c>
      <c r="S109" s="243">
        <v>0</v>
      </c>
      <c r="T109" s="244">
        <f>S109*H109</f>
        <v>0</v>
      </c>
      <c r="AR109" s="25" t="s">
        <v>1750</v>
      </c>
      <c r="AT109" s="25" t="s">
        <v>156</v>
      </c>
      <c r="AU109" s="25" t="s">
        <v>82</v>
      </c>
      <c r="AY109" s="25" t="s">
        <v>142</v>
      </c>
      <c r="BE109" s="245">
        <f>IF(N109="základní",J109,0)</f>
        <v>0</v>
      </c>
      <c r="BF109" s="245">
        <f>IF(N109="snížená",J109,0)</f>
        <v>0</v>
      </c>
      <c r="BG109" s="245">
        <f>IF(N109="zákl. přenesená",J109,0)</f>
        <v>0</v>
      </c>
      <c r="BH109" s="245">
        <f>IF(N109="sníž. přenesená",J109,0)</f>
        <v>0</v>
      </c>
      <c r="BI109" s="245">
        <f>IF(N109="nulová",J109,0)</f>
        <v>0</v>
      </c>
      <c r="BJ109" s="25" t="s">
        <v>82</v>
      </c>
      <c r="BK109" s="245">
        <f>ROUND(I109*H109,2)</f>
        <v>0</v>
      </c>
      <c r="BL109" s="25" t="s">
        <v>405</v>
      </c>
      <c r="BM109" s="25" t="s">
        <v>1805</v>
      </c>
    </row>
    <row r="110" spans="2:65" s="1" customFormat="1" ht="16.5" customHeight="1">
      <c r="B110" s="47"/>
      <c r="C110" s="246" t="s">
        <v>228</v>
      </c>
      <c r="D110" s="246" t="s">
        <v>156</v>
      </c>
      <c r="E110" s="247" t="s">
        <v>1806</v>
      </c>
      <c r="F110" s="248" t="s">
        <v>1807</v>
      </c>
      <c r="G110" s="249" t="s">
        <v>179</v>
      </c>
      <c r="H110" s="250">
        <v>13</v>
      </c>
      <c r="I110" s="251"/>
      <c r="J110" s="252">
        <f>ROUND(I110*H110,2)</f>
        <v>0</v>
      </c>
      <c r="K110" s="248" t="s">
        <v>21</v>
      </c>
      <c r="L110" s="253"/>
      <c r="M110" s="254" t="s">
        <v>21</v>
      </c>
      <c r="N110" s="255" t="s">
        <v>45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</v>
      </c>
      <c r="T110" s="244">
        <f>S110*H110</f>
        <v>0</v>
      </c>
      <c r="AR110" s="25" t="s">
        <v>1750</v>
      </c>
      <c r="AT110" s="25" t="s">
        <v>156</v>
      </c>
      <c r="AU110" s="25" t="s">
        <v>82</v>
      </c>
      <c r="AY110" s="25" t="s">
        <v>142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405</v>
      </c>
      <c r="BM110" s="25" t="s">
        <v>1808</v>
      </c>
    </row>
    <row r="111" spans="2:65" s="1" customFormat="1" ht="16.5" customHeight="1">
      <c r="B111" s="47"/>
      <c r="C111" s="246" t="s">
        <v>9</v>
      </c>
      <c r="D111" s="246" t="s">
        <v>156</v>
      </c>
      <c r="E111" s="247" t="s">
        <v>1809</v>
      </c>
      <c r="F111" s="248" t="s">
        <v>1810</v>
      </c>
      <c r="G111" s="249" t="s">
        <v>179</v>
      </c>
      <c r="H111" s="250">
        <v>43</v>
      </c>
      <c r="I111" s="251"/>
      <c r="J111" s="252">
        <f>ROUND(I111*H111,2)</f>
        <v>0</v>
      </c>
      <c r="K111" s="248" t="s">
        <v>21</v>
      </c>
      <c r="L111" s="253"/>
      <c r="M111" s="254" t="s">
        <v>21</v>
      </c>
      <c r="N111" s="255" t="s">
        <v>45</v>
      </c>
      <c r="O111" s="48"/>
      <c r="P111" s="243">
        <f>O111*H111</f>
        <v>0</v>
      </c>
      <c r="Q111" s="243">
        <v>0</v>
      </c>
      <c r="R111" s="243">
        <f>Q111*H111</f>
        <v>0</v>
      </c>
      <c r="S111" s="243">
        <v>0</v>
      </c>
      <c r="T111" s="244">
        <f>S111*H111</f>
        <v>0</v>
      </c>
      <c r="AR111" s="25" t="s">
        <v>1750</v>
      </c>
      <c r="AT111" s="25" t="s">
        <v>156</v>
      </c>
      <c r="AU111" s="25" t="s">
        <v>82</v>
      </c>
      <c r="AY111" s="25" t="s">
        <v>142</v>
      </c>
      <c r="BE111" s="245">
        <f>IF(N111="základní",J111,0)</f>
        <v>0</v>
      </c>
      <c r="BF111" s="245">
        <f>IF(N111="snížená",J111,0)</f>
        <v>0</v>
      </c>
      <c r="BG111" s="245">
        <f>IF(N111="zákl. přenesená",J111,0)</f>
        <v>0</v>
      </c>
      <c r="BH111" s="245">
        <f>IF(N111="sníž. přenesená",J111,0)</f>
        <v>0</v>
      </c>
      <c r="BI111" s="245">
        <f>IF(N111="nulová",J111,0)</f>
        <v>0</v>
      </c>
      <c r="BJ111" s="25" t="s">
        <v>82</v>
      </c>
      <c r="BK111" s="245">
        <f>ROUND(I111*H111,2)</f>
        <v>0</v>
      </c>
      <c r="BL111" s="25" t="s">
        <v>405</v>
      </c>
      <c r="BM111" s="25" t="s">
        <v>1811</v>
      </c>
    </row>
    <row r="112" spans="2:65" s="1" customFormat="1" ht="16.5" customHeight="1">
      <c r="B112" s="47"/>
      <c r="C112" s="246" t="s">
        <v>236</v>
      </c>
      <c r="D112" s="246" t="s">
        <v>156</v>
      </c>
      <c r="E112" s="247" t="s">
        <v>1812</v>
      </c>
      <c r="F112" s="248" t="s">
        <v>1813</v>
      </c>
      <c r="G112" s="249" t="s">
        <v>179</v>
      </c>
      <c r="H112" s="250">
        <v>1</v>
      </c>
      <c r="I112" s="251"/>
      <c r="J112" s="252">
        <f>ROUND(I112*H112,2)</f>
        <v>0</v>
      </c>
      <c r="K112" s="248" t="s">
        <v>21</v>
      </c>
      <c r="L112" s="253"/>
      <c r="M112" s="254" t="s">
        <v>21</v>
      </c>
      <c r="N112" s="255" t="s">
        <v>45</v>
      </c>
      <c r="O112" s="48"/>
      <c r="P112" s="243">
        <f>O112*H112</f>
        <v>0</v>
      </c>
      <c r="Q112" s="243">
        <v>0</v>
      </c>
      <c r="R112" s="243">
        <f>Q112*H112</f>
        <v>0</v>
      </c>
      <c r="S112" s="243">
        <v>0</v>
      </c>
      <c r="T112" s="244">
        <f>S112*H112</f>
        <v>0</v>
      </c>
      <c r="AR112" s="25" t="s">
        <v>1750</v>
      </c>
      <c r="AT112" s="25" t="s">
        <v>156</v>
      </c>
      <c r="AU112" s="25" t="s">
        <v>82</v>
      </c>
      <c r="AY112" s="25" t="s">
        <v>142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25" t="s">
        <v>82</v>
      </c>
      <c r="BK112" s="245">
        <f>ROUND(I112*H112,2)</f>
        <v>0</v>
      </c>
      <c r="BL112" s="25" t="s">
        <v>405</v>
      </c>
      <c r="BM112" s="25" t="s">
        <v>1814</v>
      </c>
    </row>
    <row r="113" spans="2:65" s="1" customFormat="1" ht="16.5" customHeight="1">
      <c r="B113" s="47"/>
      <c r="C113" s="246" t="s">
        <v>240</v>
      </c>
      <c r="D113" s="246" t="s">
        <v>156</v>
      </c>
      <c r="E113" s="247" t="s">
        <v>1815</v>
      </c>
      <c r="F113" s="248" t="s">
        <v>1816</v>
      </c>
      <c r="G113" s="249" t="s">
        <v>179</v>
      </c>
      <c r="H113" s="250">
        <v>1</v>
      </c>
      <c r="I113" s="251"/>
      <c r="J113" s="252">
        <f>ROUND(I113*H113,2)</f>
        <v>0</v>
      </c>
      <c r="K113" s="248" t="s">
        <v>21</v>
      </c>
      <c r="L113" s="253"/>
      <c r="M113" s="254" t="s">
        <v>21</v>
      </c>
      <c r="N113" s="255" t="s">
        <v>45</v>
      </c>
      <c r="O113" s="48"/>
      <c r="P113" s="243">
        <f>O113*H113</f>
        <v>0</v>
      </c>
      <c r="Q113" s="243">
        <v>0</v>
      </c>
      <c r="R113" s="243">
        <f>Q113*H113</f>
        <v>0</v>
      </c>
      <c r="S113" s="243">
        <v>0</v>
      </c>
      <c r="T113" s="244">
        <f>S113*H113</f>
        <v>0</v>
      </c>
      <c r="AR113" s="25" t="s">
        <v>1750</v>
      </c>
      <c r="AT113" s="25" t="s">
        <v>156</v>
      </c>
      <c r="AU113" s="25" t="s">
        <v>82</v>
      </c>
      <c r="AY113" s="25" t="s">
        <v>142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25" t="s">
        <v>82</v>
      </c>
      <c r="BK113" s="245">
        <f>ROUND(I113*H113,2)</f>
        <v>0</v>
      </c>
      <c r="BL113" s="25" t="s">
        <v>405</v>
      </c>
      <c r="BM113" s="25" t="s">
        <v>1817</v>
      </c>
    </row>
    <row r="114" spans="2:65" s="1" customFormat="1" ht="16.5" customHeight="1">
      <c r="B114" s="47"/>
      <c r="C114" s="246" t="s">
        <v>246</v>
      </c>
      <c r="D114" s="246" t="s">
        <v>156</v>
      </c>
      <c r="E114" s="247" t="s">
        <v>1818</v>
      </c>
      <c r="F114" s="248" t="s">
        <v>1819</v>
      </c>
      <c r="G114" s="249" t="s">
        <v>179</v>
      </c>
      <c r="H114" s="250">
        <v>1</v>
      </c>
      <c r="I114" s="251"/>
      <c r="J114" s="252">
        <f>ROUND(I114*H114,2)</f>
        <v>0</v>
      </c>
      <c r="K114" s="248" t="s">
        <v>21</v>
      </c>
      <c r="L114" s="253"/>
      <c r="M114" s="254" t="s">
        <v>21</v>
      </c>
      <c r="N114" s="255" t="s">
        <v>45</v>
      </c>
      <c r="O114" s="48"/>
      <c r="P114" s="243">
        <f>O114*H114</f>
        <v>0</v>
      </c>
      <c r="Q114" s="243">
        <v>0</v>
      </c>
      <c r="R114" s="243">
        <f>Q114*H114</f>
        <v>0</v>
      </c>
      <c r="S114" s="243">
        <v>0</v>
      </c>
      <c r="T114" s="244">
        <f>S114*H114</f>
        <v>0</v>
      </c>
      <c r="AR114" s="25" t="s">
        <v>1750</v>
      </c>
      <c r="AT114" s="25" t="s">
        <v>156</v>
      </c>
      <c r="AU114" s="25" t="s">
        <v>82</v>
      </c>
      <c r="AY114" s="25" t="s">
        <v>142</v>
      </c>
      <c r="BE114" s="245">
        <f>IF(N114="základní",J114,0)</f>
        <v>0</v>
      </c>
      <c r="BF114" s="245">
        <f>IF(N114="snížená",J114,0)</f>
        <v>0</v>
      </c>
      <c r="BG114" s="245">
        <f>IF(N114="zákl. přenesená",J114,0)</f>
        <v>0</v>
      </c>
      <c r="BH114" s="245">
        <f>IF(N114="sníž. přenesená",J114,0)</f>
        <v>0</v>
      </c>
      <c r="BI114" s="245">
        <f>IF(N114="nulová",J114,0)</f>
        <v>0</v>
      </c>
      <c r="BJ114" s="25" t="s">
        <v>82</v>
      </c>
      <c r="BK114" s="245">
        <f>ROUND(I114*H114,2)</f>
        <v>0</v>
      </c>
      <c r="BL114" s="25" t="s">
        <v>405</v>
      </c>
      <c r="BM114" s="25" t="s">
        <v>1820</v>
      </c>
    </row>
    <row r="115" spans="2:65" s="1" customFormat="1" ht="16.5" customHeight="1">
      <c r="B115" s="47"/>
      <c r="C115" s="234" t="s">
        <v>250</v>
      </c>
      <c r="D115" s="234" t="s">
        <v>145</v>
      </c>
      <c r="E115" s="235" t="s">
        <v>1821</v>
      </c>
      <c r="F115" s="236" t="s">
        <v>1822</v>
      </c>
      <c r="G115" s="237" t="s">
        <v>179</v>
      </c>
      <c r="H115" s="238">
        <v>1</v>
      </c>
      <c r="I115" s="239"/>
      <c r="J115" s="240">
        <f>ROUND(I115*H115,2)</f>
        <v>0</v>
      </c>
      <c r="K115" s="236" t="s">
        <v>21</v>
      </c>
      <c r="L115" s="73"/>
      <c r="M115" s="241" t="s">
        <v>21</v>
      </c>
      <c r="N115" s="242" t="s">
        <v>45</v>
      </c>
      <c r="O115" s="48"/>
      <c r="P115" s="243">
        <f>O115*H115</f>
        <v>0</v>
      </c>
      <c r="Q115" s="243">
        <v>0</v>
      </c>
      <c r="R115" s="243">
        <f>Q115*H115</f>
        <v>0</v>
      </c>
      <c r="S115" s="243">
        <v>0</v>
      </c>
      <c r="T115" s="244">
        <f>S115*H115</f>
        <v>0</v>
      </c>
      <c r="AR115" s="25" t="s">
        <v>405</v>
      </c>
      <c r="AT115" s="25" t="s">
        <v>145</v>
      </c>
      <c r="AU115" s="25" t="s">
        <v>82</v>
      </c>
      <c r="AY115" s="25" t="s">
        <v>142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25" t="s">
        <v>82</v>
      </c>
      <c r="BK115" s="245">
        <f>ROUND(I115*H115,2)</f>
        <v>0</v>
      </c>
      <c r="BL115" s="25" t="s">
        <v>405</v>
      </c>
      <c r="BM115" s="25" t="s">
        <v>1823</v>
      </c>
    </row>
    <row r="116" spans="2:63" s="11" customFormat="1" ht="29.85" customHeight="1">
      <c r="B116" s="218"/>
      <c r="C116" s="219"/>
      <c r="D116" s="220" t="s">
        <v>73</v>
      </c>
      <c r="E116" s="232" t="s">
        <v>1824</v>
      </c>
      <c r="F116" s="232" t="s">
        <v>1825</v>
      </c>
      <c r="G116" s="219"/>
      <c r="H116" s="219"/>
      <c r="I116" s="222"/>
      <c r="J116" s="233">
        <f>BK116</f>
        <v>0</v>
      </c>
      <c r="K116" s="219"/>
      <c r="L116" s="224"/>
      <c r="M116" s="225"/>
      <c r="N116" s="226"/>
      <c r="O116" s="226"/>
      <c r="P116" s="227">
        <f>P117+SUM(P118:P126)</f>
        <v>0</v>
      </c>
      <c r="Q116" s="226"/>
      <c r="R116" s="227">
        <f>R117+SUM(R118:R126)</f>
        <v>0.02108928571428572</v>
      </c>
      <c r="S116" s="226"/>
      <c r="T116" s="228">
        <f>T117+SUM(T118:T126)</f>
        <v>0</v>
      </c>
      <c r="AR116" s="229" t="s">
        <v>82</v>
      </c>
      <c r="AT116" s="230" t="s">
        <v>73</v>
      </c>
      <c r="AU116" s="230" t="s">
        <v>82</v>
      </c>
      <c r="AY116" s="229" t="s">
        <v>142</v>
      </c>
      <c r="BK116" s="231">
        <f>BK117+SUM(BK118:BK126)</f>
        <v>0</v>
      </c>
    </row>
    <row r="117" spans="2:65" s="1" customFormat="1" ht="16.5" customHeight="1">
      <c r="B117" s="47"/>
      <c r="C117" s="246" t="s">
        <v>254</v>
      </c>
      <c r="D117" s="246" t="s">
        <v>156</v>
      </c>
      <c r="E117" s="247" t="s">
        <v>1826</v>
      </c>
      <c r="F117" s="248" t="s">
        <v>1827</v>
      </c>
      <c r="G117" s="249" t="s">
        <v>179</v>
      </c>
      <c r="H117" s="250">
        <v>1</v>
      </c>
      <c r="I117" s="251"/>
      <c r="J117" s="252">
        <f>ROUND(I117*H117,2)</f>
        <v>0</v>
      </c>
      <c r="K117" s="248" t="s">
        <v>21</v>
      </c>
      <c r="L117" s="253"/>
      <c r="M117" s="254" t="s">
        <v>21</v>
      </c>
      <c r="N117" s="255" t="s">
        <v>45</v>
      </c>
      <c r="O117" s="48"/>
      <c r="P117" s="243">
        <f>O117*H117</f>
        <v>0</v>
      </c>
      <c r="Q117" s="243">
        <v>0</v>
      </c>
      <c r="R117" s="243">
        <f>Q117*H117</f>
        <v>0</v>
      </c>
      <c r="S117" s="243">
        <v>0</v>
      </c>
      <c r="T117" s="244">
        <f>S117*H117</f>
        <v>0</v>
      </c>
      <c r="AR117" s="25" t="s">
        <v>1750</v>
      </c>
      <c r="AT117" s="25" t="s">
        <v>156</v>
      </c>
      <c r="AU117" s="25" t="s">
        <v>84</v>
      </c>
      <c r="AY117" s="25" t="s">
        <v>142</v>
      </c>
      <c r="BE117" s="245">
        <f>IF(N117="základní",J117,0)</f>
        <v>0</v>
      </c>
      <c r="BF117" s="245">
        <f>IF(N117="snížená",J117,0)</f>
        <v>0</v>
      </c>
      <c r="BG117" s="245">
        <f>IF(N117="zákl. přenesená",J117,0)</f>
        <v>0</v>
      </c>
      <c r="BH117" s="245">
        <f>IF(N117="sníž. přenesená",J117,0)</f>
        <v>0</v>
      </c>
      <c r="BI117" s="245">
        <f>IF(N117="nulová",J117,0)</f>
        <v>0</v>
      </c>
      <c r="BJ117" s="25" t="s">
        <v>82</v>
      </c>
      <c r="BK117" s="245">
        <f>ROUND(I117*H117,2)</f>
        <v>0</v>
      </c>
      <c r="BL117" s="25" t="s">
        <v>405</v>
      </c>
      <c r="BM117" s="25" t="s">
        <v>1828</v>
      </c>
    </row>
    <row r="118" spans="2:65" s="1" customFormat="1" ht="16.5" customHeight="1">
      <c r="B118" s="47"/>
      <c r="C118" s="246" t="s">
        <v>258</v>
      </c>
      <c r="D118" s="246" t="s">
        <v>156</v>
      </c>
      <c r="E118" s="247" t="s">
        <v>1829</v>
      </c>
      <c r="F118" s="248" t="s">
        <v>1830</v>
      </c>
      <c r="G118" s="249" t="s">
        <v>179</v>
      </c>
      <c r="H118" s="250">
        <v>1</v>
      </c>
      <c r="I118" s="251"/>
      <c r="J118" s="252">
        <f>ROUND(I118*H118,2)</f>
        <v>0</v>
      </c>
      <c r="K118" s="248" t="s">
        <v>21</v>
      </c>
      <c r="L118" s="253"/>
      <c r="M118" s="254" t="s">
        <v>21</v>
      </c>
      <c r="N118" s="255" t="s">
        <v>45</v>
      </c>
      <c r="O118" s="48"/>
      <c r="P118" s="243">
        <f>O118*H118</f>
        <v>0</v>
      </c>
      <c r="Q118" s="243">
        <v>0</v>
      </c>
      <c r="R118" s="243">
        <f>Q118*H118</f>
        <v>0</v>
      </c>
      <c r="S118" s="243">
        <v>0</v>
      </c>
      <c r="T118" s="244">
        <f>S118*H118</f>
        <v>0</v>
      </c>
      <c r="AR118" s="25" t="s">
        <v>1750</v>
      </c>
      <c r="AT118" s="25" t="s">
        <v>156</v>
      </c>
      <c r="AU118" s="25" t="s">
        <v>84</v>
      </c>
      <c r="AY118" s="25" t="s">
        <v>142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25" t="s">
        <v>82</v>
      </c>
      <c r="BK118" s="245">
        <f>ROUND(I118*H118,2)</f>
        <v>0</v>
      </c>
      <c r="BL118" s="25" t="s">
        <v>405</v>
      </c>
      <c r="BM118" s="25" t="s">
        <v>1831</v>
      </c>
    </row>
    <row r="119" spans="2:65" s="1" customFormat="1" ht="16.5" customHeight="1">
      <c r="B119" s="47"/>
      <c r="C119" s="246" t="s">
        <v>262</v>
      </c>
      <c r="D119" s="246" t="s">
        <v>156</v>
      </c>
      <c r="E119" s="247" t="s">
        <v>1832</v>
      </c>
      <c r="F119" s="248" t="s">
        <v>1833</v>
      </c>
      <c r="G119" s="249" t="s">
        <v>179</v>
      </c>
      <c r="H119" s="250">
        <v>1</v>
      </c>
      <c r="I119" s="251"/>
      <c r="J119" s="252">
        <f>ROUND(I119*H119,2)</f>
        <v>0</v>
      </c>
      <c r="K119" s="248" t="s">
        <v>21</v>
      </c>
      <c r="L119" s="253"/>
      <c r="M119" s="254" t="s">
        <v>21</v>
      </c>
      <c r="N119" s="255" t="s">
        <v>45</v>
      </c>
      <c r="O119" s="48"/>
      <c r="P119" s="243">
        <f>O119*H119</f>
        <v>0</v>
      </c>
      <c r="Q119" s="243">
        <v>0</v>
      </c>
      <c r="R119" s="243">
        <f>Q119*H119</f>
        <v>0</v>
      </c>
      <c r="S119" s="243">
        <v>0</v>
      </c>
      <c r="T119" s="244">
        <f>S119*H119</f>
        <v>0</v>
      </c>
      <c r="AR119" s="25" t="s">
        <v>1750</v>
      </c>
      <c r="AT119" s="25" t="s">
        <v>156</v>
      </c>
      <c r="AU119" s="25" t="s">
        <v>84</v>
      </c>
      <c r="AY119" s="25" t="s">
        <v>142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25" t="s">
        <v>82</v>
      </c>
      <c r="BK119" s="245">
        <f>ROUND(I119*H119,2)</f>
        <v>0</v>
      </c>
      <c r="BL119" s="25" t="s">
        <v>405</v>
      </c>
      <c r="BM119" s="25" t="s">
        <v>1834</v>
      </c>
    </row>
    <row r="120" spans="2:65" s="1" customFormat="1" ht="16.5" customHeight="1">
      <c r="B120" s="47"/>
      <c r="C120" s="246" t="s">
        <v>266</v>
      </c>
      <c r="D120" s="246" t="s">
        <v>156</v>
      </c>
      <c r="E120" s="247" t="s">
        <v>1800</v>
      </c>
      <c r="F120" s="248" t="s">
        <v>1801</v>
      </c>
      <c r="G120" s="249" t="s">
        <v>179</v>
      </c>
      <c r="H120" s="250">
        <v>5</v>
      </c>
      <c r="I120" s="251"/>
      <c r="J120" s="252">
        <f>ROUND(I120*H120,2)</f>
        <v>0</v>
      </c>
      <c r="K120" s="248" t="s">
        <v>21</v>
      </c>
      <c r="L120" s="253"/>
      <c r="M120" s="254" t="s">
        <v>21</v>
      </c>
      <c r="N120" s="255" t="s">
        <v>45</v>
      </c>
      <c r="O120" s="48"/>
      <c r="P120" s="243">
        <f>O120*H120</f>
        <v>0</v>
      </c>
      <c r="Q120" s="243">
        <v>1.78571428571429E-05</v>
      </c>
      <c r="R120" s="243">
        <f>Q120*H120</f>
        <v>8.928571428571449E-05</v>
      </c>
      <c r="S120" s="243">
        <v>0</v>
      </c>
      <c r="T120" s="244">
        <f>S120*H120</f>
        <v>0</v>
      </c>
      <c r="AR120" s="25" t="s">
        <v>1750</v>
      </c>
      <c r="AT120" s="25" t="s">
        <v>156</v>
      </c>
      <c r="AU120" s="25" t="s">
        <v>84</v>
      </c>
      <c r="AY120" s="25" t="s">
        <v>142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25" t="s">
        <v>82</v>
      </c>
      <c r="BK120" s="245">
        <f>ROUND(I120*H120,2)</f>
        <v>0</v>
      </c>
      <c r="BL120" s="25" t="s">
        <v>405</v>
      </c>
      <c r="BM120" s="25" t="s">
        <v>1835</v>
      </c>
    </row>
    <row r="121" spans="2:65" s="1" customFormat="1" ht="16.5" customHeight="1">
      <c r="B121" s="47"/>
      <c r="C121" s="246" t="s">
        <v>270</v>
      </c>
      <c r="D121" s="246" t="s">
        <v>156</v>
      </c>
      <c r="E121" s="247" t="s">
        <v>1803</v>
      </c>
      <c r="F121" s="248" t="s">
        <v>1804</v>
      </c>
      <c r="G121" s="249" t="s">
        <v>179</v>
      </c>
      <c r="H121" s="250">
        <v>3</v>
      </c>
      <c r="I121" s="251"/>
      <c r="J121" s="252">
        <f>ROUND(I121*H121,2)</f>
        <v>0</v>
      </c>
      <c r="K121" s="248" t="s">
        <v>21</v>
      </c>
      <c r="L121" s="253"/>
      <c r="M121" s="254" t="s">
        <v>21</v>
      </c>
      <c r="N121" s="255" t="s">
        <v>45</v>
      </c>
      <c r="O121" s="48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AR121" s="25" t="s">
        <v>1750</v>
      </c>
      <c r="AT121" s="25" t="s">
        <v>156</v>
      </c>
      <c r="AU121" s="25" t="s">
        <v>84</v>
      </c>
      <c r="AY121" s="25" t="s">
        <v>142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5" t="s">
        <v>82</v>
      </c>
      <c r="BK121" s="245">
        <f>ROUND(I121*H121,2)</f>
        <v>0</v>
      </c>
      <c r="BL121" s="25" t="s">
        <v>405</v>
      </c>
      <c r="BM121" s="25" t="s">
        <v>1836</v>
      </c>
    </row>
    <row r="122" spans="2:65" s="1" customFormat="1" ht="16.5" customHeight="1">
      <c r="B122" s="47"/>
      <c r="C122" s="246" t="s">
        <v>274</v>
      </c>
      <c r="D122" s="246" t="s">
        <v>156</v>
      </c>
      <c r="E122" s="247" t="s">
        <v>1806</v>
      </c>
      <c r="F122" s="248" t="s">
        <v>1807</v>
      </c>
      <c r="G122" s="249" t="s">
        <v>179</v>
      </c>
      <c r="H122" s="250">
        <v>3</v>
      </c>
      <c r="I122" s="251"/>
      <c r="J122" s="252">
        <f>ROUND(I122*H122,2)</f>
        <v>0</v>
      </c>
      <c r="K122" s="248" t="s">
        <v>21</v>
      </c>
      <c r="L122" s="253"/>
      <c r="M122" s="254" t="s">
        <v>21</v>
      </c>
      <c r="N122" s="255" t="s">
        <v>45</v>
      </c>
      <c r="O122" s="48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AR122" s="25" t="s">
        <v>1750</v>
      </c>
      <c r="AT122" s="25" t="s">
        <v>156</v>
      </c>
      <c r="AU122" s="25" t="s">
        <v>84</v>
      </c>
      <c r="AY122" s="25" t="s">
        <v>142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25" t="s">
        <v>82</v>
      </c>
      <c r="BK122" s="245">
        <f>ROUND(I122*H122,2)</f>
        <v>0</v>
      </c>
      <c r="BL122" s="25" t="s">
        <v>405</v>
      </c>
      <c r="BM122" s="25" t="s">
        <v>1837</v>
      </c>
    </row>
    <row r="123" spans="2:65" s="1" customFormat="1" ht="16.5" customHeight="1">
      <c r="B123" s="47"/>
      <c r="C123" s="246" t="s">
        <v>159</v>
      </c>
      <c r="D123" s="246" t="s">
        <v>156</v>
      </c>
      <c r="E123" s="247" t="s">
        <v>1809</v>
      </c>
      <c r="F123" s="248" t="s">
        <v>1810</v>
      </c>
      <c r="G123" s="249" t="s">
        <v>179</v>
      </c>
      <c r="H123" s="250">
        <v>2</v>
      </c>
      <c r="I123" s="251"/>
      <c r="J123" s="252">
        <f>ROUND(I123*H123,2)</f>
        <v>0</v>
      </c>
      <c r="K123" s="248" t="s">
        <v>21</v>
      </c>
      <c r="L123" s="253"/>
      <c r="M123" s="254" t="s">
        <v>21</v>
      </c>
      <c r="N123" s="255" t="s">
        <v>45</v>
      </c>
      <c r="O123" s="48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AR123" s="25" t="s">
        <v>1750</v>
      </c>
      <c r="AT123" s="25" t="s">
        <v>156</v>
      </c>
      <c r="AU123" s="25" t="s">
        <v>84</v>
      </c>
      <c r="AY123" s="25" t="s">
        <v>142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25" t="s">
        <v>82</v>
      </c>
      <c r="BK123" s="245">
        <f>ROUND(I123*H123,2)</f>
        <v>0</v>
      </c>
      <c r="BL123" s="25" t="s">
        <v>405</v>
      </c>
      <c r="BM123" s="25" t="s">
        <v>1838</v>
      </c>
    </row>
    <row r="124" spans="2:65" s="1" customFormat="1" ht="16.5" customHeight="1">
      <c r="B124" s="47"/>
      <c r="C124" s="246" t="s">
        <v>281</v>
      </c>
      <c r="D124" s="246" t="s">
        <v>156</v>
      </c>
      <c r="E124" s="247" t="s">
        <v>1839</v>
      </c>
      <c r="F124" s="248" t="s">
        <v>1840</v>
      </c>
      <c r="G124" s="249" t="s">
        <v>179</v>
      </c>
      <c r="H124" s="250">
        <v>1</v>
      </c>
      <c r="I124" s="251"/>
      <c r="J124" s="252">
        <f>ROUND(I124*H124,2)</f>
        <v>0</v>
      </c>
      <c r="K124" s="248" t="s">
        <v>21</v>
      </c>
      <c r="L124" s="253"/>
      <c r="M124" s="254" t="s">
        <v>21</v>
      </c>
      <c r="N124" s="255" t="s">
        <v>45</v>
      </c>
      <c r="O124" s="4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AR124" s="25" t="s">
        <v>1750</v>
      </c>
      <c r="AT124" s="25" t="s">
        <v>156</v>
      </c>
      <c r="AU124" s="25" t="s">
        <v>84</v>
      </c>
      <c r="AY124" s="25" t="s">
        <v>142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82</v>
      </c>
      <c r="BK124" s="245">
        <f>ROUND(I124*H124,2)</f>
        <v>0</v>
      </c>
      <c r="BL124" s="25" t="s">
        <v>405</v>
      </c>
      <c r="BM124" s="25" t="s">
        <v>1841</v>
      </c>
    </row>
    <row r="125" spans="2:65" s="1" customFormat="1" ht="16.5" customHeight="1">
      <c r="B125" s="47"/>
      <c r="C125" s="246" t="s">
        <v>285</v>
      </c>
      <c r="D125" s="246" t="s">
        <v>156</v>
      </c>
      <c r="E125" s="247" t="s">
        <v>1842</v>
      </c>
      <c r="F125" s="248" t="s">
        <v>1819</v>
      </c>
      <c r="G125" s="249" t="s">
        <v>179</v>
      </c>
      <c r="H125" s="250">
        <v>1</v>
      </c>
      <c r="I125" s="251"/>
      <c r="J125" s="252">
        <f>ROUND(I125*H125,2)</f>
        <v>0</v>
      </c>
      <c r="K125" s="248" t="s">
        <v>21</v>
      </c>
      <c r="L125" s="253"/>
      <c r="M125" s="254" t="s">
        <v>21</v>
      </c>
      <c r="N125" s="255" t="s">
        <v>45</v>
      </c>
      <c r="O125" s="4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AR125" s="25" t="s">
        <v>1750</v>
      </c>
      <c r="AT125" s="25" t="s">
        <v>156</v>
      </c>
      <c r="AU125" s="25" t="s">
        <v>84</v>
      </c>
      <c r="AY125" s="25" t="s">
        <v>142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405</v>
      </c>
      <c r="BM125" s="25" t="s">
        <v>1843</v>
      </c>
    </row>
    <row r="126" spans="2:63" s="11" customFormat="1" ht="22.3" customHeight="1">
      <c r="B126" s="218"/>
      <c r="C126" s="219"/>
      <c r="D126" s="220" t="s">
        <v>73</v>
      </c>
      <c r="E126" s="232" t="s">
        <v>1122</v>
      </c>
      <c r="F126" s="232" t="s">
        <v>1844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P127+SUM(P128:P137)</f>
        <v>0</v>
      </c>
      <c r="Q126" s="226"/>
      <c r="R126" s="227">
        <f>R127+SUM(R128:R137)</f>
        <v>0.021000000000000005</v>
      </c>
      <c r="S126" s="226"/>
      <c r="T126" s="228">
        <f>T127+SUM(T128:T137)</f>
        <v>0</v>
      </c>
      <c r="AR126" s="229" t="s">
        <v>82</v>
      </c>
      <c r="AT126" s="230" t="s">
        <v>73</v>
      </c>
      <c r="AU126" s="230" t="s">
        <v>84</v>
      </c>
      <c r="AY126" s="229" t="s">
        <v>142</v>
      </c>
      <c r="BK126" s="231">
        <f>BK127+SUM(BK128:BK137)</f>
        <v>0</v>
      </c>
    </row>
    <row r="127" spans="2:65" s="1" customFormat="1" ht="16.5" customHeight="1">
      <c r="B127" s="47"/>
      <c r="C127" s="246" t="s">
        <v>289</v>
      </c>
      <c r="D127" s="246" t="s">
        <v>156</v>
      </c>
      <c r="E127" s="247" t="s">
        <v>1845</v>
      </c>
      <c r="F127" s="248" t="s">
        <v>1846</v>
      </c>
      <c r="G127" s="249" t="s">
        <v>179</v>
      </c>
      <c r="H127" s="250">
        <v>1</v>
      </c>
      <c r="I127" s="251"/>
      <c r="J127" s="252">
        <f>ROUND(I127*H127,2)</f>
        <v>0</v>
      </c>
      <c r="K127" s="248" t="s">
        <v>21</v>
      </c>
      <c r="L127" s="253"/>
      <c r="M127" s="254" t="s">
        <v>21</v>
      </c>
      <c r="N127" s="255" t="s">
        <v>45</v>
      </c>
      <c r="O127" s="48"/>
      <c r="P127" s="243">
        <f>O127*H127</f>
        <v>0</v>
      </c>
      <c r="Q127" s="243">
        <v>0.001</v>
      </c>
      <c r="R127" s="243">
        <f>Q127*H127</f>
        <v>0.001</v>
      </c>
      <c r="S127" s="243">
        <v>0</v>
      </c>
      <c r="T127" s="244">
        <f>S127*H127</f>
        <v>0</v>
      </c>
      <c r="AR127" s="25" t="s">
        <v>1750</v>
      </c>
      <c r="AT127" s="25" t="s">
        <v>156</v>
      </c>
      <c r="AU127" s="25" t="s">
        <v>155</v>
      </c>
      <c r="AY127" s="25" t="s">
        <v>142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405</v>
      </c>
      <c r="BM127" s="25" t="s">
        <v>1847</v>
      </c>
    </row>
    <row r="128" spans="2:65" s="1" customFormat="1" ht="16.5" customHeight="1">
      <c r="B128" s="47"/>
      <c r="C128" s="246" t="s">
        <v>293</v>
      </c>
      <c r="D128" s="246" t="s">
        <v>156</v>
      </c>
      <c r="E128" s="247" t="s">
        <v>1848</v>
      </c>
      <c r="F128" s="248" t="s">
        <v>1849</v>
      </c>
      <c r="G128" s="249" t="s">
        <v>179</v>
      </c>
      <c r="H128" s="250">
        <v>1</v>
      </c>
      <c r="I128" s="251"/>
      <c r="J128" s="252">
        <f>ROUND(I128*H128,2)</f>
        <v>0</v>
      </c>
      <c r="K128" s="248" t="s">
        <v>21</v>
      </c>
      <c r="L128" s="253"/>
      <c r="M128" s="254" t="s">
        <v>21</v>
      </c>
      <c r="N128" s="255" t="s">
        <v>45</v>
      </c>
      <c r="O128" s="48"/>
      <c r="P128" s="243">
        <f>O128*H128</f>
        <v>0</v>
      </c>
      <c r="Q128" s="243">
        <v>0.001</v>
      </c>
      <c r="R128" s="243">
        <f>Q128*H128</f>
        <v>0.001</v>
      </c>
      <c r="S128" s="243">
        <v>0</v>
      </c>
      <c r="T128" s="244">
        <f>S128*H128</f>
        <v>0</v>
      </c>
      <c r="AR128" s="25" t="s">
        <v>1750</v>
      </c>
      <c r="AT128" s="25" t="s">
        <v>156</v>
      </c>
      <c r="AU128" s="25" t="s">
        <v>155</v>
      </c>
      <c r="AY128" s="25" t="s">
        <v>142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82</v>
      </c>
      <c r="BK128" s="245">
        <f>ROUND(I128*H128,2)</f>
        <v>0</v>
      </c>
      <c r="BL128" s="25" t="s">
        <v>405</v>
      </c>
      <c r="BM128" s="25" t="s">
        <v>1850</v>
      </c>
    </row>
    <row r="129" spans="2:65" s="1" customFormat="1" ht="16.5" customHeight="1">
      <c r="B129" s="47"/>
      <c r="C129" s="246" t="s">
        <v>297</v>
      </c>
      <c r="D129" s="246" t="s">
        <v>156</v>
      </c>
      <c r="E129" s="247" t="s">
        <v>1851</v>
      </c>
      <c r="F129" s="248" t="s">
        <v>1852</v>
      </c>
      <c r="G129" s="249" t="s">
        <v>179</v>
      </c>
      <c r="H129" s="250">
        <v>2</v>
      </c>
      <c r="I129" s="251"/>
      <c r="J129" s="252">
        <f>ROUND(I129*H129,2)</f>
        <v>0</v>
      </c>
      <c r="K129" s="248" t="s">
        <v>21</v>
      </c>
      <c r="L129" s="253"/>
      <c r="M129" s="254" t="s">
        <v>21</v>
      </c>
      <c r="N129" s="255" t="s">
        <v>45</v>
      </c>
      <c r="O129" s="48"/>
      <c r="P129" s="243">
        <f>O129*H129</f>
        <v>0</v>
      </c>
      <c r="Q129" s="243">
        <v>0.001</v>
      </c>
      <c r="R129" s="243">
        <f>Q129*H129</f>
        <v>0.002</v>
      </c>
      <c r="S129" s="243">
        <v>0</v>
      </c>
      <c r="T129" s="244">
        <f>S129*H129</f>
        <v>0</v>
      </c>
      <c r="AR129" s="25" t="s">
        <v>1750</v>
      </c>
      <c r="AT129" s="25" t="s">
        <v>156</v>
      </c>
      <c r="AU129" s="25" t="s">
        <v>155</v>
      </c>
      <c r="AY129" s="25" t="s">
        <v>142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25" t="s">
        <v>82</v>
      </c>
      <c r="BK129" s="245">
        <f>ROUND(I129*H129,2)</f>
        <v>0</v>
      </c>
      <c r="BL129" s="25" t="s">
        <v>405</v>
      </c>
      <c r="BM129" s="25" t="s">
        <v>1853</v>
      </c>
    </row>
    <row r="130" spans="2:65" s="1" customFormat="1" ht="16.5" customHeight="1">
      <c r="B130" s="47"/>
      <c r="C130" s="246" t="s">
        <v>301</v>
      </c>
      <c r="D130" s="246" t="s">
        <v>156</v>
      </c>
      <c r="E130" s="247" t="s">
        <v>1854</v>
      </c>
      <c r="F130" s="248" t="s">
        <v>1855</v>
      </c>
      <c r="G130" s="249" t="s">
        <v>179</v>
      </c>
      <c r="H130" s="250">
        <v>2</v>
      </c>
      <c r="I130" s="251"/>
      <c r="J130" s="252">
        <f>ROUND(I130*H130,2)</f>
        <v>0</v>
      </c>
      <c r="K130" s="248" t="s">
        <v>21</v>
      </c>
      <c r="L130" s="253"/>
      <c r="M130" s="254" t="s">
        <v>21</v>
      </c>
      <c r="N130" s="255" t="s">
        <v>45</v>
      </c>
      <c r="O130" s="48"/>
      <c r="P130" s="243">
        <f>O130*H130</f>
        <v>0</v>
      </c>
      <c r="Q130" s="243">
        <v>0.001</v>
      </c>
      <c r="R130" s="243">
        <f>Q130*H130</f>
        <v>0.002</v>
      </c>
      <c r="S130" s="243">
        <v>0</v>
      </c>
      <c r="T130" s="244">
        <f>S130*H130</f>
        <v>0</v>
      </c>
      <c r="AR130" s="25" t="s">
        <v>1750</v>
      </c>
      <c r="AT130" s="25" t="s">
        <v>156</v>
      </c>
      <c r="AU130" s="25" t="s">
        <v>155</v>
      </c>
      <c r="AY130" s="25" t="s">
        <v>142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405</v>
      </c>
      <c r="BM130" s="25" t="s">
        <v>1856</v>
      </c>
    </row>
    <row r="131" spans="2:65" s="1" customFormat="1" ht="16.5" customHeight="1">
      <c r="B131" s="47"/>
      <c r="C131" s="246" t="s">
        <v>305</v>
      </c>
      <c r="D131" s="246" t="s">
        <v>156</v>
      </c>
      <c r="E131" s="247" t="s">
        <v>1857</v>
      </c>
      <c r="F131" s="248" t="s">
        <v>1858</v>
      </c>
      <c r="G131" s="249" t="s">
        <v>179</v>
      </c>
      <c r="H131" s="250">
        <v>9</v>
      </c>
      <c r="I131" s="251"/>
      <c r="J131" s="252">
        <f>ROUND(I131*H131,2)</f>
        <v>0</v>
      </c>
      <c r="K131" s="248" t="s">
        <v>21</v>
      </c>
      <c r="L131" s="253"/>
      <c r="M131" s="254" t="s">
        <v>21</v>
      </c>
      <c r="N131" s="255" t="s">
        <v>45</v>
      </c>
      <c r="O131" s="48"/>
      <c r="P131" s="243">
        <f>O131*H131</f>
        <v>0</v>
      </c>
      <c r="Q131" s="243">
        <v>0.000777777777777778</v>
      </c>
      <c r="R131" s="243">
        <f>Q131*H131</f>
        <v>0.007000000000000002</v>
      </c>
      <c r="S131" s="243">
        <v>0</v>
      </c>
      <c r="T131" s="244">
        <f>S131*H131</f>
        <v>0</v>
      </c>
      <c r="AR131" s="25" t="s">
        <v>1750</v>
      </c>
      <c r="AT131" s="25" t="s">
        <v>156</v>
      </c>
      <c r="AU131" s="25" t="s">
        <v>155</v>
      </c>
      <c r="AY131" s="25" t="s">
        <v>142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25" t="s">
        <v>82</v>
      </c>
      <c r="BK131" s="245">
        <f>ROUND(I131*H131,2)</f>
        <v>0</v>
      </c>
      <c r="BL131" s="25" t="s">
        <v>405</v>
      </c>
      <c r="BM131" s="25" t="s">
        <v>1859</v>
      </c>
    </row>
    <row r="132" spans="2:65" s="1" customFormat="1" ht="16.5" customHeight="1">
      <c r="B132" s="47"/>
      <c r="C132" s="246" t="s">
        <v>309</v>
      </c>
      <c r="D132" s="246" t="s">
        <v>156</v>
      </c>
      <c r="E132" s="247" t="s">
        <v>1860</v>
      </c>
      <c r="F132" s="248" t="s">
        <v>1861</v>
      </c>
      <c r="G132" s="249" t="s">
        <v>179</v>
      </c>
      <c r="H132" s="250">
        <v>1</v>
      </c>
      <c r="I132" s="251"/>
      <c r="J132" s="252">
        <f>ROUND(I132*H132,2)</f>
        <v>0</v>
      </c>
      <c r="K132" s="248" t="s">
        <v>21</v>
      </c>
      <c r="L132" s="253"/>
      <c r="M132" s="254" t="s">
        <v>21</v>
      </c>
      <c r="N132" s="255" t="s">
        <v>45</v>
      </c>
      <c r="O132" s="48"/>
      <c r="P132" s="243">
        <f>O132*H132</f>
        <v>0</v>
      </c>
      <c r="Q132" s="243">
        <v>0.001</v>
      </c>
      <c r="R132" s="243">
        <f>Q132*H132</f>
        <v>0.001</v>
      </c>
      <c r="S132" s="243">
        <v>0</v>
      </c>
      <c r="T132" s="244">
        <f>S132*H132</f>
        <v>0</v>
      </c>
      <c r="AR132" s="25" t="s">
        <v>1750</v>
      </c>
      <c r="AT132" s="25" t="s">
        <v>156</v>
      </c>
      <c r="AU132" s="25" t="s">
        <v>155</v>
      </c>
      <c r="AY132" s="25" t="s">
        <v>142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25" t="s">
        <v>82</v>
      </c>
      <c r="BK132" s="245">
        <f>ROUND(I132*H132,2)</f>
        <v>0</v>
      </c>
      <c r="BL132" s="25" t="s">
        <v>405</v>
      </c>
      <c r="BM132" s="25" t="s">
        <v>1862</v>
      </c>
    </row>
    <row r="133" spans="2:65" s="1" customFormat="1" ht="16.5" customHeight="1">
      <c r="B133" s="47"/>
      <c r="C133" s="246" t="s">
        <v>313</v>
      </c>
      <c r="D133" s="246" t="s">
        <v>156</v>
      </c>
      <c r="E133" s="247" t="s">
        <v>1863</v>
      </c>
      <c r="F133" s="248" t="s">
        <v>1864</v>
      </c>
      <c r="G133" s="249" t="s">
        <v>179</v>
      </c>
      <c r="H133" s="250">
        <v>3</v>
      </c>
      <c r="I133" s="251"/>
      <c r="J133" s="252">
        <f>ROUND(I133*H133,2)</f>
        <v>0</v>
      </c>
      <c r="K133" s="248" t="s">
        <v>21</v>
      </c>
      <c r="L133" s="253"/>
      <c r="M133" s="254" t="s">
        <v>21</v>
      </c>
      <c r="N133" s="255" t="s">
        <v>45</v>
      </c>
      <c r="O133" s="48"/>
      <c r="P133" s="243">
        <f>O133*H133</f>
        <v>0</v>
      </c>
      <c r="Q133" s="243">
        <v>0.000666666666666667</v>
      </c>
      <c r="R133" s="243">
        <f>Q133*H133</f>
        <v>0.002000000000000001</v>
      </c>
      <c r="S133" s="243">
        <v>0</v>
      </c>
      <c r="T133" s="244">
        <f>S133*H133</f>
        <v>0</v>
      </c>
      <c r="AR133" s="25" t="s">
        <v>1750</v>
      </c>
      <c r="AT133" s="25" t="s">
        <v>156</v>
      </c>
      <c r="AU133" s="25" t="s">
        <v>155</v>
      </c>
      <c r="AY133" s="25" t="s">
        <v>142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25" t="s">
        <v>82</v>
      </c>
      <c r="BK133" s="245">
        <f>ROUND(I133*H133,2)</f>
        <v>0</v>
      </c>
      <c r="BL133" s="25" t="s">
        <v>405</v>
      </c>
      <c r="BM133" s="25" t="s">
        <v>1865</v>
      </c>
    </row>
    <row r="134" spans="2:65" s="1" customFormat="1" ht="16.5" customHeight="1">
      <c r="B134" s="47"/>
      <c r="C134" s="246" t="s">
        <v>317</v>
      </c>
      <c r="D134" s="246" t="s">
        <v>156</v>
      </c>
      <c r="E134" s="247" t="s">
        <v>1866</v>
      </c>
      <c r="F134" s="248" t="s">
        <v>1867</v>
      </c>
      <c r="G134" s="249" t="s">
        <v>179</v>
      </c>
      <c r="H134" s="250">
        <v>2</v>
      </c>
      <c r="I134" s="251"/>
      <c r="J134" s="252">
        <f>ROUND(I134*H134,2)</f>
        <v>0</v>
      </c>
      <c r="K134" s="248" t="s">
        <v>21</v>
      </c>
      <c r="L134" s="253"/>
      <c r="M134" s="254" t="s">
        <v>21</v>
      </c>
      <c r="N134" s="255" t="s">
        <v>45</v>
      </c>
      <c r="O134" s="48"/>
      <c r="P134" s="243">
        <f>O134*H134</f>
        <v>0</v>
      </c>
      <c r="Q134" s="243">
        <v>0.001</v>
      </c>
      <c r="R134" s="243">
        <f>Q134*H134</f>
        <v>0.002</v>
      </c>
      <c r="S134" s="243">
        <v>0</v>
      </c>
      <c r="T134" s="244">
        <f>S134*H134</f>
        <v>0</v>
      </c>
      <c r="AR134" s="25" t="s">
        <v>1750</v>
      </c>
      <c r="AT134" s="25" t="s">
        <v>156</v>
      </c>
      <c r="AU134" s="25" t="s">
        <v>155</v>
      </c>
      <c r="AY134" s="25" t="s">
        <v>142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25" t="s">
        <v>82</v>
      </c>
      <c r="BK134" s="245">
        <f>ROUND(I134*H134,2)</f>
        <v>0</v>
      </c>
      <c r="BL134" s="25" t="s">
        <v>405</v>
      </c>
      <c r="BM134" s="25" t="s">
        <v>1868</v>
      </c>
    </row>
    <row r="135" spans="2:65" s="1" customFormat="1" ht="16.5" customHeight="1">
      <c r="B135" s="47"/>
      <c r="C135" s="246" t="s">
        <v>321</v>
      </c>
      <c r="D135" s="246" t="s">
        <v>156</v>
      </c>
      <c r="E135" s="247" t="s">
        <v>1869</v>
      </c>
      <c r="F135" s="248" t="s">
        <v>1870</v>
      </c>
      <c r="G135" s="249" t="s">
        <v>179</v>
      </c>
      <c r="H135" s="250">
        <v>1</v>
      </c>
      <c r="I135" s="251"/>
      <c r="J135" s="252">
        <f>ROUND(I135*H135,2)</f>
        <v>0</v>
      </c>
      <c r="K135" s="248" t="s">
        <v>21</v>
      </c>
      <c r="L135" s="253"/>
      <c r="M135" s="254" t="s">
        <v>21</v>
      </c>
      <c r="N135" s="255" t="s">
        <v>45</v>
      </c>
      <c r="O135" s="48"/>
      <c r="P135" s="243">
        <f>O135*H135</f>
        <v>0</v>
      </c>
      <c r="Q135" s="243">
        <v>0.001</v>
      </c>
      <c r="R135" s="243">
        <f>Q135*H135</f>
        <v>0.001</v>
      </c>
      <c r="S135" s="243">
        <v>0</v>
      </c>
      <c r="T135" s="244">
        <f>S135*H135</f>
        <v>0</v>
      </c>
      <c r="AR135" s="25" t="s">
        <v>1750</v>
      </c>
      <c r="AT135" s="25" t="s">
        <v>156</v>
      </c>
      <c r="AU135" s="25" t="s">
        <v>155</v>
      </c>
      <c r="AY135" s="25" t="s">
        <v>142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405</v>
      </c>
      <c r="BM135" s="25" t="s">
        <v>1871</v>
      </c>
    </row>
    <row r="136" spans="2:65" s="1" customFormat="1" ht="16.5" customHeight="1">
      <c r="B136" s="47"/>
      <c r="C136" s="246" t="s">
        <v>325</v>
      </c>
      <c r="D136" s="246" t="s">
        <v>156</v>
      </c>
      <c r="E136" s="247" t="s">
        <v>1872</v>
      </c>
      <c r="F136" s="248" t="s">
        <v>1819</v>
      </c>
      <c r="G136" s="249" t="s">
        <v>179</v>
      </c>
      <c r="H136" s="250">
        <v>1</v>
      </c>
      <c r="I136" s="251"/>
      <c r="J136" s="252">
        <f>ROUND(I136*H136,2)</f>
        <v>0</v>
      </c>
      <c r="K136" s="248" t="s">
        <v>21</v>
      </c>
      <c r="L136" s="253"/>
      <c r="M136" s="254" t="s">
        <v>21</v>
      </c>
      <c r="N136" s="255" t="s">
        <v>45</v>
      </c>
      <c r="O136" s="48"/>
      <c r="P136" s="243">
        <f>O136*H136</f>
        <v>0</v>
      </c>
      <c r="Q136" s="243">
        <v>0.001</v>
      </c>
      <c r="R136" s="243">
        <f>Q136*H136</f>
        <v>0.001</v>
      </c>
      <c r="S136" s="243">
        <v>0</v>
      </c>
      <c r="T136" s="244">
        <f>S136*H136</f>
        <v>0</v>
      </c>
      <c r="AR136" s="25" t="s">
        <v>1750</v>
      </c>
      <c r="AT136" s="25" t="s">
        <v>156</v>
      </c>
      <c r="AU136" s="25" t="s">
        <v>155</v>
      </c>
      <c r="AY136" s="25" t="s">
        <v>142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82</v>
      </c>
      <c r="BK136" s="245">
        <f>ROUND(I136*H136,2)</f>
        <v>0</v>
      </c>
      <c r="BL136" s="25" t="s">
        <v>405</v>
      </c>
      <c r="BM136" s="25" t="s">
        <v>1873</v>
      </c>
    </row>
    <row r="137" spans="2:63" s="15" customFormat="1" ht="21.6" customHeight="1">
      <c r="B137" s="296"/>
      <c r="C137" s="297"/>
      <c r="D137" s="298" t="s">
        <v>73</v>
      </c>
      <c r="E137" s="298" t="s">
        <v>1344</v>
      </c>
      <c r="F137" s="298" t="s">
        <v>1874</v>
      </c>
      <c r="G137" s="297"/>
      <c r="H137" s="297"/>
      <c r="I137" s="299"/>
      <c r="J137" s="300">
        <f>BK137</f>
        <v>0</v>
      </c>
      <c r="K137" s="297"/>
      <c r="L137" s="301"/>
      <c r="M137" s="302"/>
      <c r="N137" s="303"/>
      <c r="O137" s="303"/>
      <c r="P137" s="304">
        <f>P138</f>
        <v>0</v>
      </c>
      <c r="Q137" s="303"/>
      <c r="R137" s="304">
        <f>R138</f>
        <v>0.001</v>
      </c>
      <c r="S137" s="303"/>
      <c r="T137" s="305">
        <f>T138</f>
        <v>0</v>
      </c>
      <c r="AR137" s="306" t="s">
        <v>82</v>
      </c>
      <c r="AT137" s="307" t="s">
        <v>73</v>
      </c>
      <c r="AU137" s="307" t="s">
        <v>155</v>
      </c>
      <c r="AY137" s="306" t="s">
        <v>142</v>
      </c>
      <c r="BK137" s="308">
        <f>BK138</f>
        <v>0</v>
      </c>
    </row>
    <row r="138" spans="2:65" s="1" customFormat="1" ht="16.5" customHeight="1">
      <c r="B138" s="47"/>
      <c r="C138" s="234" t="s">
        <v>329</v>
      </c>
      <c r="D138" s="234" t="s">
        <v>145</v>
      </c>
      <c r="E138" s="235" t="s">
        <v>1875</v>
      </c>
      <c r="F138" s="236" t="s">
        <v>1876</v>
      </c>
      <c r="G138" s="237" t="s">
        <v>179</v>
      </c>
      <c r="H138" s="238">
        <v>1</v>
      </c>
      <c r="I138" s="239"/>
      <c r="J138" s="240">
        <f>ROUND(I138*H138,2)</f>
        <v>0</v>
      </c>
      <c r="K138" s="236" t="s">
        <v>21</v>
      </c>
      <c r="L138" s="73"/>
      <c r="M138" s="241" t="s">
        <v>21</v>
      </c>
      <c r="N138" s="242" t="s">
        <v>45</v>
      </c>
      <c r="O138" s="48"/>
      <c r="P138" s="243">
        <f>O138*H138</f>
        <v>0</v>
      </c>
      <c r="Q138" s="243">
        <v>0.001</v>
      </c>
      <c r="R138" s="243">
        <f>Q138*H138</f>
        <v>0.001</v>
      </c>
      <c r="S138" s="243">
        <v>0</v>
      </c>
      <c r="T138" s="244">
        <f>S138*H138</f>
        <v>0</v>
      </c>
      <c r="AR138" s="25" t="s">
        <v>405</v>
      </c>
      <c r="AT138" s="25" t="s">
        <v>145</v>
      </c>
      <c r="AU138" s="25" t="s">
        <v>161</v>
      </c>
      <c r="AY138" s="25" t="s">
        <v>142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25" t="s">
        <v>82</v>
      </c>
      <c r="BK138" s="245">
        <f>ROUND(I138*H138,2)</f>
        <v>0</v>
      </c>
      <c r="BL138" s="25" t="s">
        <v>405</v>
      </c>
      <c r="BM138" s="25" t="s">
        <v>1877</v>
      </c>
    </row>
    <row r="139" spans="2:63" s="11" customFormat="1" ht="29.85" customHeight="1">
      <c r="B139" s="218"/>
      <c r="C139" s="219"/>
      <c r="D139" s="220" t="s">
        <v>73</v>
      </c>
      <c r="E139" s="232" t="s">
        <v>1878</v>
      </c>
      <c r="F139" s="232" t="s">
        <v>1879</v>
      </c>
      <c r="G139" s="219"/>
      <c r="H139" s="219"/>
      <c r="I139" s="222"/>
      <c r="J139" s="233">
        <f>BK139</f>
        <v>0</v>
      </c>
      <c r="K139" s="219"/>
      <c r="L139" s="224"/>
      <c r="M139" s="225"/>
      <c r="N139" s="226"/>
      <c r="O139" s="226"/>
      <c r="P139" s="227">
        <f>SUM(P140:P149)</f>
        <v>0</v>
      </c>
      <c r="Q139" s="226"/>
      <c r="R139" s="227">
        <f>SUM(R140:R149)</f>
        <v>0.013000000000000001</v>
      </c>
      <c r="S139" s="226"/>
      <c r="T139" s="228">
        <f>SUM(T140:T149)</f>
        <v>0</v>
      </c>
      <c r="AR139" s="229" t="s">
        <v>82</v>
      </c>
      <c r="AT139" s="230" t="s">
        <v>73</v>
      </c>
      <c r="AU139" s="230" t="s">
        <v>82</v>
      </c>
      <c r="AY139" s="229" t="s">
        <v>142</v>
      </c>
      <c r="BK139" s="231">
        <f>SUM(BK140:BK149)</f>
        <v>0</v>
      </c>
    </row>
    <row r="140" spans="2:65" s="1" customFormat="1" ht="16.5" customHeight="1">
      <c r="B140" s="47"/>
      <c r="C140" s="246" t="s">
        <v>333</v>
      </c>
      <c r="D140" s="246" t="s">
        <v>156</v>
      </c>
      <c r="E140" s="247" t="s">
        <v>1880</v>
      </c>
      <c r="F140" s="248" t="s">
        <v>1881</v>
      </c>
      <c r="G140" s="249" t="s">
        <v>179</v>
      </c>
      <c r="H140" s="250">
        <v>1</v>
      </c>
      <c r="I140" s="251"/>
      <c r="J140" s="252">
        <f>ROUND(I140*H140,2)</f>
        <v>0</v>
      </c>
      <c r="K140" s="248" t="s">
        <v>21</v>
      </c>
      <c r="L140" s="253"/>
      <c r="M140" s="254" t="s">
        <v>21</v>
      </c>
      <c r="N140" s="255" t="s">
        <v>45</v>
      </c>
      <c r="O140" s="48"/>
      <c r="P140" s="243">
        <f>O140*H140</f>
        <v>0</v>
      </c>
      <c r="Q140" s="243">
        <v>0.001</v>
      </c>
      <c r="R140" s="243">
        <f>Q140*H140</f>
        <v>0.001</v>
      </c>
      <c r="S140" s="243">
        <v>0</v>
      </c>
      <c r="T140" s="244">
        <f>S140*H140</f>
        <v>0</v>
      </c>
      <c r="AR140" s="25" t="s">
        <v>1750</v>
      </c>
      <c r="AT140" s="25" t="s">
        <v>156</v>
      </c>
      <c r="AU140" s="25" t="s">
        <v>84</v>
      </c>
      <c r="AY140" s="25" t="s">
        <v>142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25" t="s">
        <v>82</v>
      </c>
      <c r="BK140" s="245">
        <f>ROUND(I140*H140,2)</f>
        <v>0</v>
      </c>
      <c r="BL140" s="25" t="s">
        <v>405</v>
      </c>
      <c r="BM140" s="25" t="s">
        <v>1882</v>
      </c>
    </row>
    <row r="141" spans="2:65" s="1" customFormat="1" ht="25.5" customHeight="1">
      <c r="B141" s="47"/>
      <c r="C141" s="246" t="s">
        <v>337</v>
      </c>
      <c r="D141" s="246" t="s">
        <v>156</v>
      </c>
      <c r="E141" s="247" t="s">
        <v>1883</v>
      </c>
      <c r="F141" s="248" t="s">
        <v>1884</v>
      </c>
      <c r="G141" s="249" t="s">
        <v>179</v>
      </c>
      <c r="H141" s="250">
        <v>1</v>
      </c>
      <c r="I141" s="251"/>
      <c r="J141" s="252">
        <f>ROUND(I141*H141,2)</f>
        <v>0</v>
      </c>
      <c r="K141" s="248" t="s">
        <v>21</v>
      </c>
      <c r="L141" s="253"/>
      <c r="M141" s="254" t="s">
        <v>21</v>
      </c>
      <c r="N141" s="255" t="s">
        <v>45</v>
      </c>
      <c r="O141" s="4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AR141" s="25" t="s">
        <v>1750</v>
      </c>
      <c r="AT141" s="25" t="s">
        <v>156</v>
      </c>
      <c r="AU141" s="25" t="s">
        <v>84</v>
      </c>
      <c r="AY141" s="25" t="s">
        <v>142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25" t="s">
        <v>82</v>
      </c>
      <c r="BK141" s="245">
        <f>ROUND(I141*H141,2)</f>
        <v>0</v>
      </c>
      <c r="BL141" s="25" t="s">
        <v>405</v>
      </c>
      <c r="BM141" s="25" t="s">
        <v>1885</v>
      </c>
    </row>
    <row r="142" spans="2:65" s="1" customFormat="1" ht="16.5" customHeight="1">
      <c r="B142" s="47"/>
      <c r="C142" s="246" t="s">
        <v>341</v>
      </c>
      <c r="D142" s="246" t="s">
        <v>156</v>
      </c>
      <c r="E142" s="247" t="s">
        <v>1886</v>
      </c>
      <c r="F142" s="248" t="s">
        <v>1887</v>
      </c>
      <c r="G142" s="249" t="s">
        <v>179</v>
      </c>
      <c r="H142" s="250">
        <v>1</v>
      </c>
      <c r="I142" s="251"/>
      <c r="J142" s="252">
        <f>ROUND(I142*H142,2)</f>
        <v>0</v>
      </c>
      <c r="K142" s="248" t="s">
        <v>21</v>
      </c>
      <c r="L142" s="253"/>
      <c r="M142" s="254" t="s">
        <v>21</v>
      </c>
      <c r="N142" s="255" t="s">
        <v>45</v>
      </c>
      <c r="O142" s="48"/>
      <c r="P142" s="243">
        <f>O142*H142</f>
        <v>0</v>
      </c>
      <c r="Q142" s="243">
        <v>0.001</v>
      </c>
      <c r="R142" s="243">
        <f>Q142*H142</f>
        <v>0.001</v>
      </c>
      <c r="S142" s="243">
        <v>0</v>
      </c>
      <c r="T142" s="244">
        <f>S142*H142</f>
        <v>0</v>
      </c>
      <c r="AR142" s="25" t="s">
        <v>1750</v>
      </c>
      <c r="AT142" s="25" t="s">
        <v>156</v>
      </c>
      <c r="AU142" s="25" t="s">
        <v>84</v>
      </c>
      <c r="AY142" s="25" t="s">
        <v>142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82</v>
      </c>
      <c r="BK142" s="245">
        <f>ROUND(I142*H142,2)</f>
        <v>0</v>
      </c>
      <c r="BL142" s="25" t="s">
        <v>405</v>
      </c>
      <c r="BM142" s="25" t="s">
        <v>1888</v>
      </c>
    </row>
    <row r="143" spans="2:65" s="1" customFormat="1" ht="16.5" customHeight="1">
      <c r="B143" s="47"/>
      <c r="C143" s="246" t="s">
        <v>345</v>
      </c>
      <c r="D143" s="246" t="s">
        <v>156</v>
      </c>
      <c r="E143" s="247" t="s">
        <v>1889</v>
      </c>
      <c r="F143" s="248" t="s">
        <v>1890</v>
      </c>
      <c r="G143" s="249" t="s">
        <v>179</v>
      </c>
      <c r="H143" s="250">
        <v>1</v>
      </c>
      <c r="I143" s="251"/>
      <c r="J143" s="252">
        <f>ROUND(I143*H143,2)</f>
        <v>0</v>
      </c>
      <c r="K143" s="248" t="s">
        <v>21</v>
      </c>
      <c r="L143" s="253"/>
      <c r="M143" s="254" t="s">
        <v>21</v>
      </c>
      <c r="N143" s="255" t="s">
        <v>45</v>
      </c>
      <c r="O143" s="48"/>
      <c r="P143" s="243">
        <f>O143*H143</f>
        <v>0</v>
      </c>
      <c r="Q143" s="243">
        <v>0.001</v>
      </c>
      <c r="R143" s="243">
        <f>Q143*H143</f>
        <v>0.001</v>
      </c>
      <c r="S143" s="243">
        <v>0</v>
      </c>
      <c r="T143" s="244">
        <f>S143*H143</f>
        <v>0</v>
      </c>
      <c r="AR143" s="25" t="s">
        <v>1750</v>
      </c>
      <c r="AT143" s="25" t="s">
        <v>156</v>
      </c>
      <c r="AU143" s="25" t="s">
        <v>84</v>
      </c>
      <c r="AY143" s="25" t="s">
        <v>142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25" t="s">
        <v>82</v>
      </c>
      <c r="BK143" s="245">
        <f>ROUND(I143*H143,2)</f>
        <v>0</v>
      </c>
      <c r="BL143" s="25" t="s">
        <v>405</v>
      </c>
      <c r="BM143" s="25" t="s">
        <v>1891</v>
      </c>
    </row>
    <row r="144" spans="2:65" s="1" customFormat="1" ht="16.5" customHeight="1">
      <c r="B144" s="47"/>
      <c r="C144" s="246" t="s">
        <v>349</v>
      </c>
      <c r="D144" s="246" t="s">
        <v>156</v>
      </c>
      <c r="E144" s="247" t="s">
        <v>1892</v>
      </c>
      <c r="F144" s="248" t="s">
        <v>1893</v>
      </c>
      <c r="G144" s="249" t="s">
        <v>179</v>
      </c>
      <c r="H144" s="250">
        <v>2</v>
      </c>
      <c r="I144" s="251"/>
      <c r="J144" s="252">
        <f>ROUND(I144*H144,2)</f>
        <v>0</v>
      </c>
      <c r="K144" s="248" t="s">
        <v>21</v>
      </c>
      <c r="L144" s="253"/>
      <c r="M144" s="254" t="s">
        <v>21</v>
      </c>
      <c r="N144" s="255" t="s">
        <v>45</v>
      </c>
      <c r="O144" s="48"/>
      <c r="P144" s="243">
        <f>O144*H144</f>
        <v>0</v>
      </c>
      <c r="Q144" s="243">
        <v>0.001</v>
      </c>
      <c r="R144" s="243">
        <f>Q144*H144</f>
        <v>0.002</v>
      </c>
      <c r="S144" s="243">
        <v>0</v>
      </c>
      <c r="T144" s="244">
        <f>S144*H144</f>
        <v>0</v>
      </c>
      <c r="AR144" s="25" t="s">
        <v>1750</v>
      </c>
      <c r="AT144" s="25" t="s">
        <v>156</v>
      </c>
      <c r="AU144" s="25" t="s">
        <v>84</v>
      </c>
      <c r="AY144" s="25" t="s">
        <v>142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25" t="s">
        <v>82</v>
      </c>
      <c r="BK144" s="245">
        <f>ROUND(I144*H144,2)</f>
        <v>0</v>
      </c>
      <c r="BL144" s="25" t="s">
        <v>405</v>
      </c>
      <c r="BM144" s="25" t="s">
        <v>1894</v>
      </c>
    </row>
    <row r="145" spans="2:65" s="1" customFormat="1" ht="16.5" customHeight="1">
      <c r="B145" s="47"/>
      <c r="C145" s="246" t="s">
        <v>353</v>
      </c>
      <c r="D145" s="246" t="s">
        <v>156</v>
      </c>
      <c r="E145" s="247" t="s">
        <v>1895</v>
      </c>
      <c r="F145" s="248" t="s">
        <v>1896</v>
      </c>
      <c r="G145" s="249" t="s">
        <v>179</v>
      </c>
      <c r="H145" s="250">
        <v>3</v>
      </c>
      <c r="I145" s="251"/>
      <c r="J145" s="252">
        <f>ROUND(I145*H145,2)</f>
        <v>0</v>
      </c>
      <c r="K145" s="248" t="s">
        <v>21</v>
      </c>
      <c r="L145" s="253"/>
      <c r="M145" s="254" t="s">
        <v>21</v>
      </c>
      <c r="N145" s="255" t="s">
        <v>45</v>
      </c>
      <c r="O145" s="48"/>
      <c r="P145" s="243">
        <f>O145*H145</f>
        <v>0</v>
      </c>
      <c r="Q145" s="243">
        <v>0.001</v>
      </c>
      <c r="R145" s="243">
        <f>Q145*H145</f>
        <v>0.003</v>
      </c>
      <c r="S145" s="243">
        <v>0</v>
      </c>
      <c r="T145" s="244">
        <f>S145*H145</f>
        <v>0</v>
      </c>
      <c r="AR145" s="25" t="s">
        <v>1750</v>
      </c>
      <c r="AT145" s="25" t="s">
        <v>156</v>
      </c>
      <c r="AU145" s="25" t="s">
        <v>84</v>
      </c>
      <c r="AY145" s="25" t="s">
        <v>142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25" t="s">
        <v>82</v>
      </c>
      <c r="BK145" s="245">
        <f>ROUND(I145*H145,2)</f>
        <v>0</v>
      </c>
      <c r="BL145" s="25" t="s">
        <v>405</v>
      </c>
      <c r="BM145" s="25" t="s">
        <v>1897</v>
      </c>
    </row>
    <row r="146" spans="2:65" s="1" customFormat="1" ht="16.5" customHeight="1">
      <c r="B146" s="47"/>
      <c r="C146" s="246" t="s">
        <v>357</v>
      </c>
      <c r="D146" s="246" t="s">
        <v>156</v>
      </c>
      <c r="E146" s="247" t="s">
        <v>1898</v>
      </c>
      <c r="F146" s="248" t="s">
        <v>1899</v>
      </c>
      <c r="G146" s="249" t="s">
        <v>179</v>
      </c>
      <c r="H146" s="250">
        <v>4</v>
      </c>
      <c r="I146" s="251"/>
      <c r="J146" s="252">
        <f>ROUND(I146*H146,2)</f>
        <v>0</v>
      </c>
      <c r="K146" s="248" t="s">
        <v>21</v>
      </c>
      <c r="L146" s="253"/>
      <c r="M146" s="254" t="s">
        <v>21</v>
      </c>
      <c r="N146" s="255" t="s">
        <v>45</v>
      </c>
      <c r="O146" s="48"/>
      <c r="P146" s="243">
        <f>O146*H146</f>
        <v>0</v>
      </c>
      <c r="Q146" s="243">
        <v>0.001</v>
      </c>
      <c r="R146" s="243">
        <f>Q146*H146</f>
        <v>0.004</v>
      </c>
      <c r="S146" s="243">
        <v>0</v>
      </c>
      <c r="T146" s="244">
        <f>S146*H146</f>
        <v>0</v>
      </c>
      <c r="AR146" s="25" t="s">
        <v>1750</v>
      </c>
      <c r="AT146" s="25" t="s">
        <v>156</v>
      </c>
      <c r="AU146" s="25" t="s">
        <v>84</v>
      </c>
      <c r="AY146" s="25" t="s">
        <v>142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25" t="s">
        <v>82</v>
      </c>
      <c r="BK146" s="245">
        <f>ROUND(I146*H146,2)</f>
        <v>0</v>
      </c>
      <c r="BL146" s="25" t="s">
        <v>405</v>
      </c>
      <c r="BM146" s="25" t="s">
        <v>1900</v>
      </c>
    </row>
    <row r="147" spans="2:65" s="1" customFormat="1" ht="16.5" customHeight="1">
      <c r="B147" s="47"/>
      <c r="C147" s="246" t="s">
        <v>361</v>
      </c>
      <c r="D147" s="246" t="s">
        <v>156</v>
      </c>
      <c r="E147" s="247" t="s">
        <v>1901</v>
      </c>
      <c r="F147" s="248" t="s">
        <v>1902</v>
      </c>
      <c r="G147" s="249" t="s">
        <v>179</v>
      </c>
      <c r="H147" s="250">
        <v>1</v>
      </c>
      <c r="I147" s="251"/>
      <c r="J147" s="252">
        <f>ROUND(I147*H147,2)</f>
        <v>0</v>
      </c>
      <c r="K147" s="248" t="s">
        <v>21</v>
      </c>
      <c r="L147" s="253"/>
      <c r="M147" s="254" t="s">
        <v>21</v>
      </c>
      <c r="N147" s="255" t="s">
        <v>45</v>
      </c>
      <c r="O147" s="4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AR147" s="25" t="s">
        <v>1750</v>
      </c>
      <c r="AT147" s="25" t="s">
        <v>156</v>
      </c>
      <c r="AU147" s="25" t="s">
        <v>84</v>
      </c>
      <c r="AY147" s="25" t="s">
        <v>142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25" t="s">
        <v>82</v>
      </c>
      <c r="BK147" s="245">
        <f>ROUND(I147*H147,2)</f>
        <v>0</v>
      </c>
      <c r="BL147" s="25" t="s">
        <v>405</v>
      </c>
      <c r="BM147" s="25" t="s">
        <v>1903</v>
      </c>
    </row>
    <row r="148" spans="2:65" s="1" customFormat="1" ht="16.5" customHeight="1">
      <c r="B148" s="47"/>
      <c r="C148" s="246" t="s">
        <v>365</v>
      </c>
      <c r="D148" s="246" t="s">
        <v>156</v>
      </c>
      <c r="E148" s="247" t="s">
        <v>1904</v>
      </c>
      <c r="F148" s="248" t="s">
        <v>1905</v>
      </c>
      <c r="G148" s="249" t="s">
        <v>179</v>
      </c>
      <c r="H148" s="250">
        <v>1</v>
      </c>
      <c r="I148" s="251"/>
      <c r="J148" s="252">
        <f>ROUND(I148*H148,2)</f>
        <v>0</v>
      </c>
      <c r="K148" s="248" t="s">
        <v>21</v>
      </c>
      <c r="L148" s="253"/>
      <c r="M148" s="254" t="s">
        <v>21</v>
      </c>
      <c r="N148" s="255" t="s">
        <v>45</v>
      </c>
      <c r="O148" s="4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AR148" s="25" t="s">
        <v>1750</v>
      </c>
      <c r="AT148" s="25" t="s">
        <v>156</v>
      </c>
      <c r="AU148" s="25" t="s">
        <v>84</v>
      </c>
      <c r="AY148" s="25" t="s">
        <v>142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25" t="s">
        <v>82</v>
      </c>
      <c r="BK148" s="245">
        <f>ROUND(I148*H148,2)</f>
        <v>0</v>
      </c>
      <c r="BL148" s="25" t="s">
        <v>405</v>
      </c>
      <c r="BM148" s="25" t="s">
        <v>1906</v>
      </c>
    </row>
    <row r="149" spans="2:65" s="1" customFormat="1" ht="16.5" customHeight="1">
      <c r="B149" s="47"/>
      <c r="C149" s="246" t="s">
        <v>369</v>
      </c>
      <c r="D149" s="246" t="s">
        <v>156</v>
      </c>
      <c r="E149" s="247" t="s">
        <v>1907</v>
      </c>
      <c r="F149" s="248" t="s">
        <v>1819</v>
      </c>
      <c r="G149" s="249" t="s">
        <v>179</v>
      </c>
      <c r="H149" s="250">
        <v>1</v>
      </c>
      <c r="I149" s="251"/>
      <c r="J149" s="252">
        <f>ROUND(I149*H149,2)</f>
        <v>0</v>
      </c>
      <c r="K149" s="248" t="s">
        <v>21</v>
      </c>
      <c r="L149" s="253"/>
      <c r="M149" s="254" t="s">
        <v>21</v>
      </c>
      <c r="N149" s="255" t="s">
        <v>45</v>
      </c>
      <c r="O149" s="48"/>
      <c r="P149" s="243">
        <f>O149*H149</f>
        <v>0</v>
      </c>
      <c r="Q149" s="243">
        <v>0.001</v>
      </c>
      <c r="R149" s="243">
        <f>Q149*H149</f>
        <v>0.001</v>
      </c>
      <c r="S149" s="243">
        <v>0</v>
      </c>
      <c r="T149" s="244">
        <f>S149*H149</f>
        <v>0</v>
      </c>
      <c r="AR149" s="25" t="s">
        <v>1750</v>
      </c>
      <c r="AT149" s="25" t="s">
        <v>156</v>
      </c>
      <c r="AU149" s="25" t="s">
        <v>84</v>
      </c>
      <c r="AY149" s="25" t="s">
        <v>142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25" t="s">
        <v>82</v>
      </c>
      <c r="BK149" s="245">
        <f>ROUND(I149*H149,2)</f>
        <v>0</v>
      </c>
      <c r="BL149" s="25" t="s">
        <v>405</v>
      </c>
      <c r="BM149" s="25" t="s">
        <v>1908</v>
      </c>
    </row>
    <row r="150" spans="2:63" s="11" customFormat="1" ht="37.4" customHeight="1">
      <c r="B150" s="218"/>
      <c r="C150" s="219"/>
      <c r="D150" s="220" t="s">
        <v>73</v>
      </c>
      <c r="E150" s="221" t="s">
        <v>1909</v>
      </c>
      <c r="F150" s="221" t="s">
        <v>1910</v>
      </c>
      <c r="G150" s="219"/>
      <c r="H150" s="219"/>
      <c r="I150" s="222"/>
      <c r="J150" s="223">
        <f>BK150</f>
        <v>0</v>
      </c>
      <c r="K150" s="219"/>
      <c r="L150" s="224"/>
      <c r="M150" s="225"/>
      <c r="N150" s="226"/>
      <c r="O150" s="226"/>
      <c r="P150" s="227">
        <f>SUM(P151:P171)</f>
        <v>0</v>
      </c>
      <c r="Q150" s="226"/>
      <c r="R150" s="227">
        <f>SUM(R151:R171)</f>
        <v>0.2939999999999998</v>
      </c>
      <c r="S150" s="226"/>
      <c r="T150" s="228">
        <f>SUM(T151:T171)</f>
        <v>0</v>
      </c>
      <c r="AR150" s="229" t="s">
        <v>82</v>
      </c>
      <c r="AT150" s="230" t="s">
        <v>73</v>
      </c>
      <c r="AU150" s="230" t="s">
        <v>74</v>
      </c>
      <c r="AY150" s="229" t="s">
        <v>142</v>
      </c>
      <c r="BK150" s="231">
        <f>SUM(BK151:BK171)</f>
        <v>0</v>
      </c>
    </row>
    <row r="151" spans="2:65" s="1" customFormat="1" ht="16.5" customHeight="1">
      <c r="B151" s="47"/>
      <c r="C151" s="246" t="s">
        <v>373</v>
      </c>
      <c r="D151" s="246" t="s">
        <v>156</v>
      </c>
      <c r="E151" s="247" t="s">
        <v>1911</v>
      </c>
      <c r="F151" s="248" t="s">
        <v>1912</v>
      </c>
      <c r="G151" s="249" t="s">
        <v>148</v>
      </c>
      <c r="H151" s="250">
        <v>36</v>
      </c>
      <c r="I151" s="251"/>
      <c r="J151" s="252">
        <f>ROUND(I151*H151,2)</f>
        <v>0</v>
      </c>
      <c r="K151" s="248" t="s">
        <v>21</v>
      </c>
      <c r="L151" s="253"/>
      <c r="M151" s="254" t="s">
        <v>21</v>
      </c>
      <c r="N151" s="255" t="s">
        <v>45</v>
      </c>
      <c r="O151" s="48"/>
      <c r="P151" s="243">
        <f>O151*H151</f>
        <v>0</v>
      </c>
      <c r="Q151" s="243">
        <v>0.000166666666666667</v>
      </c>
      <c r="R151" s="243">
        <f>Q151*H151</f>
        <v>0.006000000000000012</v>
      </c>
      <c r="S151" s="243">
        <v>0</v>
      </c>
      <c r="T151" s="244">
        <f>S151*H151</f>
        <v>0</v>
      </c>
      <c r="AR151" s="25" t="s">
        <v>1750</v>
      </c>
      <c r="AT151" s="25" t="s">
        <v>156</v>
      </c>
      <c r="AU151" s="25" t="s">
        <v>82</v>
      </c>
      <c r="AY151" s="25" t="s">
        <v>142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25" t="s">
        <v>82</v>
      </c>
      <c r="BK151" s="245">
        <f>ROUND(I151*H151,2)</f>
        <v>0</v>
      </c>
      <c r="BL151" s="25" t="s">
        <v>405</v>
      </c>
      <c r="BM151" s="25" t="s">
        <v>1913</v>
      </c>
    </row>
    <row r="152" spans="2:65" s="1" customFormat="1" ht="16.5" customHeight="1">
      <c r="B152" s="47"/>
      <c r="C152" s="246" t="s">
        <v>377</v>
      </c>
      <c r="D152" s="246" t="s">
        <v>156</v>
      </c>
      <c r="E152" s="247" t="s">
        <v>1914</v>
      </c>
      <c r="F152" s="248" t="s">
        <v>1915</v>
      </c>
      <c r="G152" s="249" t="s">
        <v>148</v>
      </c>
      <c r="H152" s="250">
        <v>34</v>
      </c>
      <c r="I152" s="251"/>
      <c r="J152" s="252">
        <f>ROUND(I152*H152,2)</f>
        <v>0</v>
      </c>
      <c r="K152" s="248" t="s">
        <v>21</v>
      </c>
      <c r="L152" s="253"/>
      <c r="M152" s="254" t="s">
        <v>21</v>
      </c>
      <c r="N152" s="255" t="s">
        <v>45</v>
      </c>
      <c r="O152" s="48"/>
      <c r="P152" s="243">
        <f>O152*H152</f>
        <v>0</v>
      </c>
      <c r="Q152" s="243">
        <v>5.88235294117647E-05</v>
      </c>
      <c r="R152" s="243">
        <f>Q152*H152</f>
        <v>0.002</v>
      </c>
      <c r="S152" s="243">
        <v>0</v>
      </c>
      <c r="T152" s="244">
        <f>S152*H152</f>
        <v>0</v>
      </c>
      <c r="AR152" s="25" t="s">
        <v>1750</v>
      </c>
      <c r="AT152" s="25" t="s">
        <v>156</v>
      </c>
      <c r="AU152" s="25" t="s">
        <v>82</v>
      </c>
      <c r="AY152" s="25" t="s">
        <v>142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25" t="s">
        <v>82</v>
      </c>
      <c r="BK152" s="245">
        <f>ROUND(I152*H152,2)</f>
        <v>0</v>
      </c>
      <c r="BL152" s="25" t="s">
        <v>405</v>
      </c>
      <c r="BM152" s="25" t="s">
        <v>1916</v>
      </c>
    </row>
    <row r="153" spans="2:65" s="1" customFormat="1" ht="16.5" customHeight="1">
      <c r="B153" s="47"/>
      <c r="C153" s="246" t="s">
        <v>381</v>
      </c>
      <c r="D153" s="246" t="s">
        <v>156</v>
      </c>
      <c r="E153" s="247" t="s">
        <v>1917</v>
      </c>
      <c r="F153" s="248" t="s">
        <v>1918</v>
      </c>
      <c r="G153" s="249" t="s">
        <v>148</v>
      </c>
      <c r="H153" s="250">
        <v>15</v>
      </c>
      <c r="I153" s="251"/>
      <c r="J153" s="252">
        <f>ROUND(I153*H153,2)</f>
        <v>0</v>
      </c>
      <c r="K153" s="248" t="s">
        <v>21</v>
      </c>
      <c r="L153" s="253"/>
      <c r="M153" s="254" t="s">
        <v>21</v>
      </c>
      <c r="N153" s="255" t="s">
        <v>45</v>
      </c>
      <c r="O153" s="48"/>
      <c r="P153" s="243">
        <f>O153*H153</f>
        <v>0</v>
      </c>
      <c r="Q153" s="243">
        <v>0.00226666666666667</v>
      </c>
      <c r="R153" s="243">
        <f>Q153*H153</f>
        <v>0.03400000000000005</v>
      </c>
      <c r="S153" s="243">
        <v>0</v>
      </c>
      <c r="T153" s="244">
        <f>S153*H153</f>
        <v>0</v>
      </c>
      <c r="AR153" s="25" t="s">
        <v>1750</v>
      </c>
      <c r="AT153" s="25" t="s">
        <v>156</v>
      </c>
      <c r="AU153" s="25" t="s">
        <v>82</v>
      </c>
      <c r="AY153" s="25" t="s">
        <v>142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25" t="s">
        <v>82</v>
      </c>
      <c r="BK153" s="245">
        <f>ROUND(I153*H153,2)</f>
        <v>0</v>
      </c>
      <c r="BL153" s="25" t="s">
        <v>405</v>
      </c>
      <c r="BM153" s="25" t="s">
        <v>1919</v>
      </c>
    </row>
    <row r="154" spans="2:65" s="1" customFormat="1" ht="16.5" customHeight="1">
      <c r="B154" s="47"/>
      <c r="C154" s="246" t="s">
        <v>385</v>
      </c>
      <c r="D154" s="246" t="s">
        <v>156</v>
      </c>
      <c r="E154" s="247" t="s">
        <v>1920</v>
      </c>
      <c r="F154" s="248" t="s">
        <v>1921</v>
      </c>
      <c r="G154" s="249" t="s">
        <v>148</v>
      </c>
      <c r="H154" s="250">
        <v>25</v>
      </c>
      <c r="I154" s="251"/>
      <c r="J154" s="252">
        <f>ROUND(I154*H154,2)</f>
        <v>0</v>
      </c>
      <c r="K154" s="248" t="s">
        <v>21</v>
      </c>
      <c r="L154" s="253"/>
      <c r="M154" s="254" t="s">
        <v>21</v>
      </c>
      <c r="N154" s="255" t="s">
        <v>45</v>
      </c>
      <c r="O154" s="48"/>
      <c r="P154" s="243">
        <f>O154*H154</f>
        <v>0</v>
      </c>
      <c r="Q154" s="243">
        <v>0.00352</v>
      </c>
      <c r="R154" s="243">
        <f>Q154*H154</f>
        <v>0.08800000000000001</v>
      </c>
      <c r="S154" s="243">
        <v>0</v>
      </c>
      <c r="T154" s="244">
        <f>S154*H154</f>
        <v>0</v>
      </c>
      <c r="AR154" s="25" t="s">
        <v>1750</v>
      </c>
      <c r="AT154" s="25" t="s">
        <v>156</v>
      </c>
      <c r="AU154" s="25" t="s">
        <v>82</v>
      </c>
      <c r="AY154" s="25" t="s">
        <v>142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25" t="s">
        <v>82</v>
      </c>
      <c r="BK154" s="245">
        <f>ROUND(I154*H154,2)</f>
        <v>0</v>
      </c>
      <c r="BL154" s="25" t="s">
        <v>405</v>
      </c>
      <c r="BM154" s="25" t="s">
        <v>1922</v>
      </c>
    </row>
    <row r="155" spans="2:65" s="1" customFormat="1" ht="16.5" customHeight="1">
      <c r="B155" s="47"/>
      <c r="C155" s="246" t="s">
        <v>389</v>
      </c>
      <c r="D155" s="246" t="s">
        <v>156</v>
      </c>
      <c r="E155" s="247" t="s">
        <v>1923</v>
      </c>
      <c r="F155" s="248" t="s">
        <v>1924</v>
      </c>
      <c r="G155" s="249" t="s">
        <v>148</v>
      </c>
      <c r="H155" s="250">
        <v>10</v>
      </c>
      <c r="I155" s="251"/>
      <c r="J155" s="252">
        <f>ROUND(I155*H155,2)</f>
        <v>0</v>
      </c>
      <c r="K155" s="248" t="s">
        <v>21</v>
      </c>
      <c r="L155" s="253"/>
      <c r="M155" s="254" t="s">
        <v>21</v>
      </c>
      <c r="N155" s="255" t="s">
        <v>45</v>
      </c>
      <c r="O155" s="48"/>
      <c r="P155" s="243">
        <f>O155*H155</f>
        <v>0</v>
      </c>
      <c r="Q155" s="243">
        <v>0.0045</v>
      </c>
      <c r="R155" s="243">
        <f>Q155*H155</f>
        <v>0.045</v>
      </c>
      <c r="S155" s="243">
        <v>0</v>
      </c>
      <c r="T155" s="244">
        <f>S155*H155</f>
        <v>0</v>
      </c>
      <c r="AR155" s="25" t="s">
        <v>1750</v>
      </c>
      <c r="AT155" s="25" t="s">
        <v>156</v>
      </c>
      <c r="AU155" s="25" t="s">
        <v>82</v>
      </c>
      <c r="AY155" s="25" t="s">
        <v>142</v>
      </c>
      <c r="BE155" s="245">
        <f>IF(N155="základní",J155,0)</f>
        <v>0</v>
      </c>
      <c r="BF155" s="245">
        <f>IF(N155="snížená",J155,0)</f>
        <v>0</v>
      </c>
      <c r="BG155" s="245">
        <f>IF(N155="zákl. přenesená",J155,0)</f>
        <v>0</v>
      </c>
      <c r="BH155" s="245">
        <f>IF(N155="sníž. přenesená",J155,0)</f>
        <v>0</v>
      </c>
      <c r="BI155" s="245">
        <f>IF(N155="nulová",J155,0)</f>
        <v>0</v>
      </c>
      <c r="BJ155" s="25" t="s">
        <v>82</v>
      </c>
      <c r="BK155" s="245">
        <f>ROUND(I155*H155,2)</f>
        <v>0</v>
      </c>
      <c r="BL155" s="25" t="s">
        <v>405</v>
      </c>
      <c r="BM155" s="25" t="s">
        <v>1925</v>
      </c>
    </row>
    <row r="156" spans="2:65" s="1" customFormat="1" ht="16.5" customHeight="1">
      <c r="B156" s="47"/>
      <c r="C156" s="246" t="s">
        <v>393</v>
      </c>
      <c r="D156" s="246" t="s">
        <v>156</v>
      </c>
      <c r="E156" s="247" t="s">
        <v>1926</v>
      </c>
      <c r="F156" s="248" t="s">
        <v>1927</v>
      </c>
      <c r="G156" s="249" t="s">
        <v>148</v>
      </c>
      <c r="H156" s="250">
        <v>50</v>
      </c>
      <c r="I156" s="251"/>
      <c r="J156" s="252">
        <f>ROUND(I156*H156,2)</f>
        <v>0</v>
      </c>
      <c r="K156" s="248" t="s">
        <v>21</v>
      </c>
      <c r="L156" s="253"/>
      <c r="M156" s="254" t="s">
        <v>21</v>
      </c>
      <c r="N156" s="255" t="s">
        <v>45</v>
      </c>
      <c r="O156" s="48"/>
      <c r="P156" s="243">
        <f>O156*H156</f>
        <v>0</v>
      </c>
      <c r="Q156" s="243">
        <v>6E-05</v>
      </c>
      <c r="R156" s="243">
        <f>Q156*H156</f>
        <v>0.003</v>
      </c>
      <c r="S156" s="243">
        <v>0</v>
      </c>
      <c r="T156" s="244">
        <f>S156*H156</f>
        <v>0</v>
      </c>
      <c r="AR156" s="25" t="s">
        <v>1750</v>
      </c>
      <c r="AT156" s="25" t="s">
        <v>156</v>
      </c>
      <c r="AU156" s="25" t="s">
        <v>82</v>
      </c>
      <c r="AY156" s="25" t="s">
        <v>142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5" t="s">
        <v>82</v>
      </c>
      <c r="BK156" s="245">
        <f>ROUND(I156*H156,2)</f>
        <v>0</v>
      </c>
      <c r="BL156" s="25" t="s">
        <v>405</v>
      </c>
      <c r="BM156" s="25" t="s">
        <v>1928</v>
      </c>
    </row>
    <row r="157" spans="2:65" s="1" customFormat="1" ht="16.5" customHeight="1">
      <c r="B157" s="47"/>
      <c r="C157" s="246" t="s">
        <v>397</v>
      </c>
      <c r="D157" s="246" t="s">
        <v>156</v>
      </c>
      <c r="E157" s="247" t="s">
        <v>1929</v>
      </c>
      <c r="F157" s="248" t="s">
        <v>1930</v>
      </c>
      <c r="G157" s="249" t="s">
        <v>148</v>
      </c>
      <c r="H157" s="250">
        <v>30</v>
      </c>
      <c r="I157" s="251"/>
      <c r="J157" s="252">
        <f>ROUND(I157*H157,2)</f>
        <v>0</v>
      </c>
      <c r="K157" s="248" t="s">
        <v>21</v>
      </c>
      <c r="L157" s="253"/>
      <c r="M157" s="254" t="s">
        <v>21</v>
      </c>
      <c r="N157" s="255" t="s">
        <v>45</v>
      </c>
      <c r="O157" s="48"/>
      <c r="P157" s="243">
        <f>O157*H157</f>
        <v>0</v>
      </c>
      <c r="Q157" s="243">
        <v>6.66666666666667E-05</v>
      </c>
      <c r="R157" s="243">
        <f>Q157*H157</f>
        <v>0.002000000000000001</v>
      </c>
      <c r="S157" s="243">
        <v>0</v>
      </c>
      <c r="T157" s="244">
        <f>S157*H157</f>
        <v>0</v>
      </c>
      <c r="AR157" s="25" t="s">
        <v>1750</v>
      </c>
      <c r="AT157" s="25" t="s">
        <v>156</v>
      </c>
      <c r="AU157" s="25" t="s">
        <v>82</v>
      </c>
      <c r="AY157" s="25" t="s">
        <v>142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25" t="s">
        <v>82</v>
      </c>
      <c r="BK157" s="245">
        <f>ROUND(I157*H157,2)</f>
        <v>0</v>
      </c>
      <c r="BL157" s="25" t="s">
        <v>405</v>
      </c>
      <c r="BM157" s="25" t="s">
        <v>1931</v>
      </c>
    </row>
    <row r="158" spans="2:65" s="1" customFormat="1" ht="16.5" customHeight="1">
      <c r="B158" s="47"/>
      <c r="C158" s="246" t="s">
        <v>401</v>
      </c>
      <c r="D158" s="246" t="s">
        <v>156</v>
      </c>
      <c r="E158" s="247" t="s">
        <v>1932</v>
      </c>
      <c r="F158" s="248" t="s">
        <v>1933</v>
      </c>
      <c r="G158" s="249" t="s">
        <v>148</v>
      </c>
      <c r="H158" s="250">
        <v>50</v>
      </c>
      <c r="I158" s="251"/>
      <c r="J158" s="252">
        <f>ROUND(I158*H158,2)</f>
        <v>0</v>
      </c>
      <c r="K158" s="248" t="s">
        <v>21</v>
      </c>
      <c r="L158" s="253"/>
      <c r="M158" s="254" t="s">
        <v>21</v>
      </c>
      <c r="N158" s="255" t="s">
        <v>45</v>
      </c>
      <c r="O158" s="48"/>
      <c r="P158" s="243">
        <f>O158*H158</f>
        <v>0</v>
      </c>
      <c r="Q158" s="243">
        <v>0.0001</v>
      </c>
      <c r="R158" s="243">
        <f>Q158*H158</f>
        <v>0.005</v>
      </c>
      <c r="S158" s="243">
        <v>0</v>
      </c>
      <c r="T158" s="244">
        <f>S158*H158</f>
        <v>0</v>
      </c>
      <c r="AR158" s="25" t="s">
        <v>1750</v>
      </c>
      <c r="AT158" s="25" t="s">
        <v>156</v>
      </c>
      <c r="AU158" s="25" t="s">
        <v>82</v>
      </c>
      <c r="AY158" s="25" t="s">
        <v>142</v>
      </c>
      <c r="BE158" s="245">
        <f>IF(N158="základní",J158,0)</f>
        <v>0</v>
      </c>
      <c r="BF158" s="245">
        <f>IF(N158="snížená",J158,0)</f>
        <v>0</v>
      </c>
      <c r="BG158" s="245">
        <f>IF(N158="zákl. přenesená",J158,0)</f>
        <v>0</v>
      </c>
      <c r="BH158" s="245">
        <f>IF(N158="sníž. přenesená",J158,0)</f>
        <v>0</v>
      </c>
      <c r="BI158" s="245">
        <f>IF(N158="nulová",J158,0)</f>
        <v>0</v>
      </c>
      <c r="BJ158" s="25" t="s">
        <v>82</v>
      </c>
      <c r="BK158" s="245">
        <f>ROUND(I158*H158,2)</f>
        <v>0</v>
      </c>
      <c r="BL158" s="25" t="s">
        <v>405</v>
      </c>
      <c r="BM158" s="25" t="s">
        <v>1934</v>
      </c>
    </row>
    <row r="159" spans="2:65" s="1" customFormat="1" ht="16.5" customHeight="1">
      <c r="B159" s="47"/>
      <c r="C159" s="246" t="s">
        <v>405</v>
      </c>
      <c r="D159" s="246" t="s">
        <v>156</v>
      </c>
      <c r="E159" s="247" t="s">
        <v>1935</v>
      </c>
      <c r="F159" s="248" t="s">
        <v>1936</v>
      </c>
      <c r="G159" s="249" t="s">
        <v>148</v>
      </c>
      <c r="H159" s="250">
        <v>310</v>
      </c>
      <c r="I159" s="251"/>
      <c r="J159" s="252">
        <f>ROUND(I159*H159,2)</f>
        <v>0</v>
      </c>
      <c r="K159" s="248" t="s">
        <v>21</v>
      </c>
      <c r="L159" s="253"/>
      <c r="M159" s="254" t="s">
        <v>21</v>
      </c>
      <c r="N159" s="255" t="s">
        <v>45</v>
      </c>
      <c r="O159" s="48"/>
      <c r="P159" s="243">
        <f>O159*H159</f>
        <v>0</v>
      </c>
      <c r="Q159" s="243">
        <v>0.000119354838709677</v>
      </c>
      <c r="R159" s="243">
        <f>Q159*H159</f>
        <v>0.036999999999999866</v>
      </c>
      <c r="S159" s="243">
        <v>0</v>
      </c>
      <c r="T159" s="244">
        <f>S159*H159</f>
        <v>0</v>
      </c>
      <c r="AR159" s="25" t="s">
        <v>1750</v>
      </c>
      <c r="AT159" s="25" t="s">
        <v>156</v>
      </c>
      <c r="AU159" s="25" t="s">
        <v>82</v>
      </c>
      <c r="AY159" s="25" t="s">
        <v>142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25" t="s">
        <v>82</v>
      </c>
      <c r="BK159" s="245">
        <f>ROUND(I159*H159,2)</f>
        <v>0</v>
      </c>
      <c r="BL159" s="25" t="s">
        <v>405</v>
      </c>
      <c r="BM159" s="25" t="s">
        <v>1937</v>
      </c>
    </row>
    <row r="160" spans="2:65" s="1" customFormat="1" ht="16.5" customHeight="1">
      <c r="B160" s="47"/>
      <c r="C160" s="246" t="s">
        <v>409</v>
      </c>
      <c r="D160" s="246" t="s">
        <v>156</v>
      </c>
      <c r="E160" s="247" t="s">
        <v>1938</v>
      </c>
      <c r="F160" s="248" t="s">
        <v>1939</v>
      </c>
      <c r="G160" s="249" t="s">
        <v>148</v>
      </c>
      <c r="H160" s="250">
        <v>20</v>
      </c>
      <c r="I160" s="251"/>
      <c r="J160" s="252">
        <f>ROUND(I160*H160,2)</f>
        <v>0</v>
      </c>
      <c r="K160" s="248" t="s">
        <v>21</v>
      </c>
      <c r="L160" s="253"/>
      <c r="M160" s="254" t="s">
        <v>21</v>
      </c>
      <c r="N160" s="255" t="s">
        <v>45</v>
      </c>
      <c r="O160" s="48"/>
      <c r="P160" s="243">
        <f>O160*H160</f>
        <v>0</v>
      </c>
      <c r="Q160" s="243">
        <v>0.0001</v>
      </c>
      <c r="R160" s="243">
        <f>Q160*H160</f>
        <v>0.002</v>
      </c>
      <c r="S160" s="243">
        <v>0</v>
      </c>
      <c r="T160" s="244">
        <f>S160*H160</f>
        <v>0</v>
      </c>
      <c r="AR160" s="25" t="s">
        <v>1750</v>
      </c>
      <c r="AT160" s="25" t="s">
        <v>156</v>
      </c>
      <c r="AU160" s="25" t="s">
        <v>82</v>
      </c>
      <c r="AY160" s="25" t="s">
        <v>142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25" t="s">
        <v>82</v>
      </c>
      <c r="BK160" s="245">
        <f>ROUND(I160*H160,2)</f>
        <v>0</v>
      </c>
      <c r="BL160" s="25" t="s">
        <v>405</v>
      </c>
      <c r="BM160" s="25" t="s">
        <v>1940</v>
      </c>
    </row>
    <row r="161" spans="2:65" s="1" customFormat="1" ht="16.5" customHeight="1">
      <c r="B161" s="47"/>
      <c r="C161" s="246" t="s">
        <v>413</v>
      </c>
      <c r="D161" s="246" t="s">
        <v>156</v>
      </c>
      <c r="E161" s="247" t="s">
        <v>1941</v>
      </c>
      <c r="F161" s="248" t="s">
        <v>1942</v>
      </c>
      <c r="G161" s="249" t="s">
        <v>148</v>
      </c>
      <c r="H161" s="250">
        <v>20</v>
      </c>
      <c r="I161" s="251"/>
      <c r="J161" s="252">
        <f>ROUND(I161*H161,2)</f>
        <v>0</v>
      </c>
      <c r="K161" s="248" t="s">
        <v>21</v>
      </c>
      <c r="L161" s="253"/>
      <c r="M161" s="254" t="s">
        <v>21</v>
      </c>
      <c r="N161" s="255" t="s">
        <v>45</v>
      </c>
      <c r="O161" s="48"/>
      <c r="P161" s="243">
        <f>O161*H161</f>
        <v>0</v>
      </c>
      <c r="Q161" s="243">
        <v>0.0001</v>
      </c>
      <c r="R161" s="243">
        <f>Q161*H161</f>
        <v>0.002</v>
      </c>
      <c r="S161" s="243">
        <v>0</v>
      </c>
      <c r="T161" s="244">
        <f>S161*H161</f>
        <v>0</v>
      </c>
      <c r="AR161" s="25" t="s">
        <v>1750</v>
      </c>
      <c r="AT161" s="25" t="s">
        <v>156</v>
      </c>
      <c r="AU161" s="25" t="s">
        <v>82</v>
      </c>
      <c r="AY161" s="25" t="s">
        <v>142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25" t="s">
        <v>82</v>
      </c>
      <c r="BK161" s="245">
        <f>ROUND(I161*H161,2)</f>
        <v>0</v>
      </c>
      <c r="BL161" s="25" t="s">
        <v>405</v>
      </c>
      <c r="BM161" s="25" t="s">
        <v>1943</v>
      </c>
    </row>
    <row r="162" spans="2:65" s="1" customFormat="1" ht="16.5" customHeight="1">
      <c r="B162" s="47"/>
      <c r="C162" s="246" t="s">
        <v>417</v>
      </c>
      <c r="D162" s="246" t="s">
        <v>156</v>
      </c>
      <c r="E162" s="247" t="s">
        <v>1944</v>
      </c>
      <c r="F162" s="248" t="s">
        <v>1945</v>
      </c>
      <c r="G162" s="249" t="s">
        <v>148</v>
      </c>
      <c r="H162" s="250">
        <v>20</v>
      </c>
      <c r="I162" s="251"/>
      <c r="J162" s="252">
        <f>ROUND(I162*H162,2)</f>
        <v>0</v>
      </c>
      <c r="K162" s="248" t="s">
        <v>21</v>
      </c>
      <c r="L162" s="253"/>
      <c r="M162" s="254" t="s">
        <v>21</v>
      </c>
      <c r="N162" s="255" t="s">
        <v>45</v>
      </c>
      <c r="O162" s="48"/>
      <c r="P162" s="243">
        <f>O162*H162</f>
        <v>0</v>
      </c>
      <c r="Q162" s="243">
        <v>0.0001</v>
      </c>
      <c r="R162" s="243">
        <f>Q162*H162</f>
        <v>0.002</v>
      </c>
      <c r="S162" s="243">
        <v>0</v>
      </c>
      <c r="T162" s="244">
        <f>S162*H162</f>
        <v>0</v>
      </c>
      <c r="AR162" s="25" t="s">
        <v>1750</v>
      </c>
      <c r="AT162" s="25" t="s">
        <v>156</v>
      </c>
      <c r="AU162" s="25" t="s">
        <v>82</v>
      </c>
      <c r="AY162" s="25" t="s">
        <v>142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25" t="s">
        <v>82</v>
      </c>
      <c r="BK162" s="245">
        <f>ROUND(I162*H162,2)</f>
        <v>0</v>
      </c>
      <c r="BL162" s="25" t="s">
        <v>405</v>
      </c>
      <c r="BM162" s="25" t="s">
        <v>1946</v>
      </c>
    </row>
    <row r="163" spans="2:65" s="1" customFormat="1" ht="16.5" customHeight="1">
      <c r="B163" s="47"/>
      <c r="C163" s="246" t="s">
        <v>421</v>
      </c>
      <c r="D163" s="246" t="s">
        <v>156</v>
      </c>
      <c r="E163" s="247" t="s">
        <v>1947</v>
      </c>
      <c r="F163" s="248" t="s">
        <v>1948</v>
      </c>
      <c r="G163" s="249" t="s">
        <v>148</v>
      </c>
      <c r="H163" s="250">
        <v>80</v>
      </c>
      <c r="I163" s="251"/>
      <c r="J163" s="252">
        <f>ROUND(I163*H163,2)</f>
        <v>0</v>
      </c>
      <c r="K163" s="248" t="s">
        <v>21</v>
      </c>
      <c r="L163" s="253"/>
      <c r="M163" s="254" t="s">
        <v>21</v>
      </c>
      <c r="N163" s="255" t="s">
        <v>45</v>
      </c>
      <c r="O163" s="48"/>
      <c r="P163" s="243">
        <f>O163*H163</f>
        <v>0</v>
      </c>
      <c r="Q163" s="243">
        <v>5E-05</v>
      </c>
      <c r="R163" s="243">
        <f>Q163*H163</f>
        <v>0.004</v>
      </c>
      <c r="S163" s="243">
        <v>0</v>
      </c>
      <c r="T163" s="244">
        <f>S163*H163</f>
        <v>0</v>
      </c>
      <c r="AR163" s="25" t="s">
        <v>1750</v>
      </c>
      <c r="AT163" s="25" t="s">
        <v>156</v>
      </c>
      <c r="AU163" s="25" t="s">
        <v>82</v>
      </c>
      <c r="AY163" s="25" t="s">
        <v>142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25" t="s">
        <v>82</v>
      </c>
      <c r="BK163" s="245">
        <f>ROUND(I163*H163,2)</f>
        <v>0</v>
      </c>
      <c r="BL163" s="25" t="s">
        <v>405</v>
      </c>
      <c r="BM163" s="25" t="s">
        <v>1949</v>
      </c>
    </row>
    <row r="164" spans="2:65" s="1" customFormat="1" ht="16.5" customHeight="1">
      <c r="B164" s="47"/>
      <c r="C164" s="246" t="s">
        <v>425</v>
      </c>
      <c r="D164" s="246" t="s">
        <v>156</v>
      </c>
      <c r="E164" s="247" t="s">
        <v>1950</v>
      </c>
      <c r="F164" s="248" t="s">
        <v>1951</v>
      </c>
      <c r="G164" s="249" t="s">
        <v>148</v>
      </c>
      <c r="H164" s="250">
        <v>270</v>
      </c>
      <c r="I164" s="251"/>
      <c r="J164" s="252">
        <f>ROUND(I164*H164,2)</f>
        <v>0</v>
      </c>
      <c r="K164" s="248" t="s">
        <v>21</v>
      </c>
      <c r="L164" s="253"/>
      <c r="M164" s="254" t="s">
        <v>21</v>
      </c>
      <c r="N164" s="255" t="s">
        <v>45</v>
      </c>
      <c r="O164" s="48"/>
      <c r="P164" s="243">
        <f>O164*H164</f>
        <v>0</v>
      </c>
      <c r="Q164" s="243">
        <v>0.000111111111111111</v>
      </c>
      <c r="R164" s="243">
        <f>Q164*H164</f>
        <v>0.029999999999999968</v>
      </c>
      <c r="S164" s="243">
        <v>0</v>
      </c>
      <c r="T164" s="244">
        <f>S164*H164</f>
        <v>0</v>
      </c>
      <c r="AR164" s="25" t="s">
        <v>1750</v>
      </c>
      <c r="AT164" s="25" t="s">
        <v>156</v>
      </c>
      <c r="AU164" s="25" t="s">
        <v>82</v>
      </c>
      <c r="AY164" s="25" t="s">
        <v>142</v>
      </c>
      <c r="BE164" s="245">
        <f>IF(N164="základní",J164,0)</f>
        <v>0</v>
      </c>
      <c r="BF164" s="245">
        <f>IF(N164="snížená",J164,0)</f>
        <v>0</v>
      </c>
      <c r="BG164" s="245">
        <f>IF(N164="zákl. přenesená",J164,0)</f>
        <v>0</v>
      </c>
      <c r="BH164" s="245">
        <f>IF(N164="sníž. přenesená",J164,0)</f>
        <v>0</v>
      </c>
      <c r="BI164" s="245">
        <f>IF(N164="nulová",J164,0)</f>
        <v>0</v>
      </c>
      <c r="BJ164" s="25" t="s">
        <v>82</v>
      </c>
      <c r="BK164" s="245">
        <f>ROUND(I164*H164,2)</f>
        <v>0</v>
      </c>
      <c r="BL164" s="25" t="s">
        <v>405</v>
      </c>
      <c r="BM164" s="25" t="s">
        <v>1952</v>
      </c>
    </row>
    <row r="165" spans="2:65" s="1" customFormat="1" ht="16.5" customHeight="1">
      <c r="B165" s="47"/>
      <c r="C165" s="246" t="s">
        <v>429</v>
      </c>
      <c r="D165" s="246" t="s">
        <v>156</v>
      </c>
      <c r="E165" s="247" t="s">
        <v>1953</v>
      </c>
      <c r="F165" s="248" t="s">
        <v>1954</v>
      </c>
      <c r="G165" s="249" t="s">
        <v>148</v>
      </c>
      <c r="H165" s="250">
        <v>140</v>
      </c>
      <c r="I165" s="251"/>
      <c r="J165" s="252">
        <f>ROUND(I165*H165,2)</f>
        <v>0</v>
      </c>
      <c r="K165" s="248" t="s">
        <v>21</v>
      </c>
      <c r="L165" s="253"/>
      <c r="M165" s="254" t="s">
        <v>21</v>
      </c>
      <c r="N165" s="255" t="s">
        <v>45</v>
      </c>
      <c r="O165" s="48"/>
      <c r="P165" s="243">
        <f>O165*H165</f>
        <v>0</v>
      </c>
      <c r="Q165" s="243">
        <v>0.000107142857142857</v>
      </c>
      <c r="R165" s="243">
        <f>Q165*H165</f>
        <v>0.01499999999999998</v>
      </c>
      <c r="S165" s="243">
        <v>0</v>
      </c>
      <c r="T165" s="244">
        <f>S165*H165</f>
        <v>0</v>
      </c>
      <c r="AR165" s="25" t="s">
        <v>1750</v>
      </c>
      <c r="AT165" s="25" t="s">
        <v>156</v>
      </c>
      <c r="AU165" s="25" t="s">
        <v>82</v>
      </c>
      <c r="AY165" s="25" t="s">
        <v>142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25" t="s">
        <v>82</v>
      </c>
      <c r="BK165" s="245">
        <f>ROUND(I165*H165,2)</f>
        <v>0</v>
      </c>
      <c r="BL165" s="25" t="s">
        <v>405</v>
      </c>
      <c r="BM165" s="25" t="s">
        <v>1955</v>
      </c>
    </row>
    <row r="166" spans="2:65" s="1" customFormat="1" ht="16.5" customHeight="1">
      <c r="B166" s="47"/>
      <c r="C166" s="246" t="s">
        <v>435</v>
      </c>
      <c r="D166" s="246" t="s">
        <v>156</v>
      </c>
      <c r="E166" s="247" t="s">
        <v>1956</v>
      </c>
      <c r="F166" s="248" t="s">
        <v>1957</v>
      </c>
      <c r="G166" s="249" t="s">
        <v>148</v>
      </c>
      <c r="H166" s="250">
        <v>150</v>
      </c>
      <c r="I166" s="251"/>
      <c r="J166" s="252">
        <f>ROUND(I166*H166,2)</f>
        <v>0</v>
      </c>
      <c r="K166" s="248" t="s">
        <v>21</v>
      </c>
      <c r="L166" s="253"/>
      <c r="M166" s="254" t="s">
        <v>21</v>
      </c>
      <c r="N166" s="255" t="s">
        <v>45</v>
      </c>
      <c r="O166" s="48"/>
      <c r="P166" s="243">
        <f>O166*H166</f>
        <v>0</v>
      </c>
      <c r="Q166" s="243">
        <v>0.000113333333333333</v>
      </c>
      <c r="R166" s="243">
        <f>Q166*H166</f>
        <v>0.01699999999999995</v>
      </c>
      <c r="S166" s="243">
        <v>0</v>
      </c>
      <c r="T166" s="244">
        <f>S166*H166</f>
        <v>0</v>
      </c>
      <c r="AR166" s="25" t="s">
        <v>1750</v>
      </c>
      <c r="AT166" s="25" t="s">
        <v>156</v>
      </c>
      <c r="AU166" s="25" t="s">
        <v>82</v>
      </c>
      <c r="AY166" s="25" t="s">
        <v>142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25" t="s">
        <v>82</v>
      </c>
      <c r="BK166" s="245">
        <f>ROUND(I166*H166,2)</f>
        <v>0</v>
      </c>
      <c r="BL166" s="25" t="s">
        <v>405</v>
      </c>
      <c r="BM166" s="25" t="s">
        <v>1958</v>
      </c>
    </row>
    <row r="167" spans="2:65" s="1" customFormat="1" ht="16.5" customHeight="1">
      <c r="B167" s="47"/>
      <c r="C167" s="246" t="s">
        <v>439</v>
      </c>
      <c r="D167" s="246" t="s">
        <v>156</v>
      </c>
      <c r="E167" s="247" t="s">
        <v>1959</v>
      </c>
      <c r="F167" s="248" t="s">
        <v>1960</v>
      </c>
      <c r="G167" s="249" t="s">
        <v>148</v>
      </c>
      <c r="H167" s="250">
        <v>4</v>
      </c>
      <c r="I167" s="251"/>
      <c r="J167" s="252">
        <f>ROUND(I167*H167,2)</f>
        <v>0</v>
      </c>
      <c r="K167" s="248" t="s">
        <v>21</v>
      </c>
      <c r="L167" s="253"/>
      <c r="M167" s="254" t="s">
        <v>21</v>
      </c>
      <c r="N167" s="255" t="s">
        <v>45</v>
      </c>
      <c r="O167" s="4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AR167" s="25" t="s">
        <v>1750</v>
      </c>
      <c r="AT167" s="25" t="s">
        <v>156</v>
      </c>
      <c r="AU167" s="25" t="s">
        <v>82</v>
      </c>
      <c r="AY167" s="25" t="s">
        <v>142</v>
      </c>
      <c r="BE167" s="245">
        <f>IF(N167="základní",J167,0)</f>
        <v>0</v>
      </c>
      <c r="BF167" s="245">
        <f>IF(N167="snížená",J167,0)</f>
        <v>0</v>
      </c>
      <c r="BG167" s="245">
        <f>IF(N167="zákl. přenesená",J167,0)</f>
        <v>0</v>
      </c>
      <c r="BH167" s="245">
        <f>IF(N167="sníž. přenesená",J167,0)</f>
        <v>0</v>
      </c>
      <c r="BI167" s="245">
        <f>IF(N167="nulová",J167,0)</f>
        <v>0</v>
      </c>
      <c r="BJ167" s="25" t="s">
        <v>82</v>
      </c>
      <c r="BK167" s="245">
        <f>ROUND(I167*H167,2)</f>
        <v>0</v>
      </c>
      <c r="BL167" s="25" t="s">
        <v>405</v>
      </c>
      <c r="BM167" s="25" t="s">
        <v>1961</v>
      </c>
    </row>
    <row r="168" spans="2:65" s="1" customFormat="1" ht="16.5" customHeight="1">
      <c r="B168" s="47"/>
      <c r="C168" s="246" t="s">
        <v>443</v>
      </c>
      <c r="D168" s="246" t="s">
        <v>156</v>
      </c>
      <c r="E168" s="247" t="s">
        <v>1962</v>
      </c>
      <c r="F168" s="248" t="s">
        <v>1963</v>
      </c>
      <c r="G168" s="249" t="s">
        <v>179</v>
      </c>
      <c r="H168" s="250">
        <v>1</v>
      </c>
      <c r="I168" s="251"/>
      <c r="J168" s="252">
        <f>ROUND(I168*H168,2)</f>
        <v>0</v>
      </c>
      <c r="K168" s="248" t="s">
        <v>21</v>
      </c>
      <c r="L168" s="253"/>
      <c r="M168" s="254" t="s">
        <v>21</v>
      </c>
      <c r="N168" s="255" t="s">
        <v>45</v>
      </c>
      <c r="O168" s="4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AR168" s="25" t="s">
        <v>1750</v>
      </c>
      <c r="AT168" s="25" t="s">
        <v>156</v>
      </c>
      <c r="AU168" s="25" t="s">
        <v>82</v>
      </c>
      <c r="AY168" s="25" t="s">
        <v>142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25" t="s">
        <v>82</v>
      </c>
      <c r="BK168" s="245">
        <f>ROUND(I168*H168,2)</f>
        <v>0</v>
      </c>
      <c r="BL168" s="25" t="s">
        <v>405</v>
      </c>
      <c r="BM168" s="25" t="s">
        <v>1964</v>
      </c>
    </row>
    <row r="169" spans="2:65" s="1" customFormat="1" ht="16.5" customHeight="1">
      <c r="B169" s="47"/>
      <c r="C169" s="246" t="s">
        <v>447</v>
      </c>
      <c r="D169" s="246" t="s">
        <v>156</v>
      </c>
      <c r="E169" s="247" t="s">
        <v>1965</v>
      </c>
      <c r="F169" s="248" t="s">
        <v>1966</v>
      </c>
      <c r="G169" s="249" t="s">
        <v>179</v>
      </c>
      <c r="H169" s="250">
        <v>1</v>
      </c>
      <c r="I169" s="251"/>
      <c r="J169" s="252">
        <f>ROUND(I169*H169,2)</f>
        <v>0</v>
      </c>
      <c r="K169" s="248" t="s">
        <v>21</v>
      </c>
      <c r="L169" s="253"/>
      <c r="M169" s="254" t="s">
        <v>21</v>
      </c>
      <c r="N169" s="255" t="s">
        <v>45</v>
      </c>
      <c r="O169" s="4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AR169" s="25" t="s">
        <v>1750</v>
      </c>
      <c r="AT169" s="25" t="s">
        <v>156</v>
      </c>
      <c r="AU169" s="25" t="s">
        <v>82</v>
      </c>
      <c r="AY169" s="25" t="s">
        <v>142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82</v>
      </c>
      <c r="BK169" s="245">
        <f>ROUND(I169*H169,2)</f>
        <v>0</v>
      </c>
      <c r="BL169" s="25" t="s">
        <v>405</v>
      </c>
      <c r="BM169" s="25" t="s">
        <v>1967</v>
      </c>
    </row>
    <row r="170" spans="2:65" s="1" customFormat="1" ht="16.5" customHeight="1">
      <c r="B170" s="47"/>
      <c r="C170" s="246" t="s">
        <v>451</v>
      </c>
      <c r="D170" s="246" t="s">
        <v>156</v>
      </c>
      <c r="E170" s="247" t="s">
        <v>1968</v>
      </c>
      <c r="F170" s="248" t="s">
        <v>1969</v>
      </c>
      <c r="G170" s="249" t="s">
        <v>179</v>
      </c>
      <c r="H170" s="250">
        <v>1</v>
      </c>
      <c r="I170" s="251"/>
      <c r="J170" s="252">
        <f>ROUND(I170*H170,2)</f>
        <v>0</v>
      </c>
      <c r="K170" s="248" t="s">
        <v>21</v>
      </c>
      <c r="L170" s="253"/>
      <c r="M170" s="254" t="s">
        <v>21</v>
      </c>
      <c r="N170" s="255" t="s">
        <v>45</v>
      </c>
      <c r="O170" s="4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AR170" s="25" t="s">
        <v>1750</v>
      </c>
      <c r="AT170" s="25" t="s">
        <v>156</v>
      </c>
      <c r="AU170" s="25" t="s">
        <v>82</v>
      </c>
      <c r="AY170" s="25" t="s">
        <v>142</v>
      </c>
      <c r="BE170" s="245">
        <f>IF(N170="základní",J170,0)</f>
        <v>0</v>
      </c>
      <c r="BF170" s="245">
        <f>IF(N170="snížená",J170,0)</f>
        <v>0</v>
      </c>
      <c r="BG170" s="245">
        <f>IF(N170="zákl. přenesená",J170,0)</f>
        <v>0</v>
      </c>
      <c r="BH170" s="245">
        <f>IF(N170="sníž. přenesená",J170,0)</f>
        <v>0</v>
      </c>
      <c r="BI170" s="245">
        <f>IF(N170="nulová",J170,0)</f>
        <v>0</v>
      </c>
      <c r="BJ170" s="25" t="s">
        <v>82</v>
      </c>
      <c r="BK170" s="245">
        <f>ROUND(I170*H170,2)</f>
        <v>0</v>
      </c>
      <c r="BL170" s="25" t="s">
        <v>405</v>
      </c>
      <c r="BM170" s="25" t="s">
        <v>1970</v>
      </c>
    </row>
    <row r="171" spans="2:65" s="1" customFormat="1" ht="16.5" customHeight="1">
      <c r="B171" s="47"/>
      <c r="C171" s="246" t="s">
        <v>455</v>
      </c>
      <c r="D171" s="246" t="s">
        <v>156</v>
      </c>
      <c r="E171" s="247" t="s">
        <v>1971</v>
      </c>
      <c r="F171" s="248" t="s">
        <v>1819</v>
      </c>
      <c r="G171" s="249" t="s">
        <v>148</v>
      </c>
      <c r="H171" s="250">
        <v>1</v>
      </c>
      <c r="I171" s="251"/>
      <c r="J171" s="252">
        <f>ROUND(I171*H171,2)</f>
        <v>0</v>
      </c>
      <c r="K171" s="248" t="s">
        <v>21</v>
      </c>
      <c r="L171" s="253"/>
      <c r="M171" s="254" t="s">
        <v>21</v>
      </c>
      <c r="N171" s="255" t="s">
        <v>45</v>
      </c>
      <c r="O171" s="4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AR171" s="25" t="s">
        <v>1750</v>
      </c>
      <c r="AT171" s="25" t="s">
        <v>156</v>
      </c>
      <c r="AU171" s="25" t="s">
        <v>82</v>
      </c>
      <c r="AY171" s="25" t="s">
        <v>142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25" t="s">
        <v>82</v>
      </c>
      <c r="BK171" s="245">
        <f>ROUND(I171*H171,2)</f>
        <v>0</v>
      </c>
      <c r="BL171" s="25" t="s">
        <v>405</v>
      </c>
      <c r="BM171" s="25" t="s">
        <v>1972</v>
      </c>
    </row>
    <row r="172" spans="2:63" s="11" customFormat="1" ht="37.4" customHeight="1">
      <c r="B172" s="218"/>
      <c r="C172" s="219"/>
      <c r="D172" s="220" t="s">
        <v>73</v>
      </c>
      <c r="E172" s="221" t="s">
        <v>1973</v>
      </c>
      <c r="F172" s="221" t="s">
        <v>1974</v>
      </c>
      <c r="G172" s="219"/>
      <c r="H172" s="219"/>
      <c r="I172" s="222"/>
      <c r="J172" s="223">
        <f>BK172</f>
        <v>0</v>
      </c>
      <c r="K172" s="219"/>
      <c r="L172" s="224"/>
      <c r="M172" s="225"/>
      <c r="N172" s="226"/>
      <c r="O172" s="226"/>
      <c r="P172" s="227">
        <f>SUM(P173:P179)</f>
        <v>0</v>
      </c>
      <c r="Q172" s="226"/>
      <c r="R172" s="227">
        <f>SUM(R173:R179)</f>
        <v>0</v>
      </c>
      <c r="S172" s="226"/>
      <c r="T172" s="228">
        <f>SUM(T173:T179)</f>
        <v>0</v>
      </c>
      <c r="AR172" s="229" t="s">
        <v>82</v>
      </c>
      <c r="AT172" s="230" t="s">
        <v>73</v>
      </c>
      <c r="AU172" s="230" t="s">
        <v>74</v>
      </c>
      <c r="AY172" s="229" t="s">
        <v>142</v>
      </c>
      <c r="BK172" s="231">
        <f>SUM(BK173:BK179)</f>
        <v>0</v>
      </c>
    </row>
    <row r="173" spans="2:65" s="1" customFormat="1" ht="16.5" customHeight="1">
      <c r="B173" s="47"/>
      <c r="C173" s="234" t="s">
        <v>461</v>
      </c>
      <c r="D173" s="234" t="s">
        <v>145</v>
      </c>
      <c r="E173" s="235" t="s">
        <v>1975</v>
      </c>
      <c r="F173" s="236" t="s">
        <v>1976</v>
      </c>
      <c r="G173" s="237" t="s">
        <v>179</v>
      </c>
      <c r="H173" s="238">
        <v>1</v>
      </c>
      <c r="I173" s="239"/>
      <c r="J173" s="240">
        <f>ROUND(I173*H173,2)</f>
        <v>0</v>
      </c>
      <c r="K173" s="236" t="s">
        <v>21</v>
      </c>
      <c r="L173" s="73"/>
      <c r="M173" s="241" t="s">
        <v>21</v>
      </c>
      <c r="N173" s="242" t="s">
        <v>45</v>
      </c>
      <c r="O173" s="48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AR173" s="25" t="s">
        <v>405</v>
      </c>
      <c r="AT173" s="25" t="s">
        <v>145</v>
      </c>
      <c r="AU173" s="25" t="s">
        <v>82</v>
      </c>
      <c r="AY173" s="25" t="s">
        <v>142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25" t="s">
        <v>82</v>
      </c>
      <c r="BK173" s="245">
        <f>ROUND(I173*H173,2)</f>
        <v>0</v>
      </c>
      <c r="BL173" s="25" t="s">
        <v>405</v>
      </c>
      <c r="BM173" s="25" t="s">
        <v>1977</v>
      </c>
    </row>
    <row r="174" spans="2:65" s="1" customFormat="1" ht="16.5" customHeight="1">
      <c r="B174" s="47"/>
      <c r="C174" s="234" t="s">
        <v>465</v>
      </c>
      <c r="D174" s="234" t="s">
        <v>145</v>
      </c>
      <c r="E174" s="235" t="s">
        <v>1978</v>
      </c>
      <c r="F174" s="236" t="s">
        <v>1979</v>
      </c>
      <c r="G174" s="237" t="s">
        <v>179</v>
      </c>
      <c r="H174" s="238">
        <v>1</v>
      </c>
      <c r="I174" s="239"/>
      <c r="J174" s="240">
        <f>ROUND(I174*H174,2)</f>
        <v>0</v>
      </c>
      <c r="K174" s="236" t="s">
        <v>21</v>
      </c>
      <c r="L174" s="73"/>
      <c r="M174" s="241" t="s">
        <v>21</v>
      </c>
      <c r="N174" s="242" t="s">
        <v>45</v>
      </c>
      <c r="O174" s="48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AR174" s="25" t="s">
        <v>405</v>
      </c>
      <c r="AT174" s="25" t="s">
        <v>145</v>
      </c>
      <c r="AU174" s="25" t="s">
        <v>82</v>
      </c>
      <c r="AY174" s="25" t="s">
        <v>142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25" t="s">
        <v>82</v>
      </c>
      <c r="BK174" s="245">
        <f>ROUND(I174*H174,2)</f>
        <v>0</v>
      </c>
      <c r="BL174" s="25" t="s">
        <v>405</v>
      </c>
      <c r="BM174" s="25" t="s">
        <v>1980</v>
      </c>
    </row>
    <row r="175" spans="2:65" s="1" customFormat="1" ht="16.5" customHeight="1">
      <c r="B175" s="47"/>
      <c r="C175" s="234" t="s">
        <v>469</v>
      </c>
      <c r="D175" s="234" t="s">
        <v>145</v>
      </c>
      <c r="E175" s="235" t="s">
        <v>1981</v>
      </c>
      <c r="F175" s="236" t="s">
        <v>1982</v>
      </c>
      <c r="G175" s="237" t="s">
        <v>179</v>
      </c>
      <c r="H175" s="238">
        <v>1</v>
      </c>
      <c r="I175" s="239"/>
      <c r="J175" s="240">
        <f>ROUND(I175*H175,2)</f>
        <v>0</v>
      </c>
      <c r="K175" s="236" t="s">
        <v>21</v>
      </c>
      <c r="L175" s="73"/>
      <c r="M175" s="241" t="s">
        <v>21</v>
      </c>
      <c r="N175" s="242" t="s">
        <v>45</v>
      </c>
      <c r="O175" s="48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AR175" s="25" t="s">
        <v>405</v>
      </c>
      <c r="AT175" s="25" t="s">
        <v>145</v>
      </c>
      <c r="AU175" s="25" t="s">
        <v>82</v>
      </c>
      <c r="AY175" s="25" t="s">
        <v>142</v>
      </c>
      <c r="BE175" s="245">
        <f>IF(N175="základní",J175,0)</f>
        <v>0</v>
      </c>
      <c r="BF175" s="245">
        <f>IF(N175="snížená",J175,0)</f>
        <v>0</v>
      </c>
      <c r="BG175" s="245">
        <f>IF(N175="zákl. přenesená",J175,0)</f>
        <v>0</v>
      </c>
      <c r="BH175" s="245">
        <f>IF(N175="sníž. přenesená",J175,0)</f>
        <v>0</v>
      </c>
      <c r="BI175" s="245">
        <f>IF(N175="nulová",J175,0)</f>
        <v>0</v>
      </c>
      <c r="BJ175" s="25" t="s">
        <v>82</v>
      </c>
      <c r="BK175" s="245">
        <f>ROUND(I175*H175,2)</f>
        <v>0</v>
      </c>
      <c r="BL175" s="25" t="s">
        <v>405</v>
      </c>
      <c r="BM175" s="25" t="s">
        <v>1983</v>
      </c>
    </row>
    <row r="176" spans="2:65" s="1" customFormat="1" ht="16.5" customHeight="1">
      <c r="B176" s="47"/>
      <c r="C176" s="234" t="s">
        <v>473</v>
      </c>
      <c r="D176" s="234" t="s">
        <v>145</v>
      </c>
      <c r="E176" s="235" t="s">
        <v>1984</v>
      </c>
      <c r="F176" s="236" t="s">
        <v>1985</v>
      </c>
      <c r="G176" s="237" t="s">
        <v>179</v>
      </c>
      <c r="H176" s="238">
        <v>1</v>
      </c>
      <c r="I176" s="239"/>
      <c r="J176" s="240">
        <f>ROUND(I176*H176,2)</f>
        <v>0</v>
      </c>
      <c r="K176" s="236" t="s">
        <v>21</v>
      </c>
      <c r="L176" s="73"/>
      <c r="M176" s="241" t="s">
        <v>21</v>
      </c>
      <c r="N176" s="242" t="s">
        <v>45</v>
      </c>
      <c r="O176" s="48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AR176" s="25" t="s">
        <v>405</v>
      </c>
      <c r="AT176" s="25" t="s">
        <v>145</v>
      </c>
      <c r="AU176" s="25" t="s">
        <v>82</v>
      </c>
      <c r="AY176" s="25" t="s">
        <v>142</v>
      </c>
      <c r="BE176" s="245">
        <f>IF(N176="základní",J176,0)</f>
        <v>0</v>
      </c>
      <c r="BF176" s="245">
        <f>IF(N176="snížená",J176,0)</f>
        <v>0</v>
      </c>
      <c r="BG176" s="245">
        <f>IF(N176="zákl. přenesená",J176,0)</f>
        <v>0</v>
      </c>
      <c r="BH176" s="245">
        <f>IF(N176="sníž. přenesená",J176,0)</f>
        <v>0</v>
      </c>
      <c r="BI176" s="245">
        <f>IF(N176="nulová",J176,0)</f>
        <v>0</v>
      </c>
      <c r="BJ176" s="25" t="s">
        <v>82</v>
      </c>
      <c r="BK176" s="245">
        <f>ROUND(I176*H176,2)</f>
        <v>0</v>
      </c>
      <c r="BL176" s="25" t="s">
        <v>405</v>
      </c>
      <c r="BM176" s="25" t="s">
        <v>1986</v>
      </c>
    </row>
    <row r="177" spans="2:65" s="1" customFormat="1" ht="16.5" customHeight="1">
      <c r="B177" s="47"/>
      <c r="C177" s="234" t="s">
        <v>477</v>
      </c>
      <c r="D177" s="234" t="s">
        <v>145</v>
      </c>
      <c r="E177" s="235" t="s">
        <v>1987</v>
      </c>
      <c r="F177" s="236" t="s">
        <v>1988</v>
      </c>
      <c r="G177" s="237" t="s">
        <v>179</v>
      </c>
      <c r="H177" s="238">
        <v>1</v>
      </c>
      <c r="I177" s="239"/>
      <c r="J177" s="240">
        <f>ROUND(I177*H177,2)</f>
        <v>0</v>
      </c>
      <c r="K177" s="236" t="s">
        <v>21</v>
      </c>
      <c r="L177" s="73"/>
      <c r="M177" s="241" t="s">
        <v>21</v>
      </c>
      <c r="N177" s="242" t="s">
        <v>45</v>
      </c>
      <c r="O177" s="48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AR177" s="25" t="s">
        <v>405</v>
      </c>
      <c r="AT177" s="25" t="s">
        <v>145</v>
      </c>
      <c r="AU177" s="25" t="s">
        <v>82</v>
      </c>
      <c r="AY177" s="25" t="s">
        <v>142</v>
      </c>
      <c r="BE177" s="245">
        <f>IF(N177="základní",J177,0)</f>
        <v>0</v>
      </c>
      <c r="BF177" s="245">
        <f>IF(N177="snížená",J177,0)</f>
        <v>0</v>
      </c>
      <c r="BG177" s="245">
        <f>IF(N177="zákl. přenesená",J177,0)</f>
        <v>0</v>
      </c>
      <c r="BH177" s="245">
        <f>IF(N177="sníž. přenesená",J177,0)</f>
        <v>0</v>
      </c>
      <c r="BI177" s="245">
        <f>IF(N177="nulová",J177,0)</f>
        <v>0</v>
      </c>
      <c r="BJ177" s="25" t="s">
        <v>82</v>
      </c>
      <c r="BK177" s="245">
        <f>ROUND(I177*H177,2)</f>
        <v>0</v>
      </c>
      <c r="BL177" s="25" t="s">
        <v>405</v>
      </c>
      <c r="BM177" s="25" t="s">
        <v>1989</v>
      </c>
    </row>
    <row r="178" spans="2:65" s="1" customFormat="1" ht="16.5" customHeight="1">
      <c r="B178" s="47"/>
      <c r="C178" s="234" t="s">
        <v>481</v>
      </c>
      <c r="D178" s="234" t="s">
        <v>145</v>
      </c>
      <c r="E178" s="235" t="s">
        <v>1990</v>
      </c>
      <c r="F178" s="236" t="s">
        <v>1991</v>
      </c>
      <c r="G178" s="237" t="s">
        <v>179</v>
      </c>
      <c r="H178" s="238">
        <v>1</v>
      </c>
      <c r="I178" s="239"/>
      <c r="J178" s="240">
        <f>ROUND(I178*H178,2)</f>
        <v>0</v>
      </c>
      <c r="K178" s="236" t="s">
        <v>21</v>
      </c>
      <c r="L178" s="73"/>
      <c r="M178" s="241" t="s">
        <v>21</v>
      </c>
      <c r="N178" s="242" t="s">
        <v>45</v>
      </c>
      <c r="O178" s="48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AR178" s="25" t="s">
        <v>405</v>
      </c>
      <c r="AT178" s="25" t="s">
        <v>145</v>
      </c>
      <c r="AU178" s="25" t="s">
        <v>82</v>
      </c>
      <c r="AY178" s="25" t="s">
        <v>142</v>
      </c>
      <c r="BE178" s="245">
        <f>IF(N178="základní",J178,0)</f>
        <v>0</v>
      </c>
      <c r="BF178" s="245">
        <f>IF(N178="snížená",J178,0)</f>
        <v>0</v>
      </c>
      <c r="BG178" s="245">
        <f>IF(N178="zákl. přenesená",J178,0)</f>
        <v>0</v>
      </c>
      <c r="BH178" s="245">
        <f>IF(N178="sníž. přenesená",J178,0)</f>
        <v>0</v>
      </c>
      <c r="BI178" s="245">
        <f>IF(N178="nulová",J178,0)</f>
        <v>0</v>
      </c>
      <c r="BJ178" s="25" t="s">
        <v>82</v>
      </c>
      <c r="BK178" s="245">
        <f>ROUND(I178*H178,2)</f>
        <v>0</v>
      </c>
      <c r="BL178" s="25" t="s">
        <v>405</v>
      </c>
      <c r="BM178" s="25" t="s">
        <v>1992</v>
      </c>
    </row>
    <row r="179" spans="2:65" s="1" customFormat="1" ht="16.5" customHeight="1">
      <c r="B179" s="47"/>
      <c r="C179" s="234" t="s">
        <v>487</v>
      </c>
      <c r="D179" s="234" t="s">
        <v>145</v>
      </c>
      <c r="E179" s="235" t="s">
        <v>1993</v>
      </c>
      <c r="F179" s="236" t="s">
        <v>1994</v>
      </c>
      <c r="G179" s="237" t="s">
        <v>179</v>
      </c>
      <c r="H179" s="238">
        <v>1</v>
      </c>
      <c r="I179" s="239"/>
      <c r="J179" s="240">
        <f>ROUND(I179*H179,2)</f>
        <v>0</v>
      </c>
      <c r="K179" s="236" t="s">
        <v>21</v>
      </c>
      <c r="L179" s="73"/>
      <c r="M179" s="241" t="s">
        <v>21</v>
      </c>
      <c r="N179" s="257" t="s">
        <v>45</v>
      </c>
      <c r="O179" s="258"/>
      <c r="P179" s="259">
        <f>O179*H179</f>
        <v>0</v>
      </c>
      <c r="Q179" s="259">
        <v>0</v>
      </c>
      <c r="R179" s="259">
        <f>Q179*H179</f>
        <v>0</v>
      </c>
      <c r="S179" s="259">
        <v>0</v>
      </c>
      <c r="T179" s="260">
        <f>S179*H179</f>
        <v>0</v>
      </c>
      <c r="AR179" s="25" t="s">
        <v>405</v>
      </c>
      <c r="AT179" s="25" t="s">
        <v>145</v>
      </c>
      <c r="AU179" s="25" t="s">
        <v>82</v>
      </c>
      <c r="AY179" s="25" t="s">
        <v>142</v>
      </c>
      <c r="BE179" s="245">
        <f>IF(N179="základní",J179,0)</f>
        <v>0</v>
      </c>
      <c r="BF179" s="245">
        <f>IF(N179="snížená",J179,0)</f>
        <v>0</v>
      </c>
      <c r="BG179" s="245">
        <f>IF(N179="zákl. přenesená",J179,0)</f>
        <v>0</v>
      </c>
      <c r="BH179" s="245">
        <f>IF(N179="sníž. přenesená",J179,0)</f>
        <v>0</v>
      </c>
      <c r="BI179" s="245">
        <f>IF(N179="nulová",J179,0)</f>
        <v>0</v>
      </c>
      <c r="BJ179" s="25" t="s">
        <v>82</v>
      </c>
      <c r="BK179" s="245">
        <f>ROUND(I179*H179,2)</f>
        <v>0</v>
      </c>
      <c r="BL179" s="25" t="s">
        <v>405</v>
      </c>
      <c r="BM179" s="25" t="s">
        <v>1995</v>
      </c>
    </row>
    <row r="180" spans="2:12" s="1" customFormat="1" ht="6.95" customHeight="1">
      <c r="B180" s="68"/>
      <c r="C180" s="69"/>
      <c r="D180" s="69"/>
      <c r="E180" s="69"/>
      <c r="F180" s="69"/>
      <c r="G180" s="69"/>
      <c r="H180" s="69"/>
      <c r="I180" s="179"/>
      <c r="J180" s="69"/>
      <c r="K180" s="69"/>
      <c r="L180" s="73"/>
    </row>
  </sheetData>
  <sheetProtection password="CC35" sheet="1" objects="1" scenarios="1" formatColumns="0" formatRows="0" autoFilter="0"/>
  <autoFilter ref="C88:K17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104</v>
      </c>
      <c r="G1" s="152" t="s">
        <v>105</v>
      </c>
      <c r="H1" s="152"/>
      <c r="I1" s="153"/>
      <c r="J1" s="152" t="s">
        <v>106</v>
      </c>
      <c r="K1" s="151" t="s">
        <v>107</v>
      </c>
      <c r="L1" s="152" t="s">
        <v>108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103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84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kotelny SOŠ a SOU řemesel Kutná Hora</v>
      </c>
      <c r="F7" s="41"/>
      <c r="G7" s="41"/>
      <c r="H7" s="41"/>
      <c r="I7" s="155"/>
      <c r="J7" s="30"/>
      <c r="K7" s="32"/>
    </row>
    <row r="8" spans="2:11" ht="13.5">
      <c r="B8" s="29"/>
      <c r="C8" s="30"/>
      <c r="D8" s="41" t="s">
        <v>110</v>
      </c>
      <c r="E8" s="30"/>
      <c r="F8" s="30"/>
      <c r="G8" s="30"/>
      <c r="H8" s="30"/>
      <c r="I8" s="155"/>
      <c r="J8" s="30"/>
      <c r="K8" s="32"/>
    </row>
    <row r="9" spans="2:11" s="1" customFormat="1" ht="16.5" customHeight="1">
      <c r="B9" s="47"/>
      <c r="C9" s="48"/>
      <c r="D9" s="48"/>
      <c r="E9" s="156" t="s">
        <v>1736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1" t="s">
        <v>1737</v>
      </c>
      <c r="E10" s="48"/>
      <c r="F10" s="48"/>
      <c r="G10" s="48"/>
      <c r="H10" s="48"/>
      <c r="I10" s="157"/>
      <c r="J10" s="48"/>
      <c r="K10" s="52"/>
    </row>
    <row r="11" spans="2:11" s="1" customFormat="1" ht="36.95" customHeight="1">
      <c r="B11" s="47"/>
      <c r="C11" s="48"/>
      <c r="D11" s="48"/>
      <c r="E11" s="158" t="s">
        <v>1996</v>
      </c>
      <c r="F11" s="48"/>
      <c r="G11" s="48"/>
      <c r="H11" s="48"/>
      <c r="I11" s="157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8. 2. 2018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21</v>
      </c>
      <c r="K16" s="52"/>
    </row>
    <row r="17" spans="2:11" s="1" customFormat="1" ht="18" customHeight="1">
      <c r="B17" s="47"/>
      <c r="C17" s="48"/>
      <c r="D17" s="48"/>
      <c r="E17" s="36" t="s">
        <v>29</v>
      </c>
      <c r="F17" s="48"/>
      <c r="G17" s="48"/>
      <c r="H17" s="48"/>
      <c r="I17" s="159" t="s">
        <v>30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pans="2:11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pans="2:11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">
        <v>34</v>
      </c>
      <c r="K22" s="52"/>
    </row>
    <row r="23" spans="2:11" s="1" customFormat="1" ht="18" customHeight="1">
      <c r="B23" s="47"/>
      <c r="C23" s="48"/>
      <c r="D23" s="48"/>
      <c r="E23" s="36" t="s">
        <v>35</v>
      </c>
      <c r="F23" s="48"/>
      <c r="G23" s="48"/>
      <c r="H23" s="48"/>
      <c r="I23" s="159" t="s">
        <v>30</v>
      </c>
      <c r="J23" s="36" t="s">
        <v>36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pans="2:11" s="1" customFormat="1" ht="14.4" customHeight="1">
      <c r="B25" s="47"/>
      <c r="C25" s="48"/>
      <c r="D25" s="41" t="s">
        <v>38</v>
      </c>
      <c r="E25" s="48"/>
      <c r="F25" s="48"/>
      <c r="G25" s="48"/>
      <c r="H25" s="48"/>
      <c r="I25" s="157"/>
      <c r="J25" s="48"/>
      <c r="K25" s="52"/>
    </row>
    <row r="26" spans="2:11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25.4" customHeight="1">
      <c r="B29" s="47"/>
      <c r="C29" s="48"/>
      <c r="D29" s="167" t="s">
        <v>40</v>
      </c>
      <c r="E29" s="48"/>
      <c r="F29" s="48"/>
      <c r="G29" s="48"/>
      <c r="H29" s="48"/>
      <c r="I29" s="157"/>
      <c r="J29" s="168">
        <f>ROUND(J88,2)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pans="2:11" s="1" customFormat="1" ht="14.4" customHeight="1">
      <c r="B31" s="47"/>
      <c r="C31" s="48"/>
      <c r="D31" s="48"/>
      <c r="E31" s="48"/>
      <c r="F31" s="53" t="s">
        <v>42</v>
      </c>
      <c r="G31" s="48"/>
      <c r="H31" s="48"/>
      <c r="I31" s="169" t="s">
        <v>41</v>
      </c>
      <c r="J31" s="53" t="s">
        <v>43</v>
      </c>
      <c r="K31" s="52"/>
    </row>
    <row r="32" spans="2:11" s="1" customFormat="1" ht="14.4" customHeight="1">
      <c r="B32" s="47"/>
      <c r="C32" s="48"/>
      <c r="D32" s="56" t="s">
        <v>44</v>
      </c>
      <c r="E32" s="56" t="s">
        <v>45</v>
      </c>
      <c r="F32" s="170">
        <f>ROUND(SUM(BE88:BE153),2)</f>
        <v>0</v>
      </c>
      <c r="G32" s="48"/>
      <c r="H32" s="48"/>
      <c r="I32" s="171">
        <v>0.21</v>
      </c>
      <c r="J32" s="170">
        <f>ROUND(ROUND((SUM(BE88:BE153)),2)*I32,2)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46</v>
      </c>
      <c r="F33" s="170">
        <f>ROUND(SUM(BF88:BF153),2)</f>
        <v>0</v>
      </c>
      <c r="G33" s="48"/>
      <c r="H33" s="48"/>
      <c r="I33" s="171">
        <v>0.15</v>
      </c>
      <c r="J33" s="170">
        <f>ROUND(ROUND((SUM(BF88:BF153)),2)*I33,2)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47</v>
      </c>
      <c r="F34" s="170">
        <f>ROUND(SUM(BG88:BG153),2)</f>
        <v>0</v>
      </c>
      <c r="G34" s="48"/>
      <c r="H34" s="48"/>
      <c r="I34" s="171">
        <v>0.21</v>
      </c>
      <c r="J34" s="170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48</v>
      </c>
      <c r="F35" s="170">
        <f>ROUND(SUM(BH88:BH153),2)</f>
        <v>0</v>
      </c>
      <c r="G35" s="48"/>
      <c r="H35" s="48"/>
      <c r="I35" s="171">
        <v>0.15</v>
      </c>
      <c r="J35" s="170"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0">
        <f>ROUND(SUM(BI88:BI153),2)</f>
        <v>0</v>
      </c>
      <c r="G36" s="48"/>
      <c r="H36" s="48"/>
      <c r="I36" s="171">
        <v>0</v>
      </c>
      <c r="J36" s="170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pans="2:11" s="1" customFormat="1" ht="25.4" customHeight="1">
      <c r="B38" s="47"/>
      <c r="C38" s="172"/>
      <c r="D38" s="173" t="s">
        <v>50</v>
      </c>
      <c r="E38" s="99"/>
      <c r="F38" s="99"/>
      <c r="G38" s="174" t="s">
        <v>51</v>
      </c>
      <c r="H38" s="175" t="s">
        <v>52</v>
      </c>
      <c r="I38" s="176"/>
      <c r="J38" s="177">
        <f>SUM(J29:J36)</f>
        <v>0</v>
      </c>
      <c r="K38" s="178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pans="2:11" s="1" customFormat="1" ht="6.95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pans="2:11" s="1" customFormat="1" ht="36.95" customHeight="1">
      <c r="B44" s="47"/>
      <c r="C44" s="31" t="s">
        <v>113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6.5" customHeight="1">
      <c r="B47" s="47"/>
      <c r="C47" s="48"/>
      <c r="D47" s="48"/>
      <c r="E47" s="156" t="str">
        <f>E7</f>
        <v>Rekonstrukce kotelny SOŠ a SOU řemesel Kutná Hora</v>
      </c>
      <c r="F47" s="41"/>
      <c r="G47" s="41"/>
      <c r="H47" s="41"/>
      <c r="I47" s="157"/>
      <c r="J47" s="48"/>
      <c r="K47" s="52"/>
    </row>
    <row r="48" spans="2:11" ht="13.5">
      <c r="B48" s="29"/>
      <c r="C48" s="41" t="s">
        <v>110</v>
      </c>
      <c r="D48" s="30"/>
      <c r="E48" s="30"/>
      <c r="F48" s="30"/>
      <c r="G48" s="30"/>
      <c r="H48" s="30"/>
      <c r="I48" s="155"/>
      <c r="J48" s="30"/>
      <c r="K48" s="32"/>
    </row>
    <row r="49" spans="2:11" s="1" customFormat="1" ht="16.5" customHeight="1">
      <c r="B49" s="47"/>
      <c r="C49" s="48"/>
      <c r="D49" s="48"/>
      <c r="E49" s="156" t="s">
        <v>1736</v>
      </c>
      <c r="F49" s="48"/>
      <c r="G49" s="48"/>
      <c r="H49" s="48"/>
      <c r="I49" s="157"/>
      <c r="J49" s="48"/>
      <c r="K49" s="52"/>
    </row>
    <row r="50" spans="2:11" s="1" customFormat="1" ht="14.4" customHeight="1">
      <c r="B50" s="47"/>
      <c r="C50" s="41" t="s">
        <v>1737</v>
      </c>
      <c r="D50" s="48"/>
      <c r="E50" s="48"/>
      <c r="F50" s="48"/>
      <c r="G50" s="48"/>
      <c r="H50" s="48"/>
      <c r="I50" s="157"/>
      <c r="J50" s="48"/>
      <c r="K50" s="52"/>
    </row>
    <row r="51" spans="2:11" s="1" customFormat="1" ht="17.25" customHeight="1">
      <c r="B51" s="47"/>
      <c r="C51" s="48"/>
      <c r="D51" s="48"/>
      <c r="E51" s="158" t="str">
        <f>E11</f>
        <v>17210EL2 - Elektroinstalace strojovna</v>
      </c>
      <c r="F51" s="48"/>
      <c r="G51" s="48"/>
      <c r="H51" s="48"/>
      <c r="I51" s="157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>Čáslavská 202, Kutná Hora</v>
      </c>
      <c r="G53" s="48"/>
      <c r="H53" s="48"/>
      <c r="I53" s="159" t="s">
        <v>25</v>
      </c>
      <c r="J53" s="160" t="str">
        <f>IF(J14="","",J14)</f>
        <v>8. 2. 2018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SOŠ a SOU řemesel, Čáslavská 202, Kutná Hora</v>
      </c>
      <c r="G55" s="48"/>
      <c r="H55" s="48"/>
      <c r="I55" s="159" t="s">
        <v>33</v>
      </c>
      <c r="J55" s="45" t="str">
        <f>E23</f>
        <v>Kutnohorská stavební s.r.o</v>
      </c>
      <c r="K55" s="52"/>
    </row>
    <row r="56" spans="2:11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pans="2:11" s="1" customFormat="1" ht="29.25" customHeight="1">
      <c r="B58" s="47"/>
      <c r="C58" s="185" t="s">
        <v>114</v>
      </c>
      <c r="D58" s="172"/>
      <c r="E58" s="172"/>
      <c r="F58" s="172"/>
      <c r="G58" s="172"/>
      <c r="H58" s="172"/>
      <c r="I58" s="186"/>
      <c r="J58" s="187" t="s">
        <v>115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pans="2:47" s="1" customFormat="1" ht="29.25" customHeight="1">
      <c r="B60" s="47"/>
      <c r="C60" s="189" t="s">
        <v>116</v>
      </c>
      <c r="D60" s="48"/>
      <c r="E60" s="48"/>
      <c r="F60" s="48"/>
      <c r="G60" s="48"/>
      <c r="H60" s="48"/>
      <c r="I60" s="157"/>
      <c r="J60" s="168">
        <f>J88</f>
        <v>0</v>
      </c>
      <c r="K60" s="52"/>
      <c r="AU60" s="25" t="s">
        <v>117</v>
      </c>
    </row>
    <row r="61" spans="2:11" s="8" customFormat="1" ht="24.95" customHeight="1">
      <c r="B61" s="190"/>
      <c r="C61" s="191"/>
      <c r="D61" s="192" t="s">
        <v>118</v>
      </c>
      <c r="E61" s="193"/>
      <c r="F61" s="193"/>
      <c r="G61" s="193"/>
      <c r="H61" s="193"/>
      <c r="I61" s="194"/>
      <c r="J61" s="195">
        <f>J89</f>
        <v>0</v>
      </c>
      <c r="K61" s="196"/>
    </row>
    <row r="62" spans="2:11" s="9" customFormat="1" ht="19.9" customHeight="1">
      <c r="B62" s="197"/>
      <c r="C62" s="198"/>
      <c r="D62" s="199" t="s">
        <v>1997</v>
      </c>
      <c r="E62" s="200"/>
      <c r="F62" s="200"/>
      <c r="G62" s="200"/>
      <c r="H62" s="200"/>
      <c r="I62" s="201"/>
      <c r="J62" s="202">
        <f>J90</f>
        <v>0</v>
      </c>
      <c r="K62" s="203"/>
    </row>
    <row r="63" spans="2:11" s="9" customFormat="1" ht="14.85" customHeight="1">
      <c r="B63" s="197"/>
      <c r="C63" s="198"/>
      <c r="D63" s="199" t="s">
        <v>1741</v>
      </c>
      <c r="E63" s="200"/>
      <c r="F63" s="200"/>
      <c r="G63" s="200"/>
      <c r="H63" s="200"/>
      <c r="I63" s="201"/>
      <c r="J63" s="202">
        <f>J114</f>
        <v>0</v>
      </c>
      <c r="K63" s="203"/>
    </row>
    <row r="64" spans="2:11" s="9" customFormat="1" ht="14.85" customHeight="1">
      <c r="B64" s="197"/>
      <c r="C64" s="198"/>
      <c r="D64" s="199" t="s">
        <v>1998</v>
      </c>
      <c r="E64" s="200"/>
      <c r="F64" s="200"/>
      <c r="G64" s="200"/>
      <c r="H64" s="200"/>
      <c r="I64" s="201"/>
      <c r="J64" s="202">
        <f>J123</f>
        <v>0</v>
      </c>
      <c r="K64" s="203"/>
    </row>
    <row r="65" spans="2:11" s="9" customFormat="1" ht="19.9" customHeight="1">
      <c r="B65" s="197"/>
      <c r="C65" s="198"/>
      <c r="D65" s="199" t="s">
        <v>1999</v>
      </c>
      <c r="E65" s="200"/>
      <c r="F65" s="200"/>
      <c r="G65" s="200"/>
      <c r="H65" s="200"/>
      <c r="I65" s="201"/>
      <c r="J65" s="202">
        <f>J129</f>
        <v>0</v>
      </c>
      <c r="K65" s="203"/>
    </row>
    <row r="66" spans="2:11" s="9" customFormat="1" ht="19.9" customHeight="1">
      <c r="B66" s="197"/>
      <c r="C66" s="198"/>
      <c r="D66" s="199" t="s">
        <v>2000</v>
      </c>
      <c r="E66" s="200"/>
      <c r="F66" s="200"/>
      <c r="G66" s="200"/>
      <c r="H66" s="200"/>
      <c r="I66" s="201"/>
      <c r="J66" s="202">
        <f>J146</f>
        <v>0</v>
      </c>
      <c r="K66" s="203"/>
    </row>
    <row r="67" spans="2:11" s="1" customFormat="1" ht="21.8" customHeight="1">
      <c r="B67" s="47"/>
      <c r="C67" s="48"/>
      <c r="D67" s="48"/>
      <c r="E67" s="48"/>
      <c r="F67" s="48"/>
      <c r="G67" s="48"/>
      <c r="H67" s="48"/>
      <c r="I67" s="157"/>
      <c r="J67" s="48"/>
      <c r="K67" s="52"/>
    </row>
    <row r="68" spans="2:11" s="1" customFormat="1" ht="6.95" customHeight="1">
      <c r="B68" s="68"/>
      <c r="C68" s="69"/>
      <c r="D68" s="69"/>
      <c r="E68" s="69"/>
      <c r="F68" s="69"/>
      <c r="G68" s="69"/>
      <c r="H68" s="69"/>
      <c r="I68" s="179"/>
      <c r="J68" s="69"/>
      <c r="K68" s="70"/>
    </row>
    <row r="72" spans="2:12" s="1" customFormat="1" ht="6.95" customHeight="1">
      <c r="B72" s="71"/>
      <c r="C72" s="72"/>
      <c r="D72" s="72"/>
      <c r="E72" s="72"/>
      <c r="F72" s="72"/>
      <c r="G72" s="72"/>
      <c r="H72" s="72"/>
      <c r="I72" s="182"/>
      <c r="J72" s="72"/>
      <c r="K72" s="72"/>
      <c r="L72" s="73"/>
    </row>
    <row r="73" spans="2:12" s="1" customFormat="1" ht="36.95" customHeight="1">
      <c r="B73" s="47"/>
      <c r="C73" s="74" t="s">
        <v>126</v>
      </c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6.95" customHeight="1">
      <c r="B74" s="47"/>
      <c r="C74" s="75"/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14.4" customHeight="1">
      <c r="B75" s="47"/>
      <c r="C75" s="77" t="s">
        <v>18</v>
      </c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6.5" customHeight="1">
      <c r="B76" s="47"/>
      <c r="C76" s="75"/>
      <c r="D76" s="75"/>
      <c r="E76" s="205" t="str">
        <f>E7</f>
        <v>Rekonstrukce kotelny SOŠ a SOU řemesel Kutná Hora</v>
      </c>
      <c r="F76" s="77"/>
      <c r="G76" s="77"/>
      <c r="H76" s="77"/>
      <c r="I76" s="204"/>
      <c r="J76" s="75"/>
      <c r="K76" s="75"/>
      <c r="L76" s="73"/>
    </row>
    <row r="77" spans="2:12" ht="13.5">
      <c r="B77" s="29"/>
      <c r="C77" s="77" t="s">
        <v>110</v>
      </c>
      <c r="D77" s="294"/>
      <c r="E77" s="294"/>
      <c r="F77" s="294"/>
      <c r="G77" s="294"/>
      <c r="H77" s="294"/>
      <c r="I77" s="149"/>
      <c r="J77" s="294"/>
      <c r="K77" s="294"/>
      <c r="L77" s="295"/>
    </row>
    <row r="78" spans="2:12" s="1" customFormat="1" ht="16.5" customHeight="1">
      <c r="B78" s="47"/>
      <c r="C78" s="75"/>
      <c r="D78" s="75"/>
      <c r="E78" s="205" t="s">
        <v>1736</v>
      </c>
      <c r="F78" s="75"/>
      <c r="G78" s="75"/>
      <c r="H78" s="75"/>
      <c r="I78" s="204"/>
      <c r="J78" s="75"/>
      <c r="K78" s="75"/>
      <c r="L78" s="73"/>
    </row>
    <row r="79" spans="2:12" s="1" customFormat="1" ht="14.4" customHeight="1">
      <c r="B79" s="47"/>
      <c r="C79" s="77" t="s">
        <v>1737</v>
      </c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E11</f>
        <v>17210EL2 - Elektroinstalace strojovna</v>
      </c>
      <c r="F80" s="75"/>
      <c r="G80" s="75"/>
      <c r="H80" s="75"/>
      <c r="I80" s="204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4"/>
      <c r="J81" s="75"/>
      <c r="K81" s="75"/>
      <c r="L81" s="73"/>
    </row>
    <row r="82" spans="2:12" s="1" customFormat="1" ht="18" customHeight="1">
      <c r="B82" s="47"/>
      <c r="C82" s="77" t="s">
        <v>23</v>
      </c>
      <c r="D82" s="75"/>
      <c r="E82" s="75"/>
      <c r="F82" s="206" t="str">
        <f>F14</f>
        <v>Čáslavská 202, Kutná Hora</v>
      </c>
      <c r="G82" s="75"/>
      <c r="H82" s="75"/>
      <c r="I82" s="207" t="s">
        <v>25</v>
      </c>
      <c r="J82" s="86" t="str">
        <f>IF(J14="","",J14)</f>
        <v>8. 2. 2018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pans="2:12" s="1" customFormat="1" ht="13.5">
      <c r="B84" s="47"/>
      <c r="C84" s="77" t="s">
        <v>27</v>
      </c>
      <c r="D84" s="75"/>
      <c r="E84" s="75"/>
      <c r="F84" s="206" t="str">
        <f>E17</f>
        <v>SOŠ a SOU řemesel, Čáslavská 202, Kutná Hora</v>
      </c>
      <c r="G84" s="75"/>
      <c r="H84" s="75"/>
      <c r="I84" s="207" t="s">
        <v>33</v>
      </c>
      <c r="J84" s="206" t="str">
        <f>E23</f>
        <v>Kutnohorská stavební s.r.o</v>
      </c>
      <c r="K84" s="75"/>
      <c r="L84" s="73"/>
    </row>
    <row r="85" spans="2:12" s="1" customFormat="1" ht="14.4" customHeight="1">
      <c r="B85" s="47"/>
      <c r="C85" s="77" t="s">
        <v>31</v>
      </c>
      <c r="D85" s="75"/>
      <c r="E85" s="75"/>
      <c r="F85" s="206" t="str">
        <f>IF(E20="","",E20)</f>
        <v/>
      </c>
      <c r="G85" s="75"/>
      <c r="H85" s="75"/>
      <c r="I85" s="204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4"/>
      <c r="J86" s="75"/>
      <c r="K86" s="75"/>
      <c r="L86" s="73"/>
    </row>
    <row r="87" spans="2:20" s="10" customFormat="1" ht="29.25" customHeight="1">
      <c r="B87" s="208"/>
      <c r="C87" s="209" t="s">
        <v>127</v>
      </c>
      <c r="D87" s="210" t="s">
        <v>59</v>
      </c>
      <c r="E87" s="210" t="s">
        <v>55</v>
      </c>
      <c r="F87" s="210" t="s">
        <v>128</v>
      </c>
      <c r="G87" s="210" t="s">
        <v>129</v>
      </c>
      <c r="H87" s="210" t="s">
        <v>130</v>
      </c>
      <c r="I87" s="211" t="s">
        <v>131</v>
      </c>
      <c r="J87" s="210" t="s">
        <v>115</v>
      </c>
      <c r="K87" s="212" t="s">
        <v>132</v>
      </c>
      <c r="L87" s="213"/>
      <c r="M87" s="103" t="s">
        <v>133</v>
      </c>
      <c r="N87" s="104" t="s">
        <v>44</v>
      </c>
      <c r="O87" s="104" t="s">
        <v>134</v>
      </c>
      <c r="P87" s="104" t="s">
        <v>135</v>
      </c>
      <c r="Q87" s="104" t="s">
        <v>136</v>
      </c>
      <c r="R87" s="104" t="s">
        <v>137</v>
      </c>
      <c r="S87" s="104" t="s">
        <v>138</v>
      </c>
      <c r="T87" s="105" t="s">
        <v>139</v>
      </c>
    </row>
    <row r="88" spans="2:63" s="1" customFormat="1" ht="29.25" customHeight="1">
      <c r="B88" s="47"/>
      <c r="C88" s="109" t="s">
        <v>116</v>
      </c>
      <c r="D88" s="75"/>
      <c r="E88" s="75"/>
      <c r="F88" s="75"/>
      <c r="G88" s="75"/>
      <c r="H88" s="75"/>
      <c r="I88" s="204"/>
      <c r="J88" s="214">
        <f>BK88</f>
        <v>0</v>
      </c>
      <c r="K88" s="75"/>
      <c r="L88" s="73"/>
      <c r="M88" s="106"/>
      <c r="N88" s="107"/>
      <c r="O88" s="107"/>
      <c r="P88" s="215">
        <f>P89</f>
        <v>0</v>
      </c>
      <c r="Q88" s="107"/>
      <c r="R88" s="215">
        <f>R89</f>
        <v>0.4220000000000002</v>
      </c>
      <c r="S88" s="107"/>
      <c r="T88" s="216">
        <f>T89</f>
        <v>0</v>
      </c>
      <c r="AT88" s="25" t="s">
        <v>73</v>
      </c>
      <c r="AU88" s="25" t="s">
        <v>117</v>
      </c>
      <c r="BK88" s="217">
        <f>BK89</f>
        <v>0</v>
      </c>
    </row>
    <row r="89" spans="2:63" s="11" customFormat="1" ht="37.4" customHeight="1">
      <c r="B89" s="218"/>
      <c r="C89" s="219"/>
      <c r="D89" s="220" t="s">
        <v>73</v>
      </c>
      <c r="E89" s="221" t="s">
        <v>140</v>
      </c>
      <c r="F89" s="221" t="s">
        <v>141</v>
      </c>
      <c r="G89" s="219"/>
      <c r="H89" s="219"/>
      <c r="I89" s="222"/>
      <c r="J89" s="223">
        <f>BK89</f>
        <v>0</v>
      </c>
      <c r="K89" s="219"/>
      <c r="L89" s="224"/>
      <c r="M89" s="225"/>
      <c r="N89" s="226"/>
      <c r="O89" s="226"/>
      <c r="P89" s="227">
        <f>P90+P129+P146</f>
        <v>0</v>
      </c>
      <c r="Q89" s="226"/>
      <c r="R89" s="227">
        <f>R90+R129+R146</f>
        <v>0.4220000000000002</v>
      </c>
      <c r="S89" s="226"/>
      <c r="T89" s="228">
        <f>T90+T129+T146</f>
        <v>0</v>
      </c>
      <c r="AR89" s="229" t="s">
        <v>155</v>
      </c>
      <c r="AT89" s="230" t="s">
        <v>73</v>
      </c>
      <c r="AU89" s="230" t="s">
        <v>74</v>
      </c>
      <c r="AY89" s="229" t="s">
        <v>142</v>
      </c>
      <c r="BK89" s="231">
        <f>BK90+BK129+BK146</f>
        <v>0</v>
      </c>
    </row>
    <row r="90" spans="2:63" s="11" customFormat="1" ht="19.9" customHeight="1">
      <c r="B90" s="218"/>
      <c r="C90" s="219"/>
      <c r="D90" s="220" t="s">
        <v>73</v>
      </c>
      <c r="E90" s="232" t="s">
        <v>1746</v>
      </c>
      <c r="F90" s="232" t="s">
        <v>2001</v>
      </c>
      <c r="G90" s="219"/>
      <c r="H90" s="219"/>
      <c r="I90" s="222"/>
      <c r="J90" s="233">
        <f>BK90</f>
        <v>0</v>
      </c>
      <c r="K90" s="219"/>
      <c r="L90" s="224"/>
      <c r="M90" s="225"/>
      <c r="N90" s="226"/>
      <c r="O90" s="226"/>
      <c r="P90" s="227">
        <f>P91+SUM(P92:P114)+P123</f>
        <v>0</v>
      </c>
      <c r="Q90" s="226"/>
      <c r="R90" s="227">
        <f>R91+SUM(R92:R114)+R123</f>
        <v>0.137</v>
      </c>
      <c r="S90" s="226"/>
      <c r="T90" s="228">
        <f>T91+SUM(T92:T114)+T123</f>
        <v>0</v>
      </c>
      <c r="AR90" s="229" t="s">
        <v>155</v>
      </c>
      <c r="AT90" s="230" t="s">
        <v>73</v>
      </c>
      <c r="AU90" s="230" t="s">
        <v>82</v>
      </c>
      <c r="AY90" s="229" t="s">
        <v>142</v>
      </c>
      <c r="BK90" s="231">
        <f>BK91+SUM(BK92:BK114)+BK123</f>
        <v>0</v>
      </c>
    </row>
    <row r="91" spans="2:65" s="1" customFormat="1" ht="16.5" customHeight="1">
      <c r="B91" s="47"/>
      <c r="C91" s="246" t="s">
        <v>82</v>
      </c>
      <c r="D91" s="246" t="s">
        <v>156</v>
      </c>
      <c r="E91" s="247" t="s">
        <v>2002</v>
      </c>
      <c r="F91" s="248" t="s">
        <v>1985</v>
      </c>
      <c r="G91" s="249" t="s">
        <v>179</v>
      </c>
      <c r="H91" s="250">
        <v>1</v>
      </c>
      <c r="I91" s="251"/>
      <c r="J91" s="252">
        <f>ROUND(I91*H91,2)</f>
        <v>0</v>
      </c>
      <c r="K91" s="248" t="s">
        <v>21</v>
      </c>
      <c r="L91" s="253"/>
      <c r="M91" s="254" t="s">
        <v>21</v>
      </c>
      <c r="N91" s="255" t="s">
        <v>45</v>
      </c>
      <c r="O91" s="48"/>
      <c r="P91" s="243">
        <f>O91*H91</f>
        <v>0</v>
      </c>
      <c r="Q91" s="243">
        <v>0</v>
      </c>
      <c r="R91" s="243">
        <f>Q91*H91</f>
        <v>0</v>
      </c>
      <c r="S91" s="243">
        <v>0</v>
      </c>
      <c r="T91" s="244">
        <f>S91*H91</f>
        <v>0</v>
      </c>
      <c r="AR91" s="25" t="s">
        <v>1750</v>
      </c>
      <c r="AT91" s="25" t="s">
        <v>156</v>
      </c>
      <c r="AU91" s="25" t="s">
        <v>84</v>
      </c>
      <c r="AY91" s="25" t="s">
        <v>142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25" t="s">
        <v>82</v>
      </c>
      <c r="BK91" s="245">
        <f>ROUND(I91*H91,2)</f>
        <v>0</v>
      </c>
      <c r="BL91" s="25" t="s">
        <v>405</v>
      </c>
      <c r="BM91" s="25" t="s">
        <v>2003</v>
      </c>
    </row>
    <row r="92" spans="2:65" s="1" customFormat="1" ht="16.5" customHeight="1">
      <c r="B92" s="47"/>
      <c r="C92" s="246" t="s">
        <v>84</v>
      </c>
      <c r="D92" s="246" t="s">
        <v>156</v>
      </c>
      <c r="E92" s="247" t="s">
        <v>1748</v>
      </c>
      <c r="F92" s="248" t="s">
        <v>1749</v>
      </c>
      <c r="G92" s="249" t="s">
        <v>179</v>
      </c>
      <c r="H92" s="250">
        <v>12</v>
      </c>
      <c r="I92" s="251"/>
      <c r="J92" s="252">
        <f>ROUND(I92*H92,2)</f>
        <v>0</v>
      </c>
      <c r="K92" s="248" t="s">
        <v>21</v>
      </c>
      <c r="L92" s="253"/>
      <c r="M92" s="254" t="s">
        <v>21</v>
      </c>
      <c r="N92" s="255" t="s">
        <v>45</v>
      </c>
      <c r="O92" s="48"/>
      <c r="P92" s="243">
        <f>O92*H92</f>
        <v>0</v>
      </c>
      <c r="Q92" s="243">
        <v>0.000166666666666667</v>
      </c>
      <c r="R92" s="243">
        <f>Q92*H92</f>
        <v>0.0020000000000000044</v>
      </c>
      <c r="S92" s="243">
        <v>0</v>
      </c>
      <c r="T92" s="244">
        <f>S92*H92</f>
        <v>0</v>
      </c>
      <c r="AR92" s="25" t="s">
        <v>1750</v>
      </c>
      <c r="AT92" s="25" t="s">
        <v>156</v>
      </c>
      <c r="AU92" s="25" t="s">
        <v>84</v>
      </c>
      <c r="AY92" s="25" t="s">
        <v>142</v>
      </c>
      <c r="BE92" s="245">
        <f>IF(N92="základní",J92,0)</f>
        <v>0</v>
      </c>
      <c r="BF92" s="245">
        <f>IF(N92="snížená",J92,0)</f>
        <v>0</v>
      </c>
      <c r="BG92" s="245">
        <f>IF(N92="zákl. přenesená",J92,0)</f>
        <v>0</v>
      </c>
      <c r="BH92" s="245">
        <f>IF(N92="sníž. přenesená",J92,0)</f>
        <v>0</v>
      </c>
      <c r="BI92" s="245">
        <f>IF(N92="nulová",J92,0)</f>
        <v>0</v>
      </c>
      <c r="BJ92" s="25" t="s">
        <v>82</v>
      </c>
      <c r="BK92" s="245">
        <f>ROUND(I92*H92,2)</f>
        <v>0</v>
      </c>
      <c r="BL92" s="25" t="s">
        <v>405</v>
      </c>
      <c r="BM92" s="25" t="s">
        <v>2004</v>
      </c>
    </row>
    <row r="93" spans="2:65" s="1" customFormat="1" ht="16.5" customHeight="1">
      <c r="B93" s="47"/>
      <c r="C93" s="246" t="s">
        <v>155</v>
      </c>
      <c r="D93" s="246" t="s">
        <v>156</v>
      </c>
      <c r="E93" s="247" t="s">
        <v>1752</v>
      </c>
      <c r="F93" s="248" t="s">
        <v>1753</v>
      </c>
      <c r="G93" s="249" t="s">
        <v>179</v>
      </c>
      <c r="H93" s="250">
        <v>12</v>
      </c>
      <c r="I93" s="251"/>
      <c r="J93" s="252">
        <f>ROUND(I93*H93,2)</f>
        <v>0</v>
      </c>
      <c r="K93" s="248" t="s">
        <v>21</v>
      </c>
      <c r="L93" s="253"/>
      <c r="M93" s="254" t="s">
        <v>21</v>
      </c>
      <c r="N93" s="255" t="s">
        <v>45</v>
      </c>
      <c r="O93" s="48"/>
      <c r="P93" s="243">
        <f>O93*H93</f>
        <v>0</v>
      </c>
      <c r="Q93" s="243">
        <v>0.000166666666666667</v>
      </c>
      <c r="R93" s="243">
        <f>Q93*H93</f>
        <v>0.0020000000000000044</v>
      </c>
      <c r="S93" s="243">
        <v>0</v>
      </c>
      <c r="T93" s="244">
        <f>S93*H93</f>
        <v>0</v>
      </c>
      <c r="AR93" s="25" t="s">
        <v>1750</v>
      </c>
      <c r="AT93" s="25" t="s">
        <v>156</v>
      </c>
      <c r="AU93" s="25" t="s">
        <v>84</v>
      </c>
      <c r="AY93" s="25" t="s">
        <v>142</v>
      </c>
      <c r="BE93" s="245">
        <f>IF(N93="základní",J93,0)</f>
        <v>0</v>
      </c>
      <c r="BF93" s="245">
        <f>IF(N93="snížená",J93,0)</f>
        <v>0</v>
      </c>
      <c r="BG93" s="245">
        <f>IF(N93="zákl. přenesená",J93,0)</f>
        <v>0</v>
      </c>
      <c r="BH93" s="245">
        <f>IF(N93="sníž. přenesená",J93,0)</f>
        <v>0</v>
      </c>
      <c r="BI93" s="245">
        <f>IF(N93="nulová",J93,0)</f>
        <v>0</v>
      </c>
      <c r="BJ93" s="25" t="s">
        <v>82</v>
      </c>
      <c r="BK93" s="245">
        <f>ROUND(I93*H93,2)</f>
        <v>0</v>
      </c>
      <c r="BL93" s="25" t="s">
        <v>405</v>
      </c>
      <c r="BM93" s="25" t="s">
        <v>2005</v>
      </c>
    </row>
    <row r="94" spans="2:65" s="1" customFormat="1" ht="16.5" customHeight="1">
      <c r="B94" s="47"/>
      <c r="C94" s="246" t="s">
        <v>161</v>
      </c>
      <c r="D94" s="246" t="s">
        <v>156</v>
      </c>
      <c r="E94" s="247" t="s">
        <v>1755</v>
      </c>
      <c r="F94" s="248" t="s">
        <v>1756</v>
      </c>
      <c r="G94" s="249" t="s">
        <v>179</v>
      </c>
      <c r="H94" s="250">
        <v>1</v>
      </c>
      <c r="I94" s="251"/>
      <c r="J94" s="252">
        <f>ROUND(I94*H94,2)</f>
        <v>0</v>
      </c>
      <c r="K94" s="248" t="s">
        <v>21</v>
      </c>
      <c r="L94" s="253"/>
      <c r="M94" s="254" t="s">
        <v>21</v>
      </c>
      <c r="N94" s="255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</v>
      </c>
      <c r="T94" s="244">
        <f>S94*H94</f>
        <v>0</v>
      </c>
      <c r="AR94" s="25" t="s">
        <v>1750</v>
      </c>
      <c r="AT94" s="25" t="s">
        <v>156</v>
      </c>
      <c r="AU94" s="25" t="s">
        <v>84</v>
      </c>
      <c r="AY94" s="25" t="s">
        <v>142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405</v>
      </c>
      <c r="BM94" s="25" t="s">
        <v>2006</v>
      </c>
    </row>
    <row r="95" spans="2:65" s="1" customFormat="1" ht="16.5" customHeight="1">
      <c r="B95" s="47"/>
      <c r="C95" s="246" t="s">
        <v>165</v>
      </c>
      <c r="D95" s="246" t="s">
        <v>156</v>
      </c>
      <c r="E95" s="247" t="s">
        <v>1758</v>
      </c>
      <c r="F95" s="248" t="s">
        <v>1759</v>
      </c>
      <c r="G95" s="249" t="s">
        <v>179</v>
      </c>
      <c r="H95" s="250">
        <v>1</v>
      </c>
      <c r="I95" s="251"/>
      <c r="J95" s="252">
        <f>ROUND(I95*H95,2)</f>
        <v>0</v>
      </c>
      <c r="K95" s="248" t="s">
        <v>21</v>
      </c>
      <c r="L95" s="253"/>
      <c r="M95" s="254" t="s">
        <v>21</v>
      </c>
      <c r="N95" s="255" t="s">
        <v>45</v>
      </c>
      <c r="O95" s="48"/>
      <c r="P95" s="243">
        <f>O95*H95</f>
        <v>0</v>
      </c>
      <c r="Q95" s="243">
        <v>0.001</v>
      </c>
      <c r="R95" s="243">
        <f>Q95*H95</f>
        <v>0.001</v>
      </c>
      <c r="S95" s="243">
        <v>0</v>
      </c>
      <c r="T95" s="244">
        <f>S95*H95</f>
        <v>0</v>
      </c>
      <c r="AR95" s="25" t="s">
        <v>1750</v>
      </c>
      <c r="AT95" s="25" t="s">
        <v>156</v>
      </c>
      <c r="AU95" s="25" t="s">
        <v>84</v>
      </c>
      <c r="AY95" s="25" t="s">
        <v>142</v>
      </c>
      <c r="BE95" s="245">
        <f>IF(N95="základní",J95,0)</f>
        <v>0</v>
      </c>
      <c r="BF95" s="245">
        <f>IF(N95="snížená",J95,0)</f>
        <v>0</v>
      </c>
      <c r="BG95" s="245">
        <f>IF(N95="zákl. přenesená",J95,0)</f>
        <v>0</v>
      </c>
      <c r="BH95" s="245">
        <f>IF(N95="sníž. přenesená",J95,0)</f>
        <v>0</v>
      </c>
      <c r="BI95" s="245">
        <f>IF(N95="nulová",J95,0)</f>
        <v>0</v>
      </c>
      <c r="BJ95" s="25" t="s">
        <v>82</v>
      </c>
      <c r="BK95" s="245">
        <f>ROUND(I95*H95,2)</f>
        <v>0</v>
      </c>
      <c r="BL95" s="25" t="s">
        <v>405</v>
      </c>
      <c r="BM95" s="25" t="s">
        <v>2007</v>
      </c>
    </row>
    <row r="96" spans="2:65" s="1" customFormat="1" ht="16.5" customHeight="1">
      <c r="B96" s="47"/>
      <c r="C96" s="246" t="s">
        <v>169</v>
      </c>
      <c r="D96" s="246" t="s">
        <v>156</v>
      </c>
      <c r="E96" s="247" t="s">
        <v>1761</v>
      </c>
      <c r="F96" s="248" t="s">
        <v>1765</v>
      </c>
      <c r="G96" s="249" t="s">
        <v>179</v>
      </c>
      <c r="H96" s="250">
        <v>7</v>
      </c>
      <c r="I96" s="251"/>
      <c r="J96" s="252">
        <f>ROUND(I96*H96,2)</f>
        <v>0</v>
      </c>
      <c r="K96" s="248" t="s">
        <v>21</v>
      </c>
      <c r="L96" s="253"/>
      <c r="M96" s="254" t="s">
        <v>21</v>
      </c>
      <c r="N96" s="255" t="s">
        <v>45</v>
      </c>
      <c r="O96" s="48"/>
      <c r="P96" s="243">
        <f>O96*H96</f>
        <v>0</v>
      </c>
      <c r="Q96" s="243">
        <v>0.000428571428571429</v>
      </c>
      <c r="R96" s="243">
        <f>Q96*H96</f>
        <v>0.0030000000000000027</v>
      </c>
      <c r="S96" s="243">
        <v>0</v>
      </c>
      <c r="T96" s="244">
        <f>S96*H96</f>
        <v>0</v>
      </c>
      <c r="AR96" s="25" t="s">
        <v>1750</v>
      </c>
      <c r="AT96" s="25" t="s">
        <v>156</v>
      </c>
      <c r="AU96" s="25" t="s">
        <v>84</v>
      </c>
      <c r="AY96" s="25" t="s">
        <v>142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5" t="s">
        <v>82</v>
      </c>
      <c r="BK96" s="245">
        <f>ROUND(I96*H96,2)</f>
        <v>0</v>
      </c>
      <c r="BL96" s="25" t="s">
        <v>405</v>
      </c>
      <c r="BM96" s="25" t="s">
        <v>2008</v>
      </c>
    </row>
    <row r="97" spans="2:65" s="1" customFormat="1" ht="16.5" customHeight="1">
      <c r="B97" s="47"/>
      <c r="C97" s="246" t="s">
        <v>176</v>
      </c>
      <c r="D97" s="246" t="s">
        <v>156</v>
      </c>
      <c r="E97" s="247" t="s">
        <v>1767</v>
      </c>
      <c r="F97" s="248" t="s">
        <v>1768</v>
      </c>
      <c r="G97" s="249" t="s">
        <v>179</v>
      </c>
      <c r="H97" s="250">
        <v>2</v>
      </c>
      <c r="I97" s="251"/>
      <c r="J97" s="252">
        <f>ROUND(I97*H97,2)</f>
        <v>0</v>
      </c>
      <c r="K97" s="248" t="s">
        <v>21</v>
      </c>
      <c r="L97" s="253"/>
      <c r="M97" s="254" t="s">
        <v>21</v>
      </c>
      <c r="N97" s="255" t="s">
        <v>45</v>
      </c>
      <c r="O97" s="48"/>
      <c r="P97" s="243">
        <f>O97*H97</f>
        <v>0</v>
      </c>
      <c r="Q97" s="243">
        <v>0.0005</v>
      </c>
      <c r="R97" s="243">
        <f>Q97*H97</f>
        <v>0.001</v>
      </c>
      <c r="S97" s="243">
        <v>0</v>
      </c>
      <c r="T97" s="244">
        <f>S97*H97</f>
        <v>0</v>
      </c>
      <c r="AR97" s="25" t="s">
        <v>1750</v>
      </c>
      <c r="AT97" s="25" t="s">
        <v>156</v>
      </c>
      <c r="AU97" s="25" t="s">
        <v>84</v>
      </c>
      <c r="AY97" s="25" t="s">
        <v>142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82</v>
      </c>
      <c r="BK97" s="245">
        <f>ROUND(I97*H97,2)</f>
        <v>0</v>
      </c>
      <c r="BL97" s="25" t="s">
        <v>405</v>
      </c>
      <c r="BM97" s="25" t="s">
        <v>2009</v>
      </c>
    </row>
    <row r="98" spans="2:65" s="1" customFormat="1" ht="16.5" customHeight="1">
      <c r="B98" s="47"/>
      <c r="C98" s="246" t="s">
        <v>181</v>
      </c>
      <c r="D98" s="246" t="s">
        <v>156</v>
      </c>
      <c r="E98" s="247" t="s">
        <v>1770</v>
      </c>
      <c r="F98" s="248" t="s">
        <v>2010</v>
      </c>
      <c r="G98" s="249" t="s">
        <v>179</v>
      </c>
      <c r="H98" s="250">
        <v>1</v>
      </c>
      <c r="I98" s="251"/>
      <c r="J98" s="252">
        <f>ROUND(I98*H98,2)</f>
        <v>0</v>
      </c>
      <c r="K98" s="248" t="s">
        <v>21</v>
      </c>
      <c r="L98" s="253"/>
      <c r="M98" s="254" t="s">
        <v>21</v>
      </c>
      <c r="N98" s="255" t="s">
        <v>45</v>
      </c>
      <c r="O98" s="48"/>
      <c r="P98" s="243">
        <f>O98*H98</f>
        <v>0</v>
      </c>
      <c r="Q98" s="243">
        <v>0</v>
      </c>
      <c r="R98" s="243">
        <f>Q98*H98</f>
        <v>0</v>
      </c>
      <c r="S98" s="243">
        <v>0</v>
      </c>
      <c r="T98" s="244">
        <f>S98*H98</f>
        <v>0</v>
      </c>
      <c r="AR98" s="25" t="s">
        <v>1750</v>
      </c>
      <c r="AT98" s="25" t="s">
        <v>156</v>
      </c>
      <c r="AU98" s="25" t="s">
        <v>84</v>
      </c>
      <c r="AY98" s="25" t="s">
        <v>142</v>
      </c>
      <c r="BE98" s="245">
        <f>IF(N98="základní",J98,0)</f>
        <v>0</v>
      </c>
      <c r="BF98" s="245">
        <f>IF(N98="snížená",J98,0)</f>
        <v>0</v>
      </c>
      <c r="BG98" s="245">
        <f>IF(N98="zákl. přenesená",J98,0)</f>
        <v>0</v>
      </c>
      <c r="BH98" s="245">
        <f>IF(N98="sníž. přenesená",J98,0)</f>
        <v>0</v>
      </c>
      <c r="BI98" s="245">
        <f>IF(N98="nulová",J98,0)</f>
        <v>0</v>
      </c>
      <c r="BJ98" s="25" t="s">
        <v>82</v>
      </c>
      <c r="BK98" s="245">
        <f>ROUND(I98*H98,2)</f>
        <v>0</v>
      </c>
      <c r="BL98" s="25" t="s">
        <v>405</v>
      </c>
      <c r="BM98" s="25" t="s">
        <v>2011</v>
      </c>
    </row>
    <row r="99" spans="2:65" s="1" customFormat="1" ht="16.5" customHeight="1">
      <c r="B99" s="47"/>
      <c r="C99" s="246" t="s">
        <v>185</v>
      </c>
      <c r="D99" s="246" t="s">
        <v>156</v>
      </c>
      <c r="E99" s="247" t="s">
        <v>1773</v>
      </c>
      <c r="F99" s="248" t="s">
        <v>1774</v>
      </c>
      <c r="G99" s="249" t="s">
        <v>179</v>
      </c>
      <c r="H99" s="250">
        <v>1</v>
      </c>
      <c r="I99" s="251"/>
      <c r="J99" s="252">
        <f>ROUND(I99*H99,2)</f>
        <v>0</v>
      </c>
      <c r="K99" s="248" t="s">
        <v>21</v>
      </c>
      <c r="L99" s="253"/>
      <c r="M99" s="254" t="s">
        <v>21</v>
      </c>
      <c r="N99" s="255" t="s">
        <v>45</v>
      </c>
      <c r="O99" s="48"/>
      <c r="P99" s="243">
        <f>O99*H99</f>
        <v>0</v>
      </c>
      <c r="Q99" s="243">
        <v>0</v>
      </c>
      <c r="R99" s="243">
        <f>Q99*H99</f>
        <v>0</v>
      </c>
      <c r="S99" s="243">
        <v>0</v>
      </c>
      <c r="T99" s="244">
        <f>S99*H99</f>
        <v>0</v>
      </c>
      <c r="AR99" s="25" t="s">
        <v>1750</v>
      </c>
      <c r="AT99" s="25" t="s">
        <v>156</v>
      </c>
      <c r="AU99" s="25" t="s">
        <v>84</v>
      </c>
      <c r="AY99" s="25" t="s">
        <v>142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25" t="s">
        <v>82</v>
      </c>
      <c r="BK99" s="245">
        <f>ROUND(I99*H99,2)</f>
        <v>0</v>
      </c>
      <c r="BL99" s="25" t="s">
        <v>405</v>
      </c>
      <c r="BM99" s="25" t="s">
        <v>2012</v>
      </c>
    </row>
    <row r="100" spans="2:65" s="1" customFormat="1" ht="16.5" customHeight="1">
      <c r="B100" s="47"/>
      <c r="C100" s="246" t="s">
        <v>189</v>
      </c>
      <c r="D100" s="246" t="s">
        <v>156</v>
      </c>
      <c r="E100" s="247" t="s">
        <v>1776</v>
      </c>
      <c r="F100" s="248" t="s">
        <v>1777</v>
      </c>
      <c r="G100" s="249" t="s">
        <v>179</v>
      </c>
      <c r="H100" s="250">
        <v>1</v>
      </c>
      <c r="I100" s="251"/>
      <c r="J100" s="252">
        <f>ROUND(I100*H100,2)</f>
        <v>0</v>
      </c>
      <c r="K100" s="248" t="s">
        <v>21</v>
      </c>
      <c r="L100" s="253"/>
      <c r="M100" s="254" t="s">
        <v>21</v>
      </c>
      <c r="N100" s="255" t="s">
        <v>45</v>
      </c>
      <c r="O100" s="48"/>
      <c r="P100" s="243">
        <f>O100*H100</f>
        <v>0</v>
      </c>
      <c r="Q100" s="243">
        <v>0</v>
      </c>
      <c r="R100" s="243">
        <f>Q100*H100</f>
        <v>0</v>
      </c>
      <c r="S100" s="243">
        <v>0</v>
      </c>
      <c r="T100" s="244">
        <f>S100*H100</f>
        <v>0</v>
      </c>
      <c r="AR100" s="25" t="s">
        <v>1750</v>
      </c>
      <c r="AT100" s="25" t="s">
        <v>156</v>
      </c>
      <c r="AU100" s="25" t="s">
        <v>84</v>
      </c>
      <c r="AY100" s="25" t="s">
        <v>142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25" t="s">
        <v>82</v>
      </c>
      <c r="BK100" s="245">
        <f>ROUND(I100*H100,2)</f>
        <v>0</v>
      </c>
      <c r="BL100" s="25" t="s">
        <v>405</v>
      </c>
      <c r="BM100" s="25" t="s">
        <v>2013</v>
      </c>
    </row>
    <row r="101" spans="2:65" s="1" customFormat="1" ht="16.5" customHeight="1">
      <c r="B101" s="47"/>
      <c r="C101" s="246" t="s">
        <v>193</v>
      </c>
      <c r="D101" s="246" t="s">
        <v>156</v>
      </c>
      <c r="E101" s="247" t="s">
        <v>1779</v>
      </c>
      <c r="F101" s="248" t="s">
        <v>1780</v>
      </c>
      <c r="G101" s="249" t="s">
        <v>179</v>
      </c>
      <c r="H101" s="250">
        <v>1</v>
      </c>
      <c r="I101" s="251"/>
      <c r="J101" s="252">
        <f>ROUND(I101*H101,2)</f>
        <v>0</v>
      </c>
      <c r="K101" s="248" t="s">
        <v>21</v>
      </c>
      <c r="L101" s="253"/>
      <c r="M101" s="254" t="s">
        <v>21</v>
      </c>
      <c r="N101" s="255" t="s">
        <v>45</v>
      </c>
      <c r="O101" s="48"/>
      <c r="P101" s="243">
        <f>O101*H101</f>
        <v>0</v>
      </c>
      <c r="Q101" s="243">
        <v>0</v>
      </c>
      <c r="R101" s="243">
        <f>Q101*H101</f>
        <v>0</v>
      </c>
      <c r="S101" s="243">
        <v>0</v>
      </c>
      <c r="T101" s="244">
        <f>S101*H101</f>
        <v>0</v>
      </c>
      <c r="AR101" s="25" t="s">
        <v>1750</v>
      </c>
      <c r="AT101" s="25" t="s">
        <v>156</v>
      </c>
      <c r="AU101" s="25" t="s">
        <v>84</v>
      </c>
      <c r="AY101" s="25" t="s">
        <v>142</v>
      </c>
      <c r="BE101" s="245">
        <f>IF(N101="základní",J101,0)</f>
        <v>0</v>
      </c>
      <c r="BF101" s="245">
        <f>IF(N101="snížená",J101,0)</f>
        <v>0</v>
      </c>
      <c r="BG101" s="245">
        <f>IF(N101="zákl. přenesená",J101,0)</f>
        <v>0</v>
      </c>
      <c r="BH101" s="245">
        <f>IF(N101="sníž. přenesená",J101,0)</f>
        <v>0</v>
      </c>
      <c r="BI101" s="245">
        <f>IF(N101="nulová",J101,0)</f>
        <v>0</v>
      </c>
      <c r="BJ101" s="25" t="s">
        <v>82</v>
      </c>
      <c r="BK101" s="245">
        <f>ROUND(I101*H101,2)</f>
        <v>0</v>
      </c>
      <c r="BL101" s="25" t="s">
        <v>405</v>
      </c>
      <c r="BM101" s="25" t="s">
        <v>2014</v>
      </c>
    </row>
    <row r="102" spans="2:65" s="1" customFormat="1" ht="16.5" customHeight="1">
      <c r="B102" s="47"/>
      <c r="C102" s="246" t="s">
        <v>197</v>
      </c>
      <c r="D102" s="246" t="s">
        <v>156</v>
      </c>
      <c r="E102" s="247" t="s">
        <v>1782</v>
      </c>
      <c r="F102" s="248" t="s">
        <v>1783</v>
      </c>
      <c r="G102" s="249" t="s">
        <v>179</v>
      </c>
      <c r="H102" s="250">
        <v>1</v>
      </c>
      <c r="I102" s="251"/>
      <c r="J102" s="252">
        <f>ROUND(I102*H102,2)</f>
        <v>0</v>
      </c>
      <c r="K102" s="248" t="s">
        <v>21</v>
      </c>
      <c r="L102" s="253"/>
      <c r="M102" s="254" t="s">
        <v>21</v>
      </c>
      <c r="N102" s="255" t="s">
        <v>45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</v>
      </c>
      <c r="T102" s="244">
        <f>S102*H102</f>
        <v>0</v>
      </c>
      <c r="AR102" s="25" t="s">
        <v>1750</v>
      </c>
      <c r="AT102" s="25" t="s">
        <v>156</v>
      </c>
      <c r="AU102" s="25" t="s">
        <v>84</v>
      </c>
      <c r="AY102" s="25" t="s">
        <v>142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82</v>
      </c>
      <c r="BK102" s="245">
        <f>ROUND(I102*H102,2)</f>
        <v>0</v>
      </c>
      <c r="BL102" s="25" t="s">
        <v>405</v>
      </c>
      <c r="BM102" s="25" t="s">
        <v>2015</v>
      </c>
    </row>
    <row r="103" spans="2:65" s="1" customFormat="1" ht="16.5" customHeight="1">
      <c r="B103" s="47"/>
      <c r="C103" s="246" t="s">
        <v>201</v>
      </c>
      <c r="D103" s="246" t="s">
        <v>156</v>
      </c>
      <c r="E103" s="247" t="s">
        <v>1785</v>
      </c>
      <c r="F103" s="248" t="s">
        <v>1786</v>
      </c>
      <c r="G103" s="249" t="s">
        <v>179</v>
      </c>
      <c r="H103" s="250">
        <v>7</v>
      </c>
      <c r="I103" s="251"/>
      <c r="J103" s="252">
        <f>ROUND(I103*H103,2)</f>
        <v>0</v>
      </c>
      <c r="K103" s="248" t="s">
        <v>21</v>
      </c>
      <c r="L103" s="253"/>
      <c r="M103" s="254" t="s">
        <v>21</v>
      </c>
      <c r="N103" s="255" t="s">
        <v>45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5" t="s">
        <v>1750</v>
      </c>
      <c r="AT103" s="25" t="s">
        <v>156</v>
      </c>
      <c r="AU103" s="25" t="s">
        <v>84</v>
      </c>
      <c r="AY103" s="25" t="s">
        <v>142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405</v>
      </c>
      <c r="BM103" s="25" t="s">
        <v>2016</v>
      </c>
    </row>
    <row r="104" spans="2:65" s="1" customFormat="1" ht="16.5" customHeight="1">
      <c r="B104" s="47"/>
      <c r="C104" s="246" t="s">
        <v>205</v>
      </c>
      <c r="D104" s="246" t="s">
        <v>156</v>
      </c>
      <c r="E104" s="247" t="s">
        <v>1788</v>
      </c>
      <c r="F104" s="248" t="s">
        <v>1789</v>
      </c>
      <c r="G104" s="249" t="s">
        <v>179</v>
      </c>
      <c r="H104" s="250">
        <v>6</v>
      </c>
      <c r="I104" s="251"/>
      <c r="J104" s="252">
        <f>ROUND(I104*H104,2)</f>
        <v>0</v>
      </c>
      <c r="K104" s="248" t="s">
        <v>21</v>
      </c>
      <c r="L104" s="253"/>
      <c r="M104" s="254" t="s">
        <v>21</v>
      </c>
      <c r="N104" s="255" t="s">
        <v>45</v>
      </c>
      <c r="O104" s="48"/>
      <c r="P104" s="243">
        <f>O104*H104</f>
        <v>0</v>
      </c>
      <c r="Q104" s="243">
        <v>0</v>
      </c>
      <c r="R104" s="243">
        <f>Q104*H104</f>
        <v>0</v>
      </c>
      <c r="S104" s="243">
        <v>0</v>
      </c>
      <c r="T104" s="244">
        <f>S104*H104</f>
        <v>0</v>
      </c>
      <c r="AR104" s="25" t="s">
        <v>1750</v>
      </c>
      <c r="AT104" s="25" t="s">
        <v>156</v>
      </c>
      <c r="AU104" s="25" t="s">
        <v>84</v>
      </c>
      <c r="AY104" s="25" t="s">
        <v>142</v>
      </c>
      <c r="BE104" s="245">
        <f>IF(N104="základní",J104,0)</f>
        <v>0</v>
      </c>
      <c r="BF104" s="245">
        <f>IF(N104="snížená",J104,0)</f>
        <v>0</v>
      </c>
      <c r="BG104" s="245">
        <f>IF(N104="zákl. přenesená",J104,0)</f>
        <v>0</v>
      </c>
      <c r="BH104" s="245">
        <f>IF(N104="sníž. přenesená",J104,0)</f>
        <v>0</v>
      </c>
      <c r="BI104" s="245">
        <f>IF(N104="nulová",J104,0)</f>
        <v>0</v>
      </c>
      <c r="BJ104" s="25" t="s">
        <v>82</v>
      </c>
      <c r="BK104" s="245">
        <f>ROUND(I104*H104,2)</f>
        <v>0</v>
      </c>
      <c r="BL104" s="25" t="s">
        <v>405</v>
      </c>
      <c r="BM104" s="25" t="s">
        <v>2017</v>
      </c>
    </row>
    <row r="105" spans="2:65" s="1" customFormat="1" ht="16.5" customHeight="1">
      <c r="B105" s="47"/>
      <c r="C105" s="246" t="s">
        <v>10</v>
      </c>
      <c r="D105" s="246" t="s">
        <v>156</v>
      </c>
      <c r="E105" s="247" t="s">
        <v>1791</v>
      </c>
      <c r="F105" s="248" t="s">
        <v>1792</v>
      </c>
      <c r="G105" s="249" t="s">
        <v>179</v>
      </c>
      <c r="H105" s="250">
        <v>1</v>
      </c>
      <c r="I105" s="251"/>
      <c r="J105" s="252">
        <f>ROUND(I105*H105,2)</f>
        <v>0</v>
      </c>
      <c r="K105" s="248" t="s">
        <v>21</v>
      </c>
      <c r="L105" s="253"/>
      <c r="M105" s="254" t="s">
        <v>21</v>
      </c>
      <c r="N105" s="255" t="s">
        <v>45</v>
      </c>
      <c r="O105" s="48"/>
      <c r="P105" s="243">
        <f>O105*H105</f>
        <v>0</v>
      </c>
      <c r="Q105" s="243">
        <v>0</v>
      </c>
      <c r="R105" s="243">
        <f>Q105*H105</f>
        <v>0</v>
      </c>
      <c r="S105" s="243">
        <v>0</v>
      </c>
      <c r="T105" s="244">
        <f>S105*H105</f>
        <v>0</v>
      </c>
      <c r="AR105" s="25" t="s">
        <v>1750</v>
      </c>
      <c r="AT105" s="25" t="s">
        <v>156</v>
      </c>
      <c r="AU105" s="25" t="s">
        <v>84</v>
      </c>
      <c r="AY105" s="25" t="s">
        <v>142</v>
      </c>
      <c r="BE105" s="245">
        <f>IF(N105="základní",J105,0)</f>
        <v>0</v>
      </c>
      <c r="BF105" s="245">
        <f>IF(N105="snížená",J105,0)</f>
        <v>0</v>
      </c>
      <c r="BG105" s="245">
        <f>IF(N105="zákl. přenesená",J105,0)</f>
        <v>0</v>
      </c>
      <c r="BH105" s="245">
        <f>IF(N105="sníž. přenesená",J105,0)</f>
        <v>0</v>
      </c>
      <c r="BI105" s="245">
        <f>IF(N105="nulová",J105,0)</f>
        <v>0</v>
      </c>
      <c r="BJ105" s="25" t="s">
        <v>82</v>
      </c>
      <c r="BK105" s="245">
        <f>ROUND(I105*H105,2)</f>
        <v>0</v>
      </c>
      <c r="BL105" s="25" t="s">
        <v>405</v>
      </c>
      <c r="BM105" s="25" t="s">
        <v>2018</v>
      </c>
    </row>
    <row r="106" spans="2:65" s="1" customFormat="1" ht="16.5" customHeight="1">
      <c r="B106" s="47"/>
      <c r="C106" s="246" t="s">
        <v>150</v>
      </c>
      <c r="D106" s="246" t="s">
        <v>156</v>
      </c>
      <c r="E106" s="247" t="s">
        <v>1797</v>
      </c>
      <c r="F106" s="248" t="s">
        <v>1798</v>
      </c>
      <c r="G106" s="249" t="s">
        <v>179</v>
      </c>
      <c r="H106" s="250">
        <v>1</v>
      </c>
      <c r="I106" s="251"/>
      <c r="J106" s="252">
        <f>ROUND(I106*H106,2)</f>
        <v>0</v>
      </c>
      <c r="K106" s="248" t="s">
        <v>21</v>
      </c>
      <c r="L106" s="253"/>
      <c r="M106" s="254" t="s">
        <v>21</v>
      </c>
      <c r="N106" s="255" t="s">
        <v>45</v>
      </c>
      <c r="O106" s="48"/>
      <c r="P106" s="243">
        <f>O106*H106</f>
        <v>0</v>
      </c>
      <c r="Q106" s="243">
        <v>0.096</v>
      </c>
      <c r="R106" s="243">
        <f>Q106*H106</f>
        <v>0.096</v>
      </c>
      <c r="S106" s="243">
        <v>0</v>
      </c>
      <c r="T106" s="244">
        <f>S106*H106</f>
        <v>0</v>
      </c>
      <c r="AR106" s="25" t="s">
        <v>1750</v>
      </c>
      <c r="AT106" s="25" t="s">
        <v>156</v>
      </c>
      <c r="AU106" s="25" t="s">
        <v>84</v>
      </c>
      <c r="AY106" s="25" t="s">
        <v>142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82</v>
      </c>
      <c r="BK106" s="245">
        <f>ROUND(I106*H106,2)</f>
        <v>0</v>
      </c>
      <c r="BL106" s="25" t="s">
        <v>405</v>
      </c>
      <c r="BM106" s="25" t="s">
        <v>2019</v>
      </c>
    </row>
    <row r="107" spans="2:65" s="1" customFormat="1" ht="16.5" customHeight="1">
      <c r="B107" s="47"/>
      <c r="C107" s="246" t="s">
        <v>215</v>
      </c>
      <c r="D107" s="246" t="s">
        <v>156</v>
      </c>
      <c r="E107" s="247" t="s">
        <v>1800</v>
      </c>
      <c r="F107" s="248" t="s">
        <v>1801</v>
      </c>
      <c r="G107" s="249" t="s">
        <v>179</v>
      </c>
      <c r="H107" s="250">
        <v>57</v>
      </c>
      <c r="I107" s="251"/>
      <c r="J107" s="252">
        <f>ROUND(I107*H107,2)</f>
        <v>0</v>
      </c>
      <c r="K107" s="248" t="s">
        <v>21</v>
      </c>
      <c r="L107" s="253"/>
      <c r="M107" s="254" t="s">
        <v>21</v>
      </c>
      <c r="N107" s="255" t="s">
        <v>45</v>
      </c>
      <c r="O107" s="48"/>
      <c r="P107" s="243">
        <f>O107*H107</f>
        <v>0</v>
      </c>
      <c r="Q107" s="243">
        <v>1.75438596491228E-05</v>
      </c>
      <c r="R107" s="243">
        <f>Q107*H107</f>
        <v>0.0009999999999999996</v>
      </c>
      <c r="S107" s="243">
        <v>0</v>
      </c>
      <c r="T107" s="244">
        <f>S107*H107</f>
        <v>0</v>
      </c>
      <c r="AR107" s="25" t="s">
        <v>1750</v>
      </c>
      <c r="AT107" s="25" t="s">
        <v>156</v>
      </c>
      <c r="AU107" s="25" t="s">
        <v>84</v>
      </c>
      <c r="AY107" s="25" t="s">
        <v>142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82</v>
      </c>
      <c r="BK107" s="245">
        <f>ROUND(I107*H107,2)</f>
        <v>0</v>
      </c>
      <c r="BL107" s="25" t="s">
        <v>405</v>
      </c>
      <c r="BM107" s="25" t="s">
        <v>2020</v>
      </c>
    </row>
    <row r="108" spans="2:65" s="1" customFormat="1" ht="16.5" customHeight="1">
      <c r="B108" s="47"/>
      <c r="C108" s="246" t="s">
        <v>219</v>
      </c>
      <c r="D108" s="246" t="s">
        <v>156</v>
      </c>
      <c r="E108" s="247" t="s">
        <v>1803</v>
      </c>
      <c r="F108" s="248" t="s">
        <v>2021</v>
      </c>
      <c r="G108" s="249" t="s">
        <v>179</v>
      </c>
      <c r="H108" s="250">
        <v>9</v>
      </c>
      <c r="I108" s="251"/>
      <c r="J108" s="252">
        <f>ROUND(I108*H108,2)</f>
        <v>0</v>
      </c>
      <c r="K108" s="248" t="s">
        <v>21</v>
      </c>
      <c r="L108" s="253"/>
      <c r="M108" s="254" t="s">
        <v>21</v>
      </c>
      <c r="N108" s="255" t="s">
        <v>45</v>
      </c>
      <c r="O108" s="48"/>
      <c r="P108" s="243">
        <f>O108*H108</f>
        <v>0</v>
      </c>
      <c r="Q108" s="243">
        <v>0</v>
      </c>
      <c r="R108" s="243">
        <f>Q108*H108</f>
        <v>0</v>
      </c>
      <c r="S108" s="243">
        <v>0</v>
      </c>
      <c r="T108" s="244">
        <f>S108*H108</f>
        <v>0</v>
      </c>
      <c r="AR108" s="25" t="s">
        <v>1750</v>
      </c>
      <c r="AT108" s="25" t="s">
        <v>156</v>
      </c>
      <c r="AU108" s="25" t="s">
        <v>84</v>
      </c>
      <c r="AY108" s="25" t="s">
        <v>142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25" t="s">
        <v>82</v>
      </c>
      <c r="BK108" s="245">
        <f>ROUND(I108*H108,2)</f>
        <v>0</v>
      </c>
      <c r="BL108" s="25" t="s">
        <v>405</v>
      </c>
      <c r="BM108" s="25" t="s">
        <v>2022</v>
      </c>
    </row>
    <row r="109" spans="2:65" s="1" customFormat="1" ht="16.5" customHeight="1">
      <c r="B109" s="47"/>
      <c r="C109" s="246" t="s">
        <v>223</v>
      </c>
      <c r="D109" s="246" t="s">
        <v>156</v>
      </c>
      <c r="E109" s="247" t="s">
        <v>1806</v>
      </c>
      <c r="F109" s="248" t="s">
        <v>1807</v>
      </c>
      <c r="G109" s="249" t="s">
        <v>179</v>
      </c>
      <c r="H109" s="250">
        <v>9</v>
      </c>
      <c r="I109" s="251"/>
      <c r="J109" s="252">
        <f>ROUND(I109*H109,2)</f>
        <v>0</v>
      </c>
      <c r="K109" s="248" t="s">
        <v>21</v>
      </c>
      <c r="L109" s="253"/>
      <c r="M109" s="254" t="s">
        <v>21</v>
      </c>
      <c r="N109" s="255" t="s">
        <v>45</v>
      </c>
      <c r="O109" s="48"/>
      <c r="P109" s="243">
        <f>O109*H109</f>
        <v>0</v>
      </c>
      <c r="Q109" s="243">
        <v>0</v>
      </c>
      <c r="R109" s="243">
        <f>Q109*H109</f>
        <v>0</v>
      </c>
      <c r="S109" s="243">
        <v>0</v>
      </c>
      <c r="T109" s="244">
        <f>S109*H109</f>
        <v>0</v>
      </c>
      <c r="AR109" s="25" t="s">
        <v>1750</v>
      </c>
      <c r="AT109" s="25" t="s">
        <v>156</v>
      </c>
      <c r="AU109" s="25" t="s">
        <v>84</v>
      </c>
      <c r="AY109" s="25" t="s">
        <v>142</v>
      </c>
      <c r="BE109" s="245">
        <f>IF(N109="základní",J109,0)</f>
        <v>0</v>
      </c>
      <c r="BF109" s="245">
        <f>IF(N109="snížená",J109,0)</f>
        <v>0</v>
      </c>
      <c r="BG109" s="245">
        <f>IF(N109="zákl. přenesená",J109,0)</f>
        <v>0</v>
      </c>
      <c r="BH109" s="245">
        <f>IF(N109="sníž. přenesená",J109,0)</f>
        <v>0</v>
      </c>
      <c r="BI109" s="245">
        <f>IF(N109="nulová",J109,0)</f>
        <v>0</v>
      </c>
      <c r="BJ109" s="25" t="s">
        <v>82</v>
      </c>
      <c r="BK109" s="245">
        <f>ROUND(I109*H109,2)</f>
        <v>0</v>
      </c>
      <c r="BL109" s="25" t="s">
        <v>405</v>
      </c>
      <c r="BM109" s="25" t="s">
        <v>2023</v>
      </c>
    </row>
    <row r="110" spans="2:65" s="1" customFormat="1" ht="16.5" customHeight="1">
      <c r="B110" s="47"/>
      <c r="C110" s="246" t="s">
        <v>228</v>
      </c>
      <c r="D110" s="246" t="s">
        <v>156</v>
      </c>
      <c r="E110" s="247" t="s">
        <v>1809</v>
      </c>
      <c r="F110" s="248" t="s">
        <v>1810</v>
      </c>
      <c r="G110" s="249" t="s">
        <v>179</v>
      </c>
      <c r="H110" s="250">
        <v>31</v>
      </c>
      <c r="I110" s="251"/>
      <c r="J110" s="252">
        <f>ROUND(I110*H110,2)</f>
        <v>0</v>
      </c>
      <c r="K110" s="248" t="s">
        <v>21</v>
      </c>
      <c r="L110" s="253"/>
      <c r="M110" s="254" t="s">
        <v>21</v>
      </c>
      <c r="N110" s="255" t="s">
        <v>45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</v>
      </c>
      <c r="T110" s="244">
        <f>S110*H110</f>
        <v>0</v>
      </c>
      <c r="AR110" s="25" t="s">
        <v>1750</v>
      </c>
      <c r="AT110" s="25" t="s">
        <v>156</v>
      </c>
      <c r="AU110" s="25" t="s">
        <v>84</v>
      </c>
      <c r="AY110" s="25" t="s">
        <v>142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405</v>
      </c>
      <c r="BM110" s="25" t="s">
        <v>2024</v>
      </c>
    </row>
    <row r="111" spans="2:65" s="1" customFormat="1" ht="16.5" customHeight="1">
      <c r="B111" s="47"/>
      <c r="C111" s="246" t="s">
        <v>9</v>
      </c>
      <c r="D111" s="246" t="s">
        <v>156</v>
      </c>
      <c r="E111" s="247" t="s">
        <v>1812</v>
      </c>
      <c r="F111" s="248" t="s">
        <v>1813</v>
      </c>
      <c r="G111" s="249" t="s">
        <v>179</v>
      </c>
      <c r="H111" s="250">
        <v>1</v>
      </c>
      <c r="I111" s="251"/>
      <c r="J111" s="252">
        <f>ROUND(I111*H111,2)</f>
        <v>0</v>
      </c>
      <c r="K111" s="248" t="s">
        <v>21</v>
      </c>
      <c r="L111" s="253"/>
      <c r="M111" s="254" t="s">
        <v>21</v>
      </c>
      <c r="N111" s="255" t="s">
        <v>45</v>
      </c>
      <c r="O111" s="48"/>
      <c r="P111" s="243">
        <f>O111*H111</f>
        <v>0</v>
      </c>
      <c r="Q111" s="243">
        <v>0</v>
      </c>
      <c r="R111" s="243">
        <f>Q111*H111</f>
        <v>0</v>
      </c>
      <c r="S111" s="243">
        <v>0</v>
      </c>
      <c r="T111" s="244">
        <f>S111*H111</f>
        <v>0</v>
      </c>
      <c r="AR111" s="25" t="s">
        <v>1750</v>
      </c>
      <c r="AT111" s="25" t="s">
        <v>156</v>
      </c>
      <c r="AU111" s="25" t="s">
        <v>84</v>
      </c>
      <c r="AY111" s="25" t="s">
        <v>142</v>
      </c>
      <c r="BE111" s="245">
        <f>IF(N111="základní",J111,0)</f>
        <v>0</v>
      </c>
      <c r="BF111" s="245">
        <f>IF(N111="snížená",J111,0)</f>
        <v>0</v>
      </c>
      <c r="BG111" s="245">
        <f>IF(N111="zákl. přenesená",J111,0)</f>
        <v>0</v>
      </c>
      <c r="BH111" s="245">
        <f>IF(N111="sníž. přenesená",J111,0)</f>
        <v>0</v>
      </c>
      <c r="BI111" s="245">
        <f>IF(N111="nulová",J111,0)</f>
        <v>0</v>
      </c>
      <c r="BJ111" s="25" t="s">
        <v>82</v>
      </c>
      <c r="BK111" s="245">
        <f>ROUND(I111*H111,2)</f>
        <v>0</v>
      </c>
      <c r="BL111" s="25" t="s">
        <v>405</v>
      </c>
      <c r="BM111" s="25" t="s">
        <v>2025</v>
      </c>
    </row>
    <row r="112" spans="2:65" s="1" customFormat="1" ht="16.5" customHeight="1">
      <c r="B112" s="47"/>
      <c r="C112" s="246" t="s">
        <v>236</v>
      </c>
      <c r="D112" s="246" t="s">
        <v>156</v>
      </c>
      <c r="E112" s="247" t="s">
        <v>1815</v>
      </c>
      <c r="F112" s="248" t="s">
        <v>1816</v>
      </c>
      <c r="G112" s="249" t="s">
        <v>179</v>
      </c>
      <c r="H112" s="250">
        <v>1</v>
      </c>
      <c r="I112" s="251"/>
      <c r="J112" s="252">
        <f>ROUND(I112*H112,2)</f>
        <v>0</v>
      </c>
      <c r="K112" s="248" t="s">
        <v>21</v>
      </c>
      <c r="L112" s="253"/>
      <c r="M112" s="254" t="s">
        <v>21</v>
      </c>
      <c r="N112" s="255" t="s">
        <v>45</v>
      </c>
      <c r="O112" s="48"/>
      <c r="P112" s="243">
        <f>O112*H112</f>
        <v>0</v>
      </c>
      <c r="Q112" s="243">
        <v>0</v>
      </c>
      <c r="R112" s="243">
        <f>Q112*H112</f>
        <v>0</v>
      </c>
      <c r="S112" s="243">
        <v>0</v>
      </c>
      <c r="T112" s="244">
        <f>S112*H112</f>
        <v>0</v>
      </c>
      <c r="AR112" s="25" t="s">
        <v>1750</v>
      </c>
      <c r="AT112" s="25" t="s">
        <v>156</v>
      </c>
      <c r="AU112" s="25" t="s">
        <v>84</v>
      </c>
      <c r="AY112" s="25" t="s">
        <v>142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25" t="s">
        <v>82</v>
      </c>
      <c r="BK112" s="245">
        <f>ROUND(I112*H112,2)</f>
        <v>0</v>
      </c>
      <c r="BL112" s="25" t="s">
        <v>405</v>
      </c>
      <c r="BM112" s="25" t="s">
        <v>2026</v>
      </c>
    </row>
    <row r="113" spans="2:65" s="1" customFormat="1" ht="16.5" customHeight="1">
      <c r="B113" s="47"/>
      <c r="C113" s="246" t="s">
        <v>240</v>
      </c>
      <c r="D113" s="246" t="s">
        <v>156</v>
      </c>
      <c r="E113" s="247" t="s">
        <v>1818</v>
      </c>
      <c r="F113" s="248" t="s">
        <v>1819</v>
      </c>
      <c r="G113" s="249" t="s">
        <v>179</v>
      </c>
      <c r="H113" s="250">
        <v>1</v>
      </c>
      <c r="I113" s="251"/>
      <c r="J113" s="252">
        <f>ROUND(I113*H113,2)</f>
        <v>0</v>
      </c>
      <c r="K113" s="248" t="s">
        <v>21</v>
      </c>
      <c r="L113" s="253"/>
      <c r="M113" s="254" t="s">
        <v>21</v>
      </c>
      <c r="N113" s="255" t="s">
        <v>45</v>
      </c>
      <c r="O113" s="48"/>
      <c r="P113" s="243">
        <f>O113*H113</f>
        <v>0</v>
      </c>
      <c r="Q113" s="243">
        <v>0</v>
      </c>
      <c r="R113" s="243">
        <f>Q113*H113</f>
        <v>0</v>
      </c>
      <c r="S113" s="243">
        <v>0</v>
      </c>
      <c r="T113" s="244">
        <f>S113*H113</f>
        <v>0</v>
      </c>
      <c r="AR113" s="25" t="s">
        <v>1750</v>
      </c>
      <c r="AT113" s="25" t="s">
        <v>156</v>
      </c>
      <c r="AU113" s="25" t="s">
        <v>84</v>
      </c>
      <c r="AY113" s="25" t="s">
        <v>142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25" t="s">
        <v>82</v>
      </c>
      <c r="BK113" s="245">
        <f>ROUND(I113*H113,2)</f>
        <v>0</v>
      </c>
      <c r="BL113" s="25" t="s">
        <v>405</v>
      </c>
      <c r="BM113" s="25" t="s">
        <v>2027</v>
      </c>
    </row>
    <row r="114" spans="2:63" s="11" customFormat="1" ht="22.3" customHeight="1">
      <c r="B114" s="218"/>
      <c r="C114" s="219"/>
      <c r="D114" s="220" t="s">
        <v>73</v>
      </c>
      <c r="E114" s="232" t="s">
        <v>1122</v>
      </c>
      <c r="F114" s="232" t="s">
        <v>1844</v>
      </c>
      <c r="G114" s="219"/>
      <c r="H114" s="219"/>
      <c r="I114" s="222"/>
      <c r="J114" s="233">
        <f>BK114</f>
        <v>0</v>
      </c>
      <c r="K114" s="219"/>
      <c r="L114" s="224"/>
      <c r="M114" s="225"/>
      <c r="N114" s="226"/>
      <c r="O114" s="226"/>
      <c r="P114" s="227">
        <f>SUM(P115:P122)</f>
        <v>0</v>
      </c>
      <c r="Q114" s="226"/>
      <c r="R114" s="227">
        <f>SUM(R115:R122)</f>
        <v>0.020000000000000004</v>
      </c>
      <c r="S114" s="226"/>
      <c r="T114" s="228">
        <f>SUM(T115:T122)</f>
        <v>0</v>
      </c>
      <c r="AR114" s="229" t="s">
        <v>155</v>
      </c>
      <c r="AT114" s="230" t="s">
        <v>73</v>
      </c>
      <c r="AU114" s="230" t="s">
        <v>84</v>
      </c>
      <c r="AY114" s="229" t="s">
        <v>142</v>
      </c>
      <c r="BK114" s="231">
        <f>SUM(BK115:BK122)</f>
        <v>0</v>
      </c>
    </row>
    <row r="115" spans="2:65" s="1" customFormat="1" ht="16.5" customHeight="1">
      <c r="B115" s="47"/>
      <c r="C115" s="246" t="s">
        <v>246</v>
      </c>
      <c r="D115" s="246" t="s">
        <v>156</v>
      </c>
      <c r="E115" s="247" t="s">
        <v>1848</v>
      </c>
      <c r="F115" s="248" t="s">
        <v>2028</v>
      </c>
      <c r="G115" s="249" t="s">
        <v>179</v>
      </c>
      <c r="H115" s="250">
        <v>1</v>
      </c>
      <c r="I115" s="251"/>
      <c r="J115" s="252">
        <f>ROUND(I115*H115,2)</f>
        <v>0</v>
      </c>
      <c r="K115" s="248" t="s">
        <v>21</v>
      </c>
      <c r="L115" s="253"/>
      <c r="M115" s="254" t="s">
        <v>21</v>
      </c>
      <c r="N115" s="255" t="s">
        <v>45</v>
      </c>
      <c r="O115" s="48"/>
      <c r="P115" s="243">
        <f>O115*H115</f>
        <v>0</v>
      </c>
      <c r="Q115" s="243">
        <v>0.001</v>
      </c>
      <c r="R115" s="243">
        <f>Q115*H115</f>
        <v>0.001</v>
      </c>
      <c r="S115" s="243">
        <v>0</v>
      </c>
      <c r="T115" s="244">
        <f>S115*H115</f>
        <v>0</v>
      </c>
      <c r="AR115" s="25" t="s">
        <v>1750</v>
      </c>
      <c r="AT115" s="25" t="s">
        <v>156</v>
      </c>
      <c r="AU115" s="25" t="s">
        <v>155</v>
      </c>
      <c r="AY115" s="25" t="s">
        <v>142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25" t="s">
        <v>82</v>
      </c>
      <c r="BK115" s="245">
        <f>ROUND(I115*H115,2)</f>
        <v>0</v>
      </c>
      <c r="BL115" s="25" t="s">
        <v>405</v>
      </c>
      <c r="BM115" s="25" t="s">
        <v>2029</v>
      </c>
    </row>
    <row r="116" spans="2:65" s="1" customFormat="1" ht="16.5" customHeight="1">
      <c r="B116" s="47"/>
      <c r="C116" s="246" t="s">
        <v>250</v>
      </c>
      <c r="D116" s="246" t="s">
        <v>156</v>
      </c>
      <c r="E116" s="247" t="s">
        <v>1851</v>
      </c>
      <c r="F116" s="248" t="s">
        <v>2030</v>
      </c>
      <c r="G116" s="249" t="s">
        <v>179</v>
      </c>
      <c r="H116" s="250">
        <v>2</v>
      </c>
      <c r="I116" s="251"/>
      <c r="J116" s="252">
        <f>ROUND(I116*H116,2)</f>
        <v>0</v>
      </c>
      <c r="K116" s="248" t="s">
        <v>21</v>
      </c>
      <c r="L116" s="253"/>
      <c r="M116" s="254" t="s">
        <v>21</v>
      </c>
      <c r="N116" s="255" t="s">
        <v>45</v>
      </c>
      <c r="O116" s="48"/>
      <c r="P116" s="243">
        <f>O116*H116</f>
        <v>0</v>
      </c>
      <c r="Q116" s="243">
        <v>0.001</v>
      </c>
      <c r="R116" s="243">
        <f>Q116*H116</f>
        <v>0.002</v>
      </c>
      <c r="S116" s="243">
        <v>0</v>
      </c>
      <c r="T116" s="244">
        <f>S116*H116</f>
        <v>0</v>
      </c>
      <c r="AR116" s="25" t="s">
        <v>1750</v>
      </c>
      <c r="AT116" s="25" t="s">
        <v>156</v>
      </c>
      <c r="AU116" s="25" t="s">
        <v>155</v>
      </c>
      <c r="AY116" s="25" t="s">
        <v>142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25" t="s">
        <v>82</v>
      </c>
      <c r="BK116" s="245">
        <f>ROUND(I116*H116,2)</f>
        <v>0</v>
      </c>
      <c r="BL116" s="25" t="s">
        <v>405</v>
      </c>
      <c r="BM116" s="25" t="s">
        <v>2031</v>
      </c>
    </row>
    <row r="117" spans="2:65" s="1" customFormat="1" ht="16.5" customHeight="1">
      <c r="B117" s="47"/>
      <c r="C117" s="246" t="s">
        <v>254</v>
      </c>
      <c r="D117" s="246" t="s">
        <v>156</v>
      </c>
      <c r="E117" s="247" t="s">
        <v>1854</v>
      </c>
      <c r="F117" s="248" t="s">
        <v>2032</v>
      </c>
      <c r="G117" s="249" t="s">
        <v>179</v>
      </c>
      <c r="H117" s="250">
        <v>1</v>
      </c>
      <c r="I117" s="251"/>
      <c r="J117" s="252">
        <f>ROUND(I117*H117,2)</f>
        <v>0</v>
      </c>
      <c r="K117" s="248" t="s">
        <v>21</v>
      </c>
      <c r="L117" s="253"/>
      <c r="M117" s="254" t="s">
        <v>21</v>
      </c>
      <c r="N117" s="255" t="s">
        <v>45</v>
      </c>
      <c r="O117" s="48"/>
      <c r="P117" s="243">
        <f>O117*H117</f>
        <v>0</v>
      </c>
      <c r="Q117" s="243">
        <v>0.001</v>
      </c>
      <c r="R117" s="243">
        <f>Q117*H117</f>
        <v>0.001</v>
      </c>
      <c r="S117" s="243">
        <v>0</v>
      </c>
      <c r="T117" s="244">
        <f>S117*H117</f>
        <v>0</v>
      </c>
      <c r="AR117" s="25" t="s">
        <v>1750</v>
      </c>
      <c r="AT117" s="25" t="s">
        <v>156</v>
      </c>
      <c r="AU117" s="25" t="s">
        <v>155</v>
      </c>
      <c r="AY117" s="25" t="s">
        <v>142</v>
      </c>
      <c r="BE117" s="245">
        <f>IF(N117="základní",J117,0)</f>
        <v>0</v>
      </c>
      <c r="BF117" s="245">
        <f>IF(N117="snížená",J117,0)</f>
        <v>0</v>
      </c>
      <c r="BG117" s="245">
        <f>IF(N117="zákl. přenesená",J117,0)</f>
        <v>0</v>
      </c>
      <c r="BH117" s="245">
        <f>IF(N117="sníž. přenesená",J117,0)</f>
        <v>0</v>
      </c>
      <c r="BI117" s="245">
        <f>IF(N117="nulová",J117,0)</f>
        <v>0</v>
      </c>
      <c r="BJ117" s="25" t="s">
        <v>82</v>
      </c>
      <c r="BK117" s="245">
        <f>ROUND(I117*H117,2)</f>
        <v>0</v>
      </c>
      <c r="BL117" s="25" t="s">
        <v>405</v>
      </c>
      <c r="BM117" s="25" t="s">
        <v>2033</v>
      </c>
    </row>
    <row r="118" spans="2:65" s="1" customFormat="1" ht="16.5" customHeight="1">
      <c r="B118" s="47"/>
      <c r="C118" s="246" t="s">
        <v>258</v>
      </c>
      <c r="D118" s="246" t="s">
        <v>156</v>
      </c>
      <c r="E118" s="247" t="s">
        <v>1857</v>
      </c>
      <c r="F118" s="248" t="s">
        <v>1858</v>
      </c>
      <c r="G118" s="249" t="s">
        <v>179</v>
      </c>
      <c r="H118" s="250">
        <v>9</v>
      </c>
      <c r="I118" s="251"/>
      <c r="J118" s="252">
        <f>ROUND(I118*H118,2)</f>
        <v>0</v>
      </c>
      <c r="K118" s="248" t="s">
        <v>21</v>
      </c>
      <c r="L118" s="253"/>
      <c r="M118" s="254" t="s">
        <v>21</v>
      </c>
      <c r="N118" s="255" t="s">
        <v>45</v>
      </c>
      <c r="O118" s="48"/>
      <c r="P118" s="243">
        <f>O118*H118</f>
        <v>0</v>
      </c>
      <c r="Q118" s="243">
        <v>0.000777777777777778</v>
      </c>
      <c r="R118" s="243">
        <f>Q118*H118</f>
        <v>0.007000000000000002</v>
      </c>
      <c r="S118" s="243">
        <v>0</v>
      </c>
      <c r="T118" s="244">
        <f>S118*H118</f>
        <v>0</v>
      </c>
      <c r="AR118" s="25" t="s">
        <v>1750</v>
      </c>
      <c r="AT118" s="25" t="s">
        <v>156</v>
      </c>
      <c r="AU118" s="25" t="s">
        <v>155</v>
      </c>
      <c r="AY118" s="25" t="s">
        <v>142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25" t="s">
        <v>82</v>
      </c>
      <c r="BK118" s="245">
        <f>ROUND(I118*H118,2)</f>
        <v>0</v>
      </c>
      <c r="BL118" s="25" t="s">
        <v>405</v>
      </c>
      <c r="BM118" s="25" t="s">
        <v>2034</v>
      </c>
    </row>
    <row r="119" spans="2:65" s="1" customFormat="1" ht="16.5" customHeight="1">
      <c r="B119" s="47"/>
      <c r="C119" s="246" t="s">
        <v>262</v>
      </c>
      <c r="D119" s="246" t="s">
        <v>156</v>
      </c>
      <c r="E119" s="247" t="s">
        <v>1863</v>
      </c>
      <c r="F119" s="248" t="s">
        <v>1864</v>
      </c>
      <c r="G119" s="249" t="s">
        <v>179</v>
      </c>
      <c r="H119" s="250">
        <v>6</v>
      </c>
      <c r="I119" s="251"/>
      <c r="J119" s="252">
        <f>ROUND(I119*H119,2)</f>
        <v>0</v>
      </c>
      <c r="K119" s="248" t="s">
        <v>21</v>
      </c>
      <c r="L119" s="253"/>
      <c r="M119" s="254" t="s">
        <v>21</v>
      </c>
      <c r="N119" s="255" t="s">
        <v>45</v>
      </c>
      <c r="O119" s="48"/>
      <c r="P119" s="243">
        <f>O119*H119</f>
        <v>0</v>
      </c>
      <c r="Q119" s="243">
        <v>0.000833333333333333</v>
      </c>
      <c r="R119" s="243">
        <f>Q119*H119</f>
        <v>0.0049999999999999975</v>
      </c>
      <c r="S119" s="243">
        <v>0</v>
      </c>
      <c r="T119" s="244">
        <f>S119*H119</f>
        <v>0</v>
      </c>
      <c r="AR119" s="25" t="s">
        <v>1750</v>
      </c>
      <c r="AT119" s="25" t="s">
        <v>156</v>
      </c>
      <c r="AU119" s="25" t="s">
        <v>155</v>
      </c>
      <c r="AY119" s="25" t="s">
        <v>142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25" t="s">
        <v>82</v>
      </c>
      <c r="BK119" s="245">
        <f>ROUND(I119*H119,2)</f>
        <v>0</v>
      </c>
      <c r="BL119" s="25" t="s">
        <v>405</v>
      </c>
      <c r="BM119" s="25" t="s">
        <v>2035</v>
      </c>
    </row>
    <row r="120" spans="2:65" s="1" customFormat="1" ht="16.5" customHeight="1">
      <c r="B120" s="47"/>
      <c r="C120" s="246" t="s">
        <v>266</v>
      </c>
      <c r="D120" s="246" t="s">
        <v>156</v>
      </c>
      <c r="E120" s="247" t="s">
        <v>1866</v>
      </c>
      <c r="F120" s="248" t="s">
        <v>1867</v>
      </c>
      <c r="G120" s="249" t="s">
        <v>179</v>
      </c>
      <c r="H120" s="250">
        <v>2</v>
      </c>
      <c r="I120" s="251"/>
      <c r="J120" s="252">
        <f>ROUND(I120*H120,2)</f>
        <v>0</v>
      </c>
      <c r="K120" s="248" t="s">
        <v>21</v>
      </c>
      <c r="L120" s="253"/>
      <c r="M120" s="254" t="s">
        <v>21</v>
      </c>
      <c r="N120" s="255" t="s">
        <v>45</v>
      </c>
      <c r="O120" s="48"/>
      <c r="P120" s="243">
        <f>O120*H120</f>
        <v>0</v>
      </c>
      <c r="Q120" s="243">
        <v>0.001</v>
      </c>
      <c r="R120" s="243">
        <f>Q120*H120</f>
        <v>0.002</v>
      </c>
      <c r="S120" s="243">
        <v>0</v>
      </c>
      <c r="T120" s="244">
        <f>S120*H120</f>
        <v>0</v>
      </c>
      <c r="AR120" s="25" t="s">
        <v>1750</v>
      </c>
      <c r="AT120" s="25" t="s">
        <v>156</v>
      </c>
      <c r="AU120" s="25" t="s">
        <v>155</v>
      </c>
      <c r="AY120" s="25" t="s">
        <v>142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25" t="s">
        <v>82</v>
      </c>
      <c r="BK120" s="245">
        <f>ROUND(I120*H120,2)</f>
        <v>0</v>
      </c>
      <c r="BL120" s="25" t="s">
        <v>405</v>
      </c>
      <c r="BM120" s="25" t="s">
        <v>2036</v>
      </c>
    </row>
    <row r="121" spans="2:65" s="1" customFormat="1" ht="16.5" customHeight="1">
      <c r="B121" s="47"/>
      <c r="C121" s="246" t="s">
        <v>270</v>
      </c>
      <c r="D121" s="246" t="s">
        <v>156</v>
      </c>
      <c r="E121" s="247" t="s">
        <v>1869</v>
      </c>
      <c r="F121" s="248" t="s">
        <v>2037</v>
      </c>
      <c r="G121" s="249" t="s">
        <v>179</v>
      </c>
      <c r="H121" s="250">
        <v>1</v>
      </c>
      <c r="I121" s="251"/>
      <c r="J121" s="252">
        <f>ROUND(I121*H121,2)</f>
        <v>0</v>
      </c>
      <c r="K121" s="248" t="s">
        <v>21</v>
      </c>
      <c r="L121" s="253"/>
      <c r="M121" s="254" t="s">
        <v>21</v>
      </c>
      <c r="N121" s="255" t="s">
        <v>45</v>
      </c>
      <c r="O121" s="48"/>
      <c r="P121" s="243">
        <f>O121*H121</f>
        <v>0</v>
      </c>
      <c r="Q121" s="243">
        <v>0.001</v>
      </c>
      <c r="R121" s="243">
        <f>Q121*H121</f>
        <v>0.001</v>
      </c>
      <c r="S121" s="243">
        <v>0</v>
      </c>
      <c r="T121" s="244">
        <f>S121*H121</f>
        <v>0</v>
      </c>
      <c r="AR121" s="25" t="s">
        <v>1750</v>
      </c>
      <c r="AT121" s="25" t="s">
        <v>156</v>
      </c>
      <c r="AU121" s="25" t="s">
        <v>155</v>
      </c>
      <c r="AY121" s="25" t="s">
        <v>142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5" t="s">
        <v>82</v>
      </c>
      <c r="BK121" s="245">
        <f>ROUND(I121*H121,2)</f>
        <v>0</v>
      </c>
      <c r="BL121" s="25" t="s">
        <v>405</v>
      </c>
      <c r="BM121" s="25" t="s">
        <v>2038</v>
      </c>
    </row>
    <row r="122" spans="2:65" s="1" customFormat="1" ht="16.5" customHeight="1">
      <c r="B122" s="47"/>
      <c r="C122" s="246" t="s">
        <v>274</v>
      </c>
      <c r="D122" s="246" t="s">
        <v>156</v>
      </c>
      <c r="E122" s="247" t="s">
        <v>1872</v>
      </c>
      <c r="F122" s="248" t="s">
        <v>1819</v>
      </c>
      <c r="G122" s="249" t="s">
        <v>179</v>
      </c>
      <c r="H122" s="250">
        <v>1</v>
      </c>
      <c r="I122" s="251"/>
      <c r="J122" s="252">
        <f>ROUND(I122*H122,2)</f>
        <v>0</v>
      </c>
      <c r="K122" s="248" t="s">
        <v>21</v>
      </c>
      <c r="L122" s="253"/>
      <c r="M122" s="254" t="s">
        <v>21</v>
      </c>
      <c r="N122" s="255" t="s">
        <v>45</v>
      </c>
      <c r="O122" s="48"/>
      <c r="P122" s="243">
        <f>O122*H122</f>
        <v>0</v>
      </c>
      <c r="Q122" s="243">
        <v>0.001</v>
      </c>
      <c r="R122" s="243">
        <f>Q122*H122</f>
        <v>0.001</v>
      </c>
      <c r="S122" s="243">
        <v>0</v>
      </c>
      <c r="T122" s="244">
        <f>S122*H122</f>
        <v>0</v>
      </c>
      <c r="AR122" s="25" t="s">
        <v>1750</v>
      </c>
      <c r="AT122" s="25" t="s">
        <v>156</v>
      </c>
      <c r="AU122" s="25" t="s">
        <v>155</v>
      </c>
      <c r="AY122" s="25" t="s">
        <v>142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25" t="s">
        <v>82</v>
      </c>
      <c r="BK122" s="245">
        <f>ROUND(I122*H122,2)</f>
        <v>0</v>
      </c>
      <c r="BL122" s="25" t="s">
        <v>405</v>
      </c>
      <c r="BM122" s="25" t="s">
        <v>2039</v>
      </c>
    </row>
    <row r="123" spans="2:63" s="11" customFormat="1" ht="22.3" customHeight="1">
      <c r="B123" s="218"/>
      <c r="C123" s="219"/>
      <c r="D123" s="220" t="s">
        <v>73</v>
      </c>
      <c r="E123" s="232" t="s">
        <v>1344</v>
      </c>
      <c r="F123" s="232" t="s">
        <v>2040</v>
      </c>
      <c r="G123" s="219"/>
      <c r="H123" s="219"/>
      <c r="I123" s="222"/>
      <c r="J123" s="233">
        <f>BK123</f>
        <v>0</v>
      </c>
      <c r="K123" s="219"/>
      <c r="L123" s="224"/>
      <c r="M123" s="225"/>
      <c r="N123" s="226"/>
      <c r="O123" s="226"/>
      <c r="P123" s="227">
        <f>SUM(P124:P128)</f>
        <v>0</v>
      </c>
      <c r="Q123" s="226"/>
      <c r="R123" s="227">
        <f>SUM(R124:R128)</f>
        <v>0.011</v>
      </c>
      <c r="S123" s="226"/>
      <c r="T123" s="228">
        <f>SUM(T124:T128)</f>
        <v>0</v>
      </c>
      <c r="AR123" s="229" t="s">
        <v>155</v>
      </c>
      <c r="AT123" s="230" t="s">
        <v>73</v>
      </c>
      <c r="AU123" s="230" t="s">
        <v>84</v>
      </c>
      <c r="AY123" s="229" t="s">
        <v>142</v>
      </c>
      <c r="BK123" s="231">
        <f>SUM(BK124:BK128)</f>
        <v>0</v>
      </c>
    </row>
    <row r="124" spans="2:65" s="1" customFormat="1" ht="16.5" customHeight="1">
      <c r="B124" s="47"/>
      <c r="C124" s="246" t="s">
        <v>159</v>
      </c>
      <c r="D124" s="246" t="s">
        <v>156</v>
      </c>
      <c r="E124" s="247" t="s">
        <v>1875</v>
      </c>
      <c r="F124" s="248" t="s">
        <v>1876</v>
      </c>
      <c r="G124" s="249" t="s">
        <v>179</v>
      </c>
      <c r="H124" s="250">
        <v>1</v>
      </c>
      <c r="I124" s="251"/>
      <c r="J124" s="252">
        <f>ROUND(I124*H124,2)</f>
        <v>0</v>
      </c>
      <c r="K124" s="248" t="s">
        <v>21</v>
      </c>
      <c r="L124" s="253"/>
      <c r="M124" s="254" t="s">
        <v>21</v>
      </c>
      <c r="N124" s="255" t="s">
        <v>45</v>
      </c>
      <c r="O124" s="48"/>
      <c r="P124" s="243">
        <f>O124*H124</f>
        <v>0</v>
      </c>
      <c r="Q124" s="243">
        <v>0.001</v>
      </c>
      <c r="R124" s="243">
        <f>Q124*H124</f>
        <v>0.001</v>
      </c>
      <c r="S124" s="243">
        <v>0</v>
      </c>
      <c r="T124" s="244">
        <f>S124*H124</f>
        <v>0</v>
      </c>
      <c r="AR124" s="25" t="s">
        <v>1750</v>
      </c>
      <c r="AT124" s="25" t="s">
        <v>156</v>
      </c>
      <c r="AU124" s="25" t="s">
        <v>155</v>
      </c>
      <c r="AY124" s="25" t="s">
        <v>142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82</v>
      </c>
      <c r="BK124" s="245">
        <f>ROUND(I124*H124,2)</f>
        <v>0</v>
      </c>
      <c r="BL124" s="25" t="s">
        <v>405</v>
      </c>
      <c r="BM124" s="25" t="s">
        <v>2041</v>
      </c>
    </row>
    <row r="125" spans="2:65" s="1" customFormat="1" ht="16.5" customHeight="1">
      <c r="B125" s="47"/>
      <c r="C125" s="246" t="s">
        <v>285</v>
      </c>
      <c r="D125" s="246" t="s">
        <v>156</v>
      </c>
      <c r="E125" s="247" t="s">
        <v>1892</v>
      </c>
      <c r="F125" s="248" t="s">
        <v>1893</v>
      </c>
      <c r="G125" s="249" t="s">
        <v>179</v>
      </c>
      <c r="H125" s="250">
        <v>6</v>
      </c>
      <c r="I125" s="251"/>
      <c r="J125" s="252">
        <f>ROUND(I125*H125,2)</f>
        <v>0</v>
      </c>
      <c r="K125" s="248" t="s">
        <v>21</v>
      </c>
      <c r="L125" s="253"/>
      <c r="M125" s="254" t="s">
        <v>21</v>
      </c>
      <c r="N125" s="255" t="s">
        <v>45</v>
      </c>
      <c r="O125" s="48"/>
      <c r="P125" s="243">
        <f>O125*H125</f>
        <v>0</v>
      </c>
      <c r="Q125" s="243">
        <v>0.001</v>
      </c>
      <c r="R125" s="243">
        <f>Q125*H125</f>
        <v>0.006</v>
      </c>
      <c r="S125" s="243">
        <v>0</v>
      </c>
      <c r="T125" s="244">
        <f>S125*H125</f>
        <v>0</v>
      </c>
      <c r="AR125" s="25" t="s">
        <v>181</v>
      </c>
      <c r="AT125" s="25" t="s">
        <v>156</v>
      </c>
      <c r="AU125" s="25" t="s">
        <v>155</v>
      </c>
      <c r="AY125" s="25" t="s">
        <v>142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161</v>
      </c>
      <c r="BM125" s="25" t="s">
        <v>2042</v>
      </c>
    </row>
    <row r="126" spans="2:65" s="1" customFormat="1" ht="16.5" customHeight="1">
      <c r="B126" s="47"/>
      <c r="C126" s="246" t="s">
        <v>289</v>
      </c>
      <c r="D126" s="246" t="s">
        <v>156</v>
      </c>
      <c r="E126" s="247" t="s">
        <v>1895</v>
      </c>
      <c r="F126" s="248" t="s">
        <v>1896</v>
      </c>
      <c r="G126" s="249" t="s">
        <v>179</v>
      </c>
      <c r="H126" s="250">
        <v>3</v>
      </c>
      <c r="I126" s="251"/>
      <c r="J126" s="252">
        <f>ROUND(I126*H126,2)</f>
        <v>0</v>
      </c>
      <c r="K126" s="248" t="s">
        <v>21</v>
      </c>
      <c r="L126" s="253"/>
      <c r="M126" s="254" t="s">
        <v>21</v>
      </c>
      <c r="N126" s="255" t="s">
        <v>45</v>
      </c>
      <c r="O126" s="48"/>
      <c r="P126" s="243">
        <f>O126*H126</f>
        <v>0</v>
      </c>
      <c r="Q126" s="243">
        <v>0.001</v>
      </c>
      <c r="R126" s="243">
        <f>Q126*H126</f>
        <v>0.003</v>
      </c>
      <c r="S126" s="243">
        <v>0</v>
      </c>
      <c r="T126" s="244">
        <f>S126*H126</f>
        <v>0</v>
      </c>
      <c r="AR126" s="25" t="s">
        <v>181</v>
      </c>
      <c r="AT126" s="25" t="s">
        <v>156</v>
      </c>
      <c r="AU126" s="25" t="s">
        <v>155</v>
      </c>
      <c r="AY126" s="25" t="s">
        <v>142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25" t="s">
        <v>82</v>
      </c>
      <c r="BK126" s="245">
        <f>ROUND(I126*H126,2)</f>
        <v>0</v>
      </c>
      <c r="BL126" s="25" t="s">
        <v>161</v>
      </c>
      <c r="BM126" s="25" t="s">
        <v>2043</v>
      </c>
    </row>
    <row r="127" spans="2:65" s="1" customFormat="1" ht="16.5" customHeight="1">
      <c r="B127" s="47"/>
      <c r="C127" s="246" t="s">
        <v>293</v>
      </c>
      <c r="D127" s="246" t="s">
        <v>156</v>
      </c>
      <c r="E127" s="247" t="s">
        <v>2044</v>
      </c>
      <c r="F127" s="248" t="s">
        <v>1905</v>
      </c>
      <c r="G127" s="249" t="s">
        <v>179</v>
      </c>
      <c r="H127" s="250">
        <v>1</v>
      </c>
      <c r="I127" s="251"/>
      <c r="J127" s="252">
        <f>ROUND(I127*H127,2)</f>
        <v>0</v>
      </c>
      <c r="K127" s="248" t="s">
        <v>21</v>
      </c>
      <c r="L127" s="253"/>
      <c r="M127" s="254" t="s">
        <v>21</v>
      </c>
      <c r="N127" s="255" t="s">
        <v>45</v>
      </c>
      <c r="O127" s="4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AR127" s="25" t="s">
        <v>181</v>
      </c>
      <c r="AT127" s="25" t="s">
        <v>156</v>
      </c>
      <c r="AU127" s="25" t="s">
        <v>155</v>
      </c>
      <c r="AY127" s="25" t="s">
        <v>142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161</v>
      </c>
      <c r="BM127" s="25" t="s">
        <v>2045</v>
      </c>
    </row>
    <row r="128" spans="2:65" s="1" customFormat="1" ht="16.5" customHeight="1">
      <c r="B128" s="47"/>
      <c r="C128" s="246" t="s">
        <v>297</v>
      </c>
      <c r="D128" s="246" t="s">
        <v>156</v>
      </c>
      <c r="E128" s="247" t="s">
        <v>1907</v>
      </c>
      <c r="F128" s="248" t="s">
        <v>1819</v>
      </c>
      <c r="G128" s="249" t="s">
        <v>179</v>
      </c>
      <c r="H128" s="250">
        <v>1</v>
      </c>
      <c r="I128" s="251"/>
      <c r="J128" s="252">
        <f>ROUND(I128*H128,2)</f>
        <v>0</v>
      </c>
      <c r="K128" s="248" t="s">
        <v>21</v>
      </c>
      <c r="L128" s="253"/>
      <c r="M128" s="254" t="s">
        <v>21</v>
      </c>
      <c r="N128" s="255" t="s">
        <v>45</v>
      </c>
      <c r="O128" s="48"/>
      <c r="P128" s="243">
        <f>O128*H128</f>
        <v>0</v>
      </c>
      <c r="Q128" s="243">
        <v>0.001</v>
      </c>
      <c r="R128" s="243">
        <f>Q128*H128</f>
        <v>0.001</v>
      </c>
      <c r="S128" s="243">
        <v>0</v>
      </c>
      <c r="T128" s="244">
        <f>S128*H128</f>
        <v>0</v>
      </c>
      <c r="AR128" s="25" t="s">
        <v>181</v>
      </c>
      <c r="AT128" s="25" t="s">
        <v>156</v>
      </c>
      <c r="AU128" s="25" t="s">
        <v>155</v>
      </c>
      <c r="AY128" s="25" t="s">
        <v>142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82</v>
      </c>
      <c r="BK128" s="245">
        <f>ROUND(I128*H128,2)</f>
        <v>0</v>
      </c>
      <c r="BL128" s="25" t="s">
        <v>161</v>
      </c>
      <c r="BM128" s="25" t="s">
        <v>2046</v>
      </c>
    </row>
    <row r="129" spans="2:63" s="11" customFormat="1" ht="29.85" customHeight="1">
      <c r="B129" s="218"/>
      <c r="C129" s="219"/>
      <c r="D129" s="220" t="s">
        <v>73</v>
      </c>
      <c r="E129" s="232" t="s">
        <v>2047</v>
      </c>
      <c r="F129" s="232" t="s">
        <v>2048</v>
      </c>
      <c r="G129" s="219"/>
      <c r="H129" s="219"/>
      <c r="I129" s="222"/>
      <c r="J129" s="233">
        <f>BK129</f>
        <v>0</v>
      </c>
      <c r="K129" s="219"/>
      <c r="L129" s="224"/>
      <c r="M129" s="225"/>
      <c r="N129" s="226"/>
      <c r="O129" s="226"/>
      <c r="P129" s="227">
        <f>SUM(P130:P145)</f>
        <v>0</v>
      </c>
      <c r="Q129" s="226"/>
      <c r="R129" s="227">
        <f>SUM(R130:R145)</f>
        <v>0.2850000000000002</v>
      </c>
      <c r="S129" s="226"/>
      <c r="T129" s="228">
        <f>SUM(T130:T145)</f>
        <v>0</v>
      </c>
      <c r="AR129" s="229" t="s">
        <v>82</v>
      </c>
      <c r="AT129" s="230" t="s">
        <v>73</v>
      </c>
      <c r="AU129" s="230" t="s">
        <v>82</v>
      </c>
      <c r="AY129" s="229" t="s">
        <v>142</v>
      </c>
      <c r="BK129" s="231">
        <f>SUM(BK130:BK145)</f>
        <v>0</v>
      </c>
    </row>
    <row r="130" spans="2:65" s="1" customFormat="1" ht="16.5" customHeight="1">
      <c r="B130" s="47"/>
      <c r="C130" s="246" t="s">
        <v>301</v>
      </c>
      <c r="D130" s="246" t="s">
        <v>156</v>
      </c>
      <c r="E130" s="247" t="s">
        <v>1911</v>
      </c>
      <c r="F130" s="248" t="s">
        <v>1912</v>
      </c>
      <c r="G130" s="249" t="s">
        <v>148</v>
      </c>
      <c r="H130" s="250">
        <v>200</v>
      </c>
      <c r="I130" s="251"/>
      <c r="J130" s="252">
        <f>ROUND(I130*H130,2)</f>
        <v>0</v>
      </c>
      <c r="K130" s="248" t="s">
        <v>21</v>
      </c>
      <c r="L130" s="253"/>
      <c r="M130" s="254" t="s">
        <v>21</v>
      </c>
      <c r="N130" s="255" t="s">
        <v>45</v>
      </c>
      <c r="O130" s="48"/>
      <c r="P130" s="243">
        <f>O130*H130</f>
        <v>0</v>
      </c>
      <c r="Q130" s="243">
        <v>0.00016</v>
      </c>
      <c r="R130" s="243">
        <f>Q130*H130</f>
        <v>0.032</v>
      </c>
      <c r="S130" s="243">
        <v>0</v>
      </c>
      <c r="T130" s="244">
        <f>S130*H130</f>
        <v>0</v>
      </c>
      <c r="AR130" s="25" t="s">
        <v>181</v>
      </c>
      <c r="AT130" s="25" t="s">
        <v>156</v>
      </c>
      <c r="AU130" s="25" t="s">
        <v>84</v>
      </c>
      <c r="AY130" s="25" t="s">
        <v>142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161</v>
      </c>
      <c r="BM130" s="25" t="s">
        <v>2049</v>
      </c>
    </row>
    <row r="131" spans="2:65" s="1" customFormat="1" ht="16.5" customHeight="1">
      <c r="B131" s="47"/>
      <c r="C131" s="246" t="s">
        <v>305</v>
      </c>
      <c r="D131" s="246" t="s">
        <v>156</v>
      </c>
      <c r="E131" s="247" t="s">
        <v>1914</v>
      </c>
      <c r="F131" s="248" t="s">
        <v>1915</v>
      </c>
      <c r="G131" s="249" t="s">
        <v>148</v>
      </c>
      <c r="H131" s="250">
        <v>100</v>
      </c>
      <c r="I131" s="251"/>
      <c r="J131" s="252">
        <f>ROUND(I131*H131,2)</f>
        <v>0</v>
      </c>
      <c r="K131" s="248" t="s">
        <v>21</v>
      </c>
      <c r="L131" s="253"/>
      <c r="M131" s="254" t="s">
        <v>21</v>
      </c>
      <c r="N131" s="255" t="s">
        <v>45</v>
      </c>
      <c r="O131" s="48"/>
      <c r="P131" s="243">
        <f>O131*H131</f>
        <v>0</v>
      </c>
      <c r="Q131" s="243">
        <v>6E-05</v>
      </c>
      <c r="R131" s="243">
        <f>Q131*H131</f>
        <v>0.006</v>
      </c>
      <c r="S131" s="243">
        <v>0</v>
      </c>
      <c r="T131" s="244">
        <f>S131*H131</f>
        <v>0</v>
      </c>
      <c r="AR131" s="25" t="s">
        <v>181</v>
      </c>
      <c r="AT131" s="25" t="s">
        <v>156</v>
      </c>
      <c r="AU131" s="25" t="s">
        <v>84</v>
      </c>
      <c r="AY131" s="25" t="s">
        <v>142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25" t="s">
        <v>82</v>
      </c>
      <c r="BK131" s="245">
        <f>ROUND(I131*H131,2)</f>
        <v>0</v>
      </c>
      <c r="BL131" s="25" t="s">
        <v>161</v>
      </c>
      <c r="BM131" s="25" t="s">
        <v>2050</v>
      </c>
    </row>
    <row r="132" spans="2:65" s="1" customFormat="1" ht="16.5" customHeight="1">
      <c r="B132" s="47"/>
      <c r="C132" s="246" t="s">
        <v>309</v>
      </c>
      <c r="D132" s="246" t="s">
        <v>156</v>
      </c>
      <c r="E132" s="247" t="s">
        <v>2051</v>
      </c>
      <c r="F132" s="248" t="s">
        <v>2052</v>
      </c>
      <c r="G132" s="249" t="s">
        <v>179</v>
      </c>
      <c r="H132" s="250">
        <v>20</v>
      </c>
      <c r="I132" s="251"/>
      <c r="J132" s="252">
        <f>ROUND(I132*H132,2)</f>
        <v>0</v>
      </c>
      <c r="K132" s="248" t="s">
        <v>21</v>
      </c>
      <c r="L132" s="253"/>
      <c r="M132" s="254" t="s">
        <v>21</v>
      </c>
      <c r="N132" s="255" t="s">
        <v>45</v>
      </c>
      <c r="O132" s="48"/>
      <c r="P132" s="243">
        <f>O132*H132</f>
        <v>0</v>
      </c>
      <c r="Q132" s="243">
        <v>0.00015</v>
      </c>
      <c r="R132" s="243">
        <f>Q132*H132</f>
        <v>0.0029999999999999996</v>
      </c>
      <c r="S132" s="243">
        <v>0</v>
      </c>
      <c r="T132" s="244">
        <f>S132*H132</f>
        <v>0</v>
      </c>
      <c r="AR132" s="25" t="s">
        <v>181</v>
      </c>
      <c r="AT132" s="25" t="s">
        <v>156</v>
      </c>
      <c r="AU132" s="25" t="s">
        <v>84</v>
      </c>
      <c r="AY132" s="25" t="s">
        <v>142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25" t="s">
        <v>82</v>
      </c>
      <c r="BK132" s="245">
        <f>ROUND(I132*H132,2)</f>
        <v>0</v>
      </c>
      <c r="BL132" s="25" t="s">
        <v>161</v>
      </c>
      <c r="BM132" s="25" t="s">
        <v>2053</v>
      </c>
    </row>
    <row r="133" spans="2:65" s="1" customFormat="1" ht="16.5" customHeight="1">
      <c r="B133" s="47"/>
      <c r="C133" s="246" t="s">
        <v>313</v>
      </c>
      <c r="D133" s="246" t="s">
        <v>156</v>
      </c>
      <c r="E133" s="247" t="s">
        <v>2054</v>
      </c>
      <c r="F133" s="248" t="s">
        <v>2055</v>
      </c>
      <c r="G133" s="249" t="s">
        <v>148</v>
      </c>
      <c r="H133" s="250">
        <v>30</v>
      </c>
      <c r="I133" s="251"/>
      <c r="J133" s="252">
        <f>ROUND(I133*H133,2)</f>
        <v>0</v>
      </c>
      <c r="K133" s="248" t="s">
        <v>21</v>
      </c>
      <c r="L133" s="253"/>
      <c r="M133" s="254" t="s">
        <v>21</v>
      </c>
      <c r="N133" s="255" t="s">
        <v>45</v>
      </c>
      <c r="O133" s="48"/>
      <c r="P133" s="243">
        <f>O133*H133</f>
        <v>0</v>
      </c>
      <c r="Q133" s="243">
        <v>0.00226666666666667</v>
      </c>
      <c r="R133" s="243">
        <f>Q133*H133</f>
        <v>0.0680000000000001</v>
      </c>
      <c r="S133" s="243">
        <v>0</v>
      </c>
      <c r="T133" s="244">
        <f>S133*H133</f>
        <v>0</v>
      </c>
      <c r="AR133" s="25" t="s">
        <v>181</v>
      </c>
      <c r="AT133" s="25" t="s">
        <v>156</v>
      </c>
      <c r="AU133" s="25" t="s">
        <v>84</v>
      </c>
      <c r="AY133" s="25" t="s">
        <v>142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25" t="s">
        <v>82</v>
      </c>
      <c r="BK133" s="245">
        <f>ROUND(I133*H133,2)</f>
        <v>0</v>
      </c>
      <c r="BL133" s="25" t="s">
        <v>161</v>
      </c>
      <c r="BM133" s="25" t="s">
        <v>2056</v>
      </c>
    </row>
    <row r="134" spans="2:65" s="1" customFormat="1" ht="16.5" customHeight="1">
      <c r="B134" s="47"/>
      <c r="C134" s="246" t="s">
        <v>317</v>
      </c>
      <c r="D134" s="246" t="s">
        <v>156</v>
      </c>
      <c r="E134" s="247" t="s">
        <v>1920</v>
      </c>
      <c r="F134" s="248" t="s">
        <v>1921</v>
      </c>
      <c r="G134" s="249" t="s">
        <v>148</v>
      </c>
      <c r="H134" s="250">
        <v>12</v>
      </c>
      <c r="I134" s="251"/>
      <c r="J134" s="252">
        <f>ROUND(I134*H134,2)</f>
        <v>0</v>
      </c>
      <c r="K134" s="248" t="s">
        <v>21</v>
      </c>
      <c r="L134" s="253"/>
      <c r="M134" s="254" t="s">
        <v>21</v>
      </c>
      <c r="N134" s="255" t="s">
        <v>45</v>
      </c>
      <c r="O134" s="48"/>
      <c r="P134" s="243">
        <f>O134*H134</f>
        <v>0</v>
      </c>
      <c r="Q134" s="243">
        <v>0.0035</v>
      </c>
      <c r="R134" s="243">
        <f>Q134*H134</f>
        <v>0.042</v>
      </c>
      <c r="S134" s="243">
        <v>0</v>
      </c>
      <c r="T134" s="244">
        <f>S134*H134</f>
        <v>0</v>
      </c>
      <c r="AR134" s="25" t="s">
        <v>181</v>
      </c>
      <c r="AT134" s="25" t="s">
        <v>156</v>
      </c>
      <c r="AU134" s="25" t="s">
        <v>84</v>
      </c>
      <c r="AY134" s="25" t="s">
        <v>142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25" t="s">
        <v>82</v>
      </c>
      <c r="BK134" s="245">
        <f>ROUND(I134*H134,2)</f>
        <v>0</v>
      </c>
      <c r="BL134" s="25" t="s">
        <v>161</v>
      </c>
      <c r="BM134" s="25" t="s">
        <v>2057</v>
      </c>
    </row>
    <row r="135" spans="2:65" s="1" customFormat="1" ht="16.5" customHeight="1">
      <c r="B135" s="47"/>
      <c r="C135" s="246" t="s">
        <v>321</v>
      </c>
      <c r="D135" s="246" t="s">
        <v>156</v>
      </c>
      <c r="E135" s="247" t="s">
        <v>1923</v>
      </c>
      <c r="F135" s="248" t="s">
        <v>1924</v>
      </c>
      <c r="G135" s="249" t="s">
        <v>148</v>
      </c>
      <c r="H135" s="250">
        <v>12</v>
      </c>
      <c r="I135" s="251"/>
      <c r="J135" s="252">
        <f>ROUND(I135*H135,2)</f>
        <v>0</v>
      </c>
      <c r="K135" s="248" t="s">
        <v>21</v>
      </c>
      <c r="L135" s="253"/>
      <c r="M135" s="254" t="s">
        <v>21</v>
      </c>
      <c r="N135" s="255" t="s">
        <v>45</v>
      </c>
      <c r="O135" s="48"/>
      <c r="P135" s="243">
        <f>O135*H135</f>
        <v>0</v>
      </c>
      <c r="Q135" s="243">
        <v>0.0045</v>
      </c>
      <c r="R135" s="243">
        <f>Q135*H135</f>
        <v>0.05399999999999999</v>
      </c>
      <c r="S135" s="243">
        <v>0</v>
      </c>
      <c r="T135" s="244">
        <f>S135*H135</f>
        <v>0</v>
      </c>
      <c r="AR135" s="25" t="s">
        <v>181</v>
      </c>
      <c r="AT135" s="25" t="s">
        <v>156</v>
      </c>
      <c r="AU135" s="25" t="s">
        <v>84</v>
      </c>
      <c r="AY135" s="25" t="s">
        <v>142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161</v>
      </c>
      <c r="BM135" s="25" t="s">
        <v>2058</v>
      </c>
    </row>
    <row r="136" spans="2:65" s="1" customFormat="1" ht="16.5" customHeight="1">
      <c r="B136" s="47"/>
      <c r="C136" s="246" t="s">
        <v>325</v>
      </c>
      <c r="D136" s="246" t="s">
        <v>156</v>
      </c>
      <c r="E136" s="247" t="s">
        <v>1926</v>
      </c>
      <c r="F136" s="248" t="s">
        <v>1927</v>
      </c>
      <c r="G136" s="249" t="s">
        <v>148</v>
      </c>
      <c r="H136" s="250">
        <v>50</v>
      </c>
      <c r="I136" s="251"/>
      <c r="J136" s="252">
        <f>ROUND(I136*H136,2)</f>
        <v>0</v>
      </c>
      <c r="K136" s="248" t="s">
        <v>21</v>
      </c>
      <c r="L136" s="253"/>
      <c r="M136" s="254" t="s">
        <v>21</v>
      </c>
      <c r="N136" s="255" t="s">
        <v>45</v>
      </c>
      <c r="O136" s="48"/>
      <c r="P136" s="243">
        <f>O136*H136</f>
        <v>0</v>
      </c>
      <c r="Q136" s="243">
        <v>6E-05</v>
      </c>
      <c r="R136" s="243">
        <f>Q136*H136</f>
        <v>0.003</v>
      </c>
      <c r="S136" s="243">
        <v>0</v>
      </c>
      <c r="T136" s="244">
        <f>S136*H136</f>
        <v>0</v>
      </c>
      <c r="AR136" s="25" t="s">
        <v>181</v>
      </c>
      <c r="AT136" s="25" t="s">
        <v>156</v>
      </c>
      <c r="AU136" s="25" t="s">
        <v>84</v>
      </c>
      <c r="AY136" s="25" t="s">
        <v>142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82</v>
      </c>
      <c r="BK136" s="245">
        <f>ROUND(I136*H136,2)</f>
        <v>0</v>
      </c>
      <c r="BL136" s="25" t="s">
        <v>161</v>
      </c>
      <c r="BM136" s="25" t="s">
        <v>2059</v>
      </c>
    </row>
    <row r="137" spans="2:65" s="1" customFormat="1" ht="16.5" customHeight="1">
      <c r="B137" s="47"/>
      <c r="C137" s="246" t="s">
        <v>329</v>
      </c>
      <c r="D137" s="246" t="s">
        <v>156</v>
      </c>
      <c r="E137" s="247" t="s">
        <v>1929</v>
      </c>
      <c r="F137" s="248" t="s">
        <v>1930</v>
      </c>
      <c r="G137" s="249" t="s">
        <v>148</v>
      </c>
      <c r="H137" s="250">
        <v>30</v>
      </c>
      <c r="I137" s="251"/>
      <c r="J137" s="252">
        <f>ROUND(I137*H137,2)</f>
        <v>0</v>
      </c>
      <c r="K137" s="248" t="s">
        <v>21</v>
      </c>
      <c r="L137" s="253"/>
      <c r="M137" s="254" t="s">
        <v>21</v>
      </c>
      <c r="N137" s="255" t="s">
        <v>45</v>
      </c>
      <c r="O137" s="48"/>
      <c r="P137" s="243">
        <f>O137*H137</f>
        <v>0</v>
      </c>
      <c r="Q137" s="243">
        <v>6.66666666666667E-05</v>
      </c>
      <c r="R137" s="243">
        <f>Q137*H137</f>
        <v>0.002000000000000001</v>
      </c>
      <c r="S137" s="243">
        <v>0</v>
      </c>
      <c r="T137" s="244">
        <f>S137*H137</f>
        <v>0</v>
      </c>
      <c r="AR137" s="25" t="s">
        <v>181</v>
      </c>
      <c r="AT137" s="25" t="s">
        <v>156</v>
      </c>
      <c r="AU137" s="25" t="s">
        <v>84</v>
      </c>
      <c r="AY137" s="25" t="s">
        <v>142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25" t="s">
        <v>82</v>
      </c>
      <c r="BK137" s="245">
        <f>ROUND(I137*H137,2)</f>
        <v>0</v>
      </c>
      <c r="BL137" s="25" t="s">
        <v>161</v>
      </c>
      <c r="BM137" s="25" t="s">
        <v>2060</v>
      </c>
    </row>
    <row r="138" spans="2:65" s="1" customFormat="1" ht="16.5" customHeight="1">
      <c r="B138" s="47"/>
      <c r="C138" s="246" t="s">
        <v>333</v>
      </c>
      <c r="D138" s="246" t="s">
        <v>156</v>
      </c>
      <c r="E138" s="247" t="s">
        <v>1932</v>
      </c>
      <c r="F138" s="248" t="s">
        <v>1933</v>
      </c>
      <c r="G138" s="249" t="s">
        <v>148</v>
      </c>
      <c r="H138" s="250">
        <v>13</v>
      </c>
      <c r="I138" s="251"/>
      <c r="J138" s="252">
        <f>ROUND(I138*H138,2)</f>
        <v>0</v>
      </c>
      <c r="K138" s="248" t="s">
        <v>21</v>
      </c>
      <c r="L138" s="253"/>
      <c r="M138" s="254" t="s">
        <v>21</v>
      </c>
      <c r="N138" s="255" t="s">
        <v>45</v>
      </c>
      <c r="O138" s="48"/>
      <c r="P138" s="243">
        <f>O138*H138</f>
        <v>0</v>
      </c>
      <c r="Q138" s="243">
        <v>7.69230769230769E-05</v>
      </c>
      <c r="R138" s="243">
        <f>Q138*H138</f>
        <v>0.0009999999999999996</v>
      </c>
      <c r="S138" s="243">
        <v>0</v>
      </c>
      <c r="T138" s="244">
        <f>S138*H138</f>
        <v>0</v>
      </c>
      <c r="AR138" s="25" t="s">
        <v>181</v>
      </c>
      <c r="AT138" s="25" t="s">
        <v>156</v>
      </c>
      <c r="AU138" s="25" t="s">
        <v>84</v>
      </c>
      <c r="AY138" s="25" t="s">
        <v>142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25" t="s">
        <v>82</v>
      </c>
      <c r="BK138" s="245">
        <f>ROUND(I138*H138,2)</f>
        <v>0</v>
      </c>
      <c r="BL138" s="25" t="s">
        <v>161</v>
      </c>
      <c r="BM138" s="25" t="s">
        <v>2061</v>
      </c>
    </row>
    <row r="139" spans="2:65" s="1" customFormat="1" ht="16.5" customHeight="1">
      <c r="B139" s="47"/>
      <c r="C139" s="246" t="s">
        <v>337</v>
      </c>
      <c r="D139" s="246" t="s">
        <v>156</v>
      </c>
      <c r="E139" s="247" t="s">
        <v>1935</v>
      </c>
      <c r="F139" s="248" t="s">
        <v>1936</v>
      </c>
      <c r="G139" s="249" t="s">
        <v>148</v>
      </c>
      <c r="H139" s="250">
        <v>120</v>
      </c>
      <c r="I139" s="251"/>
      <c r="J139" s="252">
        <f>ROUND(I139*H139,2)</f>
        <v>0</v>
      </c>
      <c r="K139" s="248" t="s">
        <v>21</v>
      </c>
      <c r="L139" s="253"/>
      <c r="M139" s="254" t="s">
        <v>21</v>
      </c>
      <c r="N139" s="255" t="s">
        <v>45</v>
      </c>
      <c r="O139" s="48"/>
      <c r="P139" s="243">
        <f>O139*H139</f>
        <v>0</v>
      </c>
      <c r="Q139" s="243">
        <v>0.000116666666666667</v>
      </c>
      <c r="R139" s="243">
        <f>Q139*H139</f>
        <v>0.01400000000000004</v>
      </c>
      <c r="S139" s="243">
        <v>0</v>
      </c>
      <c r="T139" s="244">
        <f>S139*H139</f>
        <v>0</v>
      </c>
      <c r="AR139" s="25" t="s">
        <v>181</v>
      </c>
      <c r="AT139" s="25" t="s">
        <v>156</v>
      </c>
      <c r="AU139" s="25" t="s">
        <v>84</v>
      </c>
      <c r="AY139" s="25" t="s">
        <v>142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82</v>
      </c>
      <c r="BK139" s="245">
        <f>ROUND(I139*H139,2)</f>
        <v>0</v>
      </c>
      <c r="BL139" s="25" t="s">
        <v>161</v>
      </c>
      <c r="BM139" s="25" t="s">
        <v>2062</v>
      </c>
    </row>
    <row r="140" spans="2:65" s="1" customFormat="1" ht="16.5" customHeight="1">
      <c r="B140" s="47"/>
      <c r="C140" s="246" t="s">
        <v>341</v>
      </c>
      <c r="D140" s="246" t="s">
        <v>156</v>
      </c>
      <c r="E140" s="247" t="s">
        <v>1938</v>
      </c>
      <c r="F140" s="248" t="s">
        <v>1945</v>
      </c>
      <c r="G140" s="249" t="s">
        <v>148</v>
      </c>
      <c r="H140" s="250">
        <v>8</v>
      </c>
      <c r="I140" s="251"/>
      <c r="J140" s="252">
        <f>ROUND(I140*H140,2)</f>
        <v>0</v>
      </c>
      <c r="K140" s="248" t="s">
        <v>21</v>
      </c>
      <c r="L140" s="253"/>
      <c r="M140" s="254" t="s">
        <v>21</v>
      </c>
      <c r="N140" s="255" t="s">
        <v>45</v>
      </c>
      <c r="O140" s="48"/>
      <c r="P140" s="243">
        <f>O140*H140</f>
        <v>0</v>
      </c>
      <c r="Q140" s="243">
        <v>0.000125</v>
      </c>
      <c r="R140" s="243">
        <f>Q140*H140</f>
        <v>0.001</v>
      </c>
      <c r="S140" s="243">
        <v>0</v>
      </c>
      <c r="T140" s="244">
        <f>S140*H140</f>
        <v>0</v>
      </c>
      <c r="AR140" s="25" t="s">
        <v>181</v>
      </c>
      <c r="AT140" s="25" t="s">
        <v>156</v>
      </c>
      <c r="AU140" s="25" t="s">
        <v>84</v>
      </c>
      <c r="AY140" s="25" t="s">
        <v>142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25" t="s">
        <v>82</v>
      </c>
      <c r="BK140" s="245">
        <f>ROUND(I140*H140,2)</f>
        <v>0</v>
      </c>
      <c r="BL140" s="25" t="s">
        <v>161</v>
      </c>
      <c r="BM140" s="25" t="s">
        <v>2063</v>
      </c>
    </row>
    <row r="141" spans="2:65" s="1" customFormat="1" ht="16.5" customHeight="1">
      <c r="B141" s="47"/>
      <c r="C141" s="246" t="s">
        <v>345</v>
      </c>
      <c r="D141" s="246" t="s">
        <v>156</v>
      </c>
      <c r="E141" s="247" t="s">
        <v>1829</v>
      </c>
      <c r="F141" s="248" t="s">
        <v>2064</v>
      </c>
      <c r="G141" s="249" t="s">
        <v>179</v>
      </c>
      <c r="H141" s="250">
        <v>1</v>
      </c>
      <c r="I141" s="251"/>
      <c r="J141" s="252">
        <f>ROUND(I141*H141,2)</f>
        <v>0</v>
      </c>
      <c r="K141" s="248" t="s">
        <v>21</v>
      </c>
      <c r="L141" s="253"/>
      <c r="M141" s="254" t="s">
        <v>21</v>
      </c>
      <c r="N141" s="255" t="s">
        <v>45</v>
      </c>
      <c r="O141" s="4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AR141" s="25" t="s">
        <v>181</v>
      </c>
      <c r="AT141" s="25" t="s">
        <v>156</v>
      </c>
      <c r="AU141" s="25" t="s">
        <v>84</v>
      </c>
      <c r="AY141" s="25" t="s">
        <v>142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25" t="s">
        <v>82</v>
      </c>
      <c r="BK141" s="245">
        <f>ROUND(I141*H141,2)</f>
        <v>0</v>
      </c>
      <c r="BL141" s="25" t="s">
        <v>161</v>
      </c>
      <c r="BM141" s="25" t="s">
        <v>2065</v>
      </c>
    </row>
    <row r="142" spans="2:65" s="1" customFormat="1" ht="16.5" customHeight="1">
      <c r="B142" s="47"/>
      <c r="C142" s="246" t="s">
        <v>349</v>
      </c>
      <c r="D142" s="246" t="s">
        <v>156</v>
      </c>
      <c r="E142" s="247" t="s">
        <v>1947</v>
      </c>
      <c r="F142" s="248" t="s">
        <v>1948</v>
      </c>
      <c r="G142" s="249" t="s">
        <v>148</v>
      </c>
      <c r="H142" s="250">
        <v>60</v>
      </c>
      <c r="I142" s="251"/>
      <c r="J142" s="252">
        <f>ROUND(I142*H142,2)</f>
        <v>0</v>
      </c>
      <c r="K142" s="248" t="s">
        <v>21</v>
      </c>
      <c r="L142" s="253"/>
      <c r="M142" s="254" t="s">
        <v>21</v>
      </c>
      <c r="N142" s="255" t="s">
        <v>45</v>
      </c>
      <c r="O142" s="48"/>
      <c r="P142" s="243">
        <f>O142*H142</f>
        <v>0</v>
      </c>
      <c r="Q142" s="243">
        <v>5E-05</v>
      </c>
      <c r="R142" s="243">
        <f>Q142*H142</f>
        <v>0.003</v>
      </c>
      <c r="S142" s="243">
        <v>0</v>
      </c>
      <c r="T142" s="244">
        <f>S142*H142</f>
        <v>0</v>
      </c>
      <c r="AR142" s="25" t="s">
        <v>181</v>
      </c>
      <c r="AT142" s="25" t="s">
        <v>156</v>
      </c>
      <c r="AU142" s="25" t="s">
        <v>84</v>
      </c>
      <c r="AY142" s="25" t="s">
        <v>142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82</v>
      </c>
      <c r="BK142" s="245">
        <f>ROUND(I142*H142,2)</f>
        <v>0</v>
      </c>
      <c r="BL142" s="25" t="s">
        <v>161</v>
      </c>
      <c r="BM142" s="25" t="s">
        <v>2066</v>
      </c>
    </row>
    <row r="143" spans="2:65" s="1" customFormat="1" ht="16.5" customHeight="1">
      <c r="B143" s="47"/>
      <c r="C143" s="246" t="s">
        <v>353</v>
      </c>
      <c r="D143" s="246" t="s">
        <v>156</v>
      </c>
      <c r="E143" s="247" t="s">
        <v>1950</v>
      </c>
      <c r="F143" s="248" t="s">
        <v>1951</v>
      </c>
      <c r="G143" s="249" t="s">
        <v>148</v>
      </c>
      <c r="H143" s="250">
        <v>435</v>
      </c>
      <c r="I143" s="251"/>
      <c r="J143" s="252">
        <f>ROUND(I143*H143,2)</f>
        <v>0</v>
      </c>
      <c r="K143" s="248" t="s">
        <v>21</v>
      </c>
      <c r="L143" s="253"/>
      <c r="M143" s="254" t="s">
        <v>21</v>
      </c>
      <c r="N143" s="255" t="s">
        <v>45</v>
      </c>
      <c r="O143" s="48"/>
      <c r="P143" s="243">
        <f>O143*H143</f>
        <v>0</v>
      </c>
      <c r="Q143" s="243">
        <v>0.000110344827586207</v>
      </c>
      <c r="R143" s="243">
        <f>Q143*H143</f>
        <v>0.04800000000000004</v>
      </c>
      <c r="S143" s="243">
        <v>0</v>
      </c>
      <c r="T143" s="244">
        <f>S143*H143</f>
        <v>0</v>
      </c>
      <c r="AR143" s="25" t="s">
        <v>181</v>
      </c>
      <c r="AT143" s="25" t="s">
        <v>156</v>
      </c>
      <c r="AU143" s="25" t="s">
        <v>84</v>
      </c>
      <c r="AY143" s="25" t="s">
        <v>142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25" t="s">
        <v>82</v>
      </c>
      <c r="BK143" s="245">
        <f>ROUND(I143*H143,2)</f>
        <v>0</v>
      </c>
      <c r="BL143" s="25" t="s">
        <v>161</v>
      </c>
      <c r="BM143" s="25" t="s">
        <v>2067</v>
      </c>
    </row>
    <row r="144" spans="2:65" s="1" customFormat="1" ht="16.5" customHeight="1">
      <c r="B144" s="47"/>
      <c r="C144" s="246" t="s">
        <v>357</v>
      </c>
      <c r="D144" s="246" t="s">
        <v>156</v>
      </c>
      <c r="E144" s="247" t="s">
        <v>1953</v>
      </c>
      <c r="F144" s="248" t="s">
        <v>1954</v>
      </c>
      <c r="G144" s="249" t="s">
        <v>148</v>
      </c>
      <c r="H144" s="250">
        <v>75</v>
      </c>
      <c r="I144" s="251"/>
      <c r="J144" s="252">
        <f>ROUND(I144*H144,2)</f>
        <v>0</v>
      </c>
      <c r="K144" s="248" t="s">
        <v>21</v>
      </c>
      <c r="L144" s="253"/>
      <c r="M144" s="254" t="s">
        <v>21</v>
      </c>
      <c r="N144" s="255" t="s">
        <v>45</v>
      </c>
      <c r="O144" s="48"/>
      <c r="P144" s="243">
        <f>O144*H144</f>
        <v>0</v>
      </c>
      <c r="Q144" s="243">
        <v>0.000106666666666667</v>
      </c>
      <c r="R144" s="243">
        <f>Q144*H144</f>
        <v>0.008000000000000026</v>
      </c>
      <c r="S144" s="243">
        <v>0</v>
      </c>
      <c r="T144" s="244">
        <f>S144*H144</f>
        <v>0</v>
      </c>
      <c r="AR144" s="25" t="s">
        <v>181</v>
      </c>
      <c r="AT144" s="25" t="s">
        <v>156</v>
      </c>
      <c r="AU144" s="25" t="s">
        <v>84</v>
      </c>
      <c r="AY144" s="25" t="s">
        <v>142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25" t="s">
        <v>82</v>
      </c>
      <c r="BK144" s="245">
        <f>ROUND(I144*H144,2)</f>
        <v>0</v>
      </c>
      <c r="BL144" s="25" t="s">
        <v>161</v>
      </c>
      <c r="BM144" s="25" t="s">
        <v>2068</v>
      </c>
    </row>
    <row r="145" spans="2:65" s="1" customFormat="1" ht="16.5" customHeight="1">
      <c r="B145" s="47"/>
      <c r="C145" s="246" t="s">
        <v>361</v>
      </c>
      <c r="D145" s="246" t="s">
        <v>156</v>
      </c>
      <c r="E145" s="247" t="s">
        <v>1971</v>
      </c>
      <c r="F145" s="248" t="s">
        <v>1819</v>
      </c>
      <c r="G145" s="249" t="s">
        <v>148</v>
      </c>
      <c r="H145" s="250">
        <v>1</v>
      </c>
      <c r="I145" s="251"/>
      <c r="J145" s="252">
        <f>ROUND(I145*H145,2)</f>
        <v>0</v>
      </c>
      <c r="K145" s="248" t="s">
        <v>21</v>
      </c>
      <c r="L145" s="253"/>
      <c r="M145" s="254" t="s">
        <v>21</v>
      </c>
      <c r="N145" s="255" t="s">
        <v>45</v>
      </c>
      <c r="O145" s="4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AR145" s="25" t="s">
        <v>181</v>
      </c>
      <c r="AT145" s="25" t="s">
        <v>156</v>
      </c>
      <c r="AU145" s="25" t="s">
        <v>84</v>
      </c>
      <c r="AY145" s="25" t="s">
        <v>142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25" t="s">
        <v>82</v>
      </c>
      <c r="BK145" s="245">
        <f>ROUND(I145*H145,2)</f>
        <v>0</v>
      </c>
      <c r="BL145" s="25" t="s">
        <v>161</v>
      </c>
      <c r="BM145" s="25" t="s">
        <v>2069</v>
      </c>
    </row>
    <row r="146" spans="2:63" s="11" customFormat="1" ht="29.85" customHeight="1">
      <c r="B146" s="218"/>
      <c r="C146" s="219"/>
      <c r="D146" s="220" t="s">
        <v>73</v>
      </c>
      <c r="E146" s="232" t="s">
        <v>2070</v>
      </c>
      <c r="F146" s="232" t="s">
        <v>2071</v>
      </c>
      <c r="G146" s="219"/>
      <c r="H146" s="219"/>
      <c r="I146" s="222"/>
      <c r="J146" s="233">
        <f>BK146</f>
        <v>0</v>
      </c>
      <c r="K146" s="219"/>
      <c r="L146" s="224"/>
      <c r="M146" s="225"/>
      <c r="N146" s="226"/>
      <c r="O146" s="226"/>
      <c r="P146" s="227">
        <f>SUM(P147:P153)</f>
        <v>0</v>
      </c>
      <c r="Q146" s="226"/>
      <c r="R146" s="227">
        <f>SUM(R147:R153)</f>
        <v>0</v>
      </c>
      <c r="S146" s="226"/>
      <c r="T146" s="228">
        <f>SUM(T147:T153)</f>
        <v>0</v>
      </c>
      <c r="AR146" s="229" t="s">
        <v>82</v>
      </c>
      <c r="AT146" s="230" t="s">
        <v>73</v>
      </c>
      <c r="AU146" s="230" t="s">
        <v>82</v>
      </c>
      <c r="AY146" s="229" t="s">
        <v>142</v>
      </c>
      <c r="BK146" s="231">
        <f>SUM(BK147:BK153)</f>
        <v>0</v>
      </c>
    </row>
    <row r="147" spans="2:65" s="1" customFormat="1" ht="16.5" customHeight="1">
      <c r="B147" s="47"/>
      <c r="C147" s="234" t="s">
        <v>365</v>
      </c>
      <c r="D147" s="234" t="s">
        <v>145</v>
      </c>
      <c r="E147" s="235" t="s">
        <v>1984</v>
      </c>
      <c r="F147" s="236" t="s">
        <v>1985</v>
      </c>
      <c r="G147" s="237" t="s">
        <v>179</v>
      </c>
      <c r="H147" s="238">
        <v>1</v>
      </c>
      <c r="I147" s="239"/>
      <c r="J147" s="240">
        <f>ROUND(I147*H147,2)</f>
        <v>0</v>
      </c>
      <c r="K147" s="236" t="s">
        <v>21</v>
      </c>
      <c r="L147" s="73"/>
      <c r="M147" s="241" t="s">
        <v>21</v>
      </c>
      <c r="N147" s="242" t="s">
        <v>45</v>
      </c>
      <c r="O147" s="4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AR147" s="25" t="s">
        <v>161</v>
      </c>
      <c r="AT147" s="25" t="s">
        <v>145</v>
      </c>
      <c r="AU147" s="25" t="s">
        <v>84</v>
      </c>
      <c r="AY147" s="25" t="s">
        <v>142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25" t="s">
        <v>82</v>
      </c>
      <c r="BK147" s="245">
        <f>ROUND(I147*H147,2)</f>
        <v>0</v>
      </c>
      <c r="BL147" s="25" t="s">
        <v>161</v>
      </c>
      <c r="BM147" s="25" t="s">
        <v>2072</v>
      </c>
    </row>
    <row r="148" spans="2:65" s="1" customFormat="1" ht="16.5" customHeight="1">
      <c r="B148" s="47"/>
      <c r="C148" s="234" t="s">
        <v>369</v>
      </c>
      <c r="D148" s="234" t="s">
        <v>145</v>
      </c>
      <c r="E148" s="235" t="s">
        <v>1981</v>
      </c>
      <c r="F148" s="236" t="s">
        <v>1982</v>
      </c>
      <c r="G148" s="237" t="s">
        <v>179</v>
      </c>
      <c r="H148" s="238">
        <v>1</v>
      </c>
      <c r="I148" s="239"/>
      <c r="J148" s="240">
        <f>ROUND(I148*H148,2)</f>
        <v>0</v>
      </c>
      <c r="K148" s="236" t="s">
        <v>21</v>
      </c>
      <c r="L148" s="73"/>
      <c r="M148" s="241" t="s">
        <v>21</v>
      </c>
      <c r="N148" s="242" t="s">
        <v>45</v>
      </c>
      <c r="O148" s="4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AR148" s="25" t="s">
        <v>161</v>
      </c>
      <c r="AT148" s="25" t="s">
        <v>145</v>
      </c>
      <c r="AU148" s="25" t="s">
        <v>84</v>
      </c>
      <c r="AY148" s="25" t="s">
        <v>142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25" t="s">
        <v>82</v>
      </c>
      <c r="BK148" s="245">
        <f>ROUND(I148*H148,2)</f>
        <v>0</v>
      </c>
      <c r="BL148" s="25" t="s">
        <v>161</v>
      </c>
      <c r="BM148" s="25" t="s">
        <v>2073</v>
      </c>
    </row>
    <row r="149" spans="2:65" s="1" customFormat="1" ht="16.5" customHeight="1">
      <c r="B149" s="47"/>
      <c r="C149" s="234" t="s">
        <v>373</v>
      </c>
      <c r="D149" s="234" t="s">
        <v>145</v>
      </c>
      <c r="E149" s="235" t="s">
        <v>1975</v>
      </c>
      <c r="F149" s="236" t="s">
        <v>1976</v>
      </c>
      <c r="G149" s="237" t="s">
        <v>179</v>
      </c>
      <c r="H149" s="238">
        <v>1</v>
      </c>
      <c r="I149" s="239"/>
      <c r="J149" s="240">
        <f>ROUND(I149*H149,2)</f>
        <v>0</v>
      </c>
      <c r="K149" s="236" t="s">
        <v>21</v>
      </c>
      <c r="L149" s="73"/>
      <c r="M149" s="241" t="s">
        <v>21</v>
      </c>
      <c r="N149" s="242" t="s">
        <v>45</v>
      </c>
      <c r="O149" s="4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AR149" s="25" t="s">
        <v>161</v>
      </c>
      <c r="AT149" s="25" t="s">
        <v>145</v>
      </c>
      <c r="AU149" s="25" t="s">
        <v>84</v>
      </c>
      <c r="AY149" s="25" t="s">
        <v>142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25" t="s">
        <v>82</v>
      </c>
      <c r="BK149" s="245">
        <f>ROUND(I149*H149,2)</f>
        <v>0</v>
      </c>
      <c r="BL149" s="25" t="s">
        <v>161</v>
      </c>
      <c r="BM149" s="25" t="s">
        <v>2074</v>
      </c>
    </row>
    <row r="150" spans="2:65" s="1" customFormat="1" ht="16.5" customHeight="1">
      <c r="B150" s="47"/>
      <c r="C150" s="234" t="s">
        <v>377</v>
      </c>
      <c r="D150" s="234" t="s">
        <v>145</v>
      </c>
      <c r="E150" s="235" t="s">
        <v>1978</v>
      </c>
      <c r="F150" s="236" t="s">
        <v>1979</v>
      </c>
      <c r="G150" s="237" t="s">
        <v>179</v>
      </c>
      <c r="H150" s="238">
        <v>1</v>
      </c>
      <c r="I150" s="239"/>
      <c r="J150" s="240">
        <f>ROUND(I150*H150,2)</f>
        <v>0</v>
      </c>
      <c r="K150" s="236" t="s">
        <v>21</v>
      </c>
      <c r="L150" s="73"/>
      <c r="M150" s="241" t="s">
        <v>21</v>
      </c>
      <c r="N150" s="242" t="s">
        <v>45</v>
      </c>
      <c r="O150" s="4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AR150" s="25" t="s">
        <v>161</v>
      </c>
      <c r="AT150" s="25" t="s">
        <v>145</v>
      </c>
      <c r="AU150" s="25" t="s">
        <v>84</v>
      </c>
      <c r="AY150" s="25" t="s">
        <v>142</v>
      </c>
      <c r="BE150" s="245">
        <f>IF(N150="základní",J150,0)</f>
        <v>0</v>
      </c>
      <c r="BF150" s="245">
        <f>IF(N150="snížená",J150,0)</f>
        <v>0</v>
      </c>
      <c r="BG150" s="245">
        <f>IF(N150="zákl. přenesená",J150,0)</f>
        <v>0</v>
      </c>
      <c r="BH150" s="245">
        <f>IF(N150="sníž. přenesená",J150,0)</f>
        <v>0</v>
      </c>
      <c r="BI150" s="245">
        <f>IF(N150="nulová",J150,0)</f>
        <v>0</v>
      </c>
      <c r="BJ150" s="25" t="s">
        <v>82</v>
      </c>
      <c r="BK150" s="245">
        <f>ROUND(I150*H150,2)</f>
        <v>0</v>
      </c>
      <c r="BL150" s="25" t="s">
        <v>161</v>
      </c>
      <c r="BM150" s="25" t="s">
        <v>2075</v>
      </c>
    </row>
    <row r="151" spans="2:65" s="1" customFormat="1" ht="16.5" customHeight="1">
      <c r="B151" s="47"/>
      <c r="C151" s="234" t="s">
        <v>381</v>
      </c>
      <c r="D151" s="234" t="s">
        <v>145</v>
      </c>
      <c r="E151" s="235" t="s">
        <v>1987</v>
      </c>
      <c r="F151" s="236" t="s">
        <v>1988</v>
      </c>
      <c r="G151" s="237" t="s">
        <v>179</v>
      </c>
      <c r="H151" s="238">
        <v>1</v>
      </c>
      <c r="I151" s="239"/>
      <c r="J151" s="240">
        <f>ROUND(I151*H151,2)</f>
        <v>0</v>
      </c>
      <c r="K151" s="236" t="s">
        <v>21</v>
      </c>
      <c r="L151" s="73"/>
      <c r="M151" s="241" t="s">
        <v>21</v>
      </c>
      <c r="N151" s="242" t="s">
        <v>45</v>
      </c>
      <c r="O151" s="4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AR151" s="25" t="s">
        <v>161</v>
      </c>
      <c r="AT151" s="25" t="s">
        <v>145</v>
      </c>
      <c r="AU151" s="25" t="s">
        <v>84</v>
      </c>
      <c r="AY151" s="25" t="s">
        <v>142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25" t="s">
        <v>82</v>
      </c>
      <c r="BK151" s="245">
        <f>ROUND(I151*H151,2)</f>
        <v>0</v>
      </c>
      <c r="BL151" s="25" t="s">
        <v>161</v>
      </c>
      <c r="BM151" s="25" t="s">
        <v>2076</v>
      </c>
    </row>
    <row r="152" spans="2:65" s="1" customFormat="1" ht="16.5" customHeight="1">
      <c r="B152" s="47"/>
      <c r="C152" s="234" t="s">
        <v>385</v>
      </c>
      <c r="D152" s="234" t="s">
        <v>145</v>
      </c>
      <c r="E152" s="235" t="s">
        <v>1990</v>
      </c>
      <c r="F152" s="236" t="s">
        <v>1991</v>
      </c>
      <c r="G152" s="237" t="s">
        <v>179</v>
      </c>
      <c r="H152" s="238">
        <v>1</v>
      </c>
      <c r="I152" s="239"/>
      <c r="J152" s="240">
        <f>ROUND(I152*H152,2)</f>
        <v>0</v>
      </c>
      <c r="K152" s="236" t="s">
        <v>21</v>
      </c>
      <c r="L152" s="73"/>
      <c r="M152" s="241" t="s">
        <v>21</v>
      </c>
      <c r="N152" s="242" t="s">
        <v>45</v>
      </c>
      <c r="O152" s="4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AR152" s="25" t="s">
        <v>161</v>
      </c>
      <c r="AT152" s="25" t="s">
        <v>145</v>
      </c>
      <c r="AU152" s="25" t="s">
        <v>84</v>
      </c>
      <c r="AY152" s="25" t="s">
        <v>142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25" t="s">
        <v>82</v>
      </c>
      <c r="BK152" s="245">
        <f>ROUND(I152*H152,2)</f>
        <v>0</v>
      </c>
      <c r="BL152" s="25" t="s">
        <v>161</v>
      </c>
      <c r="BM152" s="25" t="s">
        <v>2077</v>
      </c>
    </row>
    <row r="153" spans="2:65" s="1" customFormat="1" ht="16.5" customHeight="1">
      <c r="B153" s="47"/>
      <c r="C153" s="234" t="s">
        <v>389</v>
      </c>
      <c r="D153" s="234" t="s">
        <v>145</v>
      </c>
      <c r="E153" s="235" t="s">
        <v>1993</v>
      </c>
      <c r="F153" s="236" t="s">
        <v>1994</v>
      </c>
      <c r="G153" s="237" t="s">
        <v>179</v>
      </c>
      <c r="H153" s="238">
        <v>1</v>
      </c>
      <c r="I153" s="239"/>
      <c r="J153" s="240">
        <f>ROUND(I153*H153,2)</f>
        <v>0</v>
      </c>
      <c r="K153" s="236" t="s">
        <v>21</v>
      </c>
      <c r="L153" s="73"/>
      <c r="M153" s="241" t="s">
        <v>21</v>
      </c>
      <c r="N153" s="257" t="s">
        <v>45</v>
      </c>
      <c r="O153" s="258"/>
      <c r="P153" s="259">
        <f>O153*H153</f>
        <v>0</v>
      </c>
      <c r="Q153" s="259">
        <v>0</v>
      </c>
      <c r="R153" s="259">
        <f>Q153*H153</f>
        <v>0</v>
      </c>
      <c r="S153" s="259">
        <v>0</v>
      </c>
      <c r="T153" s="260">
        <f>S153*H153</f>
        <v>0</v>
      </c>
      <c r="AR153" s="25" t="s">
        <v>161</v>
      </c>
      <c r="AT153" s="25" t="s">
        <v>145</v>
      </c>
      <c r="AU153" s="25" t="s">
        <v>84</v>
      </c>
      <c r="AY153" s="25" t="s">
        <v>142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25" t="s">
        <v>82</v>
      </c>
      <c r="BK153" s="245">
        <f>ROUND(I153*H153,2)</f>
        <v>0</v>
      </c>
      <c r="BL153" s="25" t="s">
        <v>161</v>
      </c>
      <c r="BM153" s="25" t="s">
        <v>2078</v>
      </c>
    </row>
    <row r="154" spans="2:12" s="1" customFormat="1" ht="6.95" customHeight="1">
      <c r="B154" s="68"/>
      <c r="C154" s="69"/>
      <c r="D154" s="69"/>
      <c r="E154" s="69"/>
      <c r="F154" s="69"/>
      <c r="G154" s="69"/>
      <c r="H154" s="69"/>
      <c r="I154" s="179"/>
      <c r="J154" s="69"/>
      <c r="K154" s="69"/>
      <c r="L154" s="73"/>
    </row>
  </sheetData>
  <sheetProtection password="CC35" sheet="1" objects="1" scenarios="1" formatColumns="0" formatRows="0" autoFilter="0"/>
  <autoFilter ref="C87:K15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09" customWidth="1"/>
    <col min="2" max="2" width="1.66796875" style="309" customWidth="1"/>
    <col min="3" max="4" width="5" style="309" customWidth="1"/>
    <col min="5" max="5" width="11.66015625" style="309" customWidth="1"/>
    <col min="6" max="6" width="9.16015625" style="309" customWidth="1"/>
    <col min="7" max="7" width="5" style="309" customWidth="1"/>
    <col min="8" max="8" width="77.83203125" style="309" customWidth="1"/>
    <col min="9" max="10" width="20" style="309" customWidth="1"/>
    <col min="11" max="11" width="1.66796875" style="309" customWidth="1"/>
  </cols>
  <sheetData>
    <row r="1" ht="37.5" customHeight="1"/>
    <row r="2" spans="2:11" ht="7.5" customHeight="1">
      <c r="B2" s="310"/>
      <c r="C2" s="311"/>
      <c r="D2" s="311"/>
      <c r="E2" s="311"/>
      <c r="F2" s="311"/>
      <c r="G2" s="311"/>
      <c r="H2" s="311"/>
      <c r="I2" s="311"/>
      <c r="J2" s="311"/>
      <c r="K2" s="312"/>
    </row>
    <row r="3" spans="2:11" s="16" customFormat="1" ht="45" customHeight="1">
      <c r="B3" s="313"/>
      <c r="C3" s="314" t="s">
        <v>2079</v>
      </c>
      <c r="D3" s="314"/>
      <c r="E3" s="314"/>
      <c r="F3" s="314"/>
      <c r="G3" s="314"/>
      <c r="H3" s="314"/>
      <c r="I3" s="314"/>
      <c r="J3" s="314"/>
      <c r="K3" s="315"/>
    </row>
    <row r="4" spans="2:11" ht="25.5" customHeight="1">
      <c r="B4" s="316"/>
      <c r="C4" s="317" t="s">
        <v>2080</v>
      </c>
      <c r="D4" s="317"/>
      <c r="E4" s="317"/>
      <c r="F4" s="317"/>
      <c r="G4" s="317"/>
      <c r="H4" s="317"/>
      <c r="I4" s="317"/>
      <c r="J4" s="317"/>
      <c r="K4" s="318"/>
    </row>
    <row r="5" spans="2:11" ht="5.25" customHeight="1">
      <c r="B5" s="316"/>
      <c r="C5" s="319"/>
      <c r="D5" s="319"/>
      <c r="E5" s="319"/>
      <c r="F5" s="319"/>
      <c r="G5" s="319"/>
      <c r="H5" s="319"/>
      <c r="I5" s="319"/>
      <c r="J5" s="319"/>
      <c r="K5" s="318"/>
    </row>
    <row r="6" spans="2:11" ht="15" customHeight="1">
      <c r="B6" s="316"/>
      <c r="C6" s="320" t="s">
        <v>2081</v>
      </c>
      <c r="D6" s="320"/>
      <c r="E6" s="320"/>
      <c r="F6" s="320"/>
      <c r="G6" s="320"/>
      <c r="H6" s="320"/>
      <c r="I6" s="320"/>
      <c r="J6" s="320"/>
      <c r="K6" s="318"/>
    </row>
    <row r="7" spans="2:11" ht="15" customHeight="1">
      <c r="B7" s="321"/>
      <c r="C7" s="320" t="s">
        <v>2082</v>
      </c>
      <c r="D7" s="320"/>
      <c r="E7" s="320"/>
      <c r="F7" s="320"/>
      <c r="G7" s="320"/>
      <c r="H7" s="320"/>
      <c r="I7" s="320"/>
      <c r="J7" s="320"/>
      <c r="K7" s="318"/>
    </row>
    <row r="8" spans="2:11" ht="12.75" customHeight="1">
      <c r="B8" s="321"/>
      <c r="C8" s="320"/>
      <c r="D8" s="320"/>
      <c r="E8" s="320"/>
      <c r="F8" s="320"/>
      <c r="G8" s="320"/>
      <c r="H8" s="320"/>
      <c r="I8" s="320"/>
      <c r="J8" s="320"/>
      <c r="K8" s="318"/>
    </row>
    <row r="9" spans="2:11" ht="15" customHeight="1">
      <c r="B9" s="321"/>
      <c r="C9" s="320" t="s">
        <v>2083</v>
      </c>
      <c r="D9" s="320"/>
      <c r="E9" s="320"/>
      <c r="F9" s="320"/>
      <c r="G9" s="320"/>
      <c r="H9" s="320"/>
      <c r="I9" s="320"/>
      <c r="J9" s="320"/>
      <c r="K9" s="318"/>
    </row>
    <row r="10" spans="2:11" ht="15" customHeight="1">
      <c r="B10" s="321"/>
      <c r="C10" s="320"/>
      <c r="D10" s="320" t="s">
        <v>2084</v>
      </c>
      <c r="E10" s="320"/>
      <c r="F10" s="320"/>
      <c r="G10" s="320"/>
      <c r="H10" s="320"/>
      <c r="I10" s="320"/>
      <c r="J10" s="320"/>
      <c r="K10" s="318"/>
    </row>
    <row r="11" spans="2:11" ht="15" customHeight="1">
      <c r="B11" s="321"/>
      <c r="C11" s="322"/>
      <c r="D11" s="320" t="s">
        <v>2085</v>
      </c>
      <c r="E11" s="320"/>
      <c r="F11" s="320"/>
      <c r="G11" s="320"/>
      <c r="H11" s="320"/>
      <c r="I11" s="320"/>
      <c r="J11" s="320"/>
      <c r="K11" s="318"/>
    </row>
    <row r="12" spans="2:11" ht="12.75" customHeight="1">
      <c r="B12" s="321"/>
      <c r="C12" s="322"/>
      <c r="D12" s="322"/>
      <c r="E12" s="322"/>
      <c r="F12" s="322"/>
      <c r="G12" s="322"/>
      <c r="H12" s="322"/>
      <c r="I12" s="322"/>
      <c r="J12" s="322"/>
      <c r="K12" s="318"/>
    </row>
    <row r="13" spans="2:11" ht="15" customHeight="1">
      <c r="B13" s="321"/>
      <c r="C13" s="322"/>
      <c r="D13" s="320" t="s">
        <v>2086</v>
      </c>
      <c r="E13" s="320"/>
      <c r="F13" s="320"/>
      <c r="G13" s="320"/>
      <c r="H13" s="320"/>
      <c r="I13" s="320"/>
      <c r="J13" s="320"/>
      <c r="K13" s="318"/>
    </row>
    <row r="14" spans="2:11" ht="15" customHeight="1">
      <c r="B14" s="321"/>
      <c r="C14" s="322"/>
      <c r="D14" s="320" t="s">
        <v>2087</v>
      </c>
      <c r="E14" s="320"/>
      <c r="F14" s="320"/>
      <c r="G14" s="320"/>
      <c r="H14" s="320"/>
      <c r="I14" s="320"/>
      <c r="J14" s="320"/>
      <c r="K14" s="318"/>
    </row>
    <row r="15" spans="2:11" ht="15" customHeight="1">
      <c r="B15" s="321"/>
      <c r="C15" s="322"/>
      <c r="D15" s="320" t="s">
        <v>2088</v>
      </c>
      <c r="E15" s="320"/>
      <c r="F15" s="320"/>
      <c r="G15" s="320"/>
      <c r="H15" s="320"/>
      <c r="I15" s="320"/>
      <c r="J15" s="320"/>
      <c r="K15" s="318"/>
    </row>
    <row r="16" spans="2:11" ht="15" customHeight="1">
      <c r="B16" s="321"/>
      <c r="C16" s="322"/>
      <c r="D16" s="322"/>
      <c r="E16" s="323" t="s">
        <v>81</v>
      </c>
      <c r="F16" s="320" t="s">
        <v>2089</v>
      </c>
      <c r="G16" s="320"/>
      <c r="H16" s="320"/>
      <c r="I16" s="320"/>
      <c r="J16" s="320"/>
      <c r="K16" s="318"/>
    </row>
    <row r="17" spans="2:11" ht="15" customHeight="1">
      <c r="B17" s="321"/>
      <c r="C17" s="322"/>
      <c r="D17" s="322"/>
      <c r="E17" s="323" t="s">
        <v>2090</v>
      </c>
      <c r="F17" s="320" t="s">
        <v>2091</v>
      </c>
      <c r="G17" s="320"/>
      <c r="H17" s="320"/>
      <c r="I17" s="320"/>
      <c r="J17" s="320"/>
      <c r="K17" s="318"/>
    </row>
    <row r="18" spans="2:11" ht="15" customHeight="1">
      <c r="B18" s="321"/>
      <c r="C18" s="322"/>
      <c r="D18" s="322"/>
      <c r="E18" s="323" t="s">
        <v>2092</v>
      </c>
      <c r="F18" s="320" t="s">
        <v>2093</v>
      </c>
      <c r="G18" s="320"/>
      <c r="H18" s="320"/>
      <c r="I18" s="320"/>
      <c r="J18" s="320"/>
      <c r="K18" s="318"/>
    </row>
    <row r="19" spans="2:11" ht="15" customHeight="1">
      <c r="B19" s="321"/>
      <c r="C19" s="322"/>
      <c r="D19" s="322"/>
      <c r="E19" s="323" t="s">
        <v>2094</v>
      </c>
      <c r="F19" s="320" t="s">
        <v>2095</v>
      </c>
      <c r="G19" s="320"/>
      <c r="H19" s="320"/>
      <c r="I19" s="320"/>
      <c r="J19" s="320"/>
      <c r="K19" s="318"/>
    </row>
    <row r="20" spans="2:11" ht="15" customHeight="1">
      <c r="B20" s="321"/>
      <c r="C20" s="322"/>
      <c r="D20" s="322"/>
      <c r="E20" s="323" t="s">
        <v>2096</v>
      </c>
      <c r="F20" s="320" t="s">
        <v>2071</v>
      </c>
      <c r="G20" s="320"/>
      <c r="H20" s="320"/>
      <c r="I20" s="320"/>
      <c r="J20" s="320"/>
      <c r="K20" s="318"/>
    </row>
    <row r="21" spans="2:11" ht="15" customHeight="1">
      <c r="B21" s="321"/>
      <c r="C21" s="322"/>
      <c r="D21" s="322"/>
      <c r="E21" s="323" t="s">
        <v>99</v>
      </c>
      <c r="F21" s="320" t="s">
        <v>2097</v>
      </c>
      <c r="G21" s="320"/>
      <c r="H21" s="320"/>
      <c r="I21" s="320"/>
      <c r="J21" s="320"/>
      <c r="K21" s="318"/>
    </row>
    <row r="22" spans="2:11" ht="12.75" customHeight="1">
      <c r="B22" s="321"/>
      <c r="C22" s="322"/>
      <c r="D22" s="322"/>
      <c r="E22" s="322"/>
      <c r="F22" s="322"/>
      <c r="G22" s="322"/>
      <c r="H22" s="322"/>
      <c r="I22" s="322"/>
      <c r="J22" s="322"/>
      <c r="K22" s="318"/>
    </row>
    <row r="23" spans="2:11" ht="15" customHeight="1">
      <c r="B23" s="321"/>
      <c r="C23" s="320" t="s">
        <v>2098</v>
      </c>
      <c r="D23" s="320"/>
      <c r="E23" s="320"/>
      <c r="F23" s="320"/>
      <c r="G23" s="320"/>
      <c r="H23" s="320"/>
      <c r="I23" s="320"/>
      <c r="J23" s="320"/>
      <c r="K23" s="318"/>
    </row>
    <row r="24" spans="2:11" ht="15" customHeight="1">
      <c r="B24" s="321"/>
      <c r="C24" s="320" t="s">
        <v>2099</v>
      </c>
      <c r="D24" s="320"/>
      <c r="E24" s="320"/>
      <c r="F24" s="320"/>
      <c r="G24" s="320"/>
      <c r="H24" s="320"/>
      <c r="I24" s="320"/>
      <c r="J24" s="320"/>
      <c r="K24" s="318"/>
    </row>
    <row r="25" spans="2:11" ht="15" customHeight="1">
      <c r="B25" s="321"/>
      <c r="C25" s="320"/>
      <c r="D25" s="320" t="s">
        <v>2100</v>
      </c>
      <c r="E25" s="320"/>
      <c r="F25" s="320"/>
      <c r="G25" s="320"/>
      <c r="H25" s="320"/>
      <c r="I25" s="320"/>
      <c r="J25" s="320"/>
      <c r="K25" s="318"/>
    </row>
    <row r="26" spans="2:11" ht="15" customHeight="1">
      <c r="B26" s="321"/>
      <c r="C26" s="322"/>
      <c r="D26" s="320" t="s">
        <v>2101</v>
      </c>
      <c r="E26" s="320"/>
      <c r="F26" s="320"/>
      <c r="G26" s="320"/>
      <c r="H26" s="320"/>
      <c r="I26" s="320"/>
      <c r="J26" s="320"/>
      <c r="K26" s="318"/>
    </row>
    <row r="27" spans="2:11" ht="12.75" customHeight="1">
      <c r="B27" s="321"/>
      <c r="C27" s="322"/>
      <c r="D27" s="322"/>
      <c r="E27" s="322"/>
      <c r="F27" s="322"/>
      <c r="G27" s="322"/>
      <c r="H27" s="322"/>
      <c r="I27" s="322"/>
      <c r="J27" s="322"/>
      <c r="K27" s="318"/>
    </row>
    <row r="28" spans="2:11" ht="15" customHeight="1">
      <c r="B28" s="321"/>
      <c r="C28" s="322"/>
      <c r="D28" s="320" t="s">
        <v>2102</v>
      </c>
      <c r="E28" s="320"/>
      <c r="F28" s="320"/>
      <c r="G28" s="320"/>
      <c r="H28" s="320"/>
      <c r="I28" s="320"/>
      <c r="J28" s="320"/>
      <c r="K28" s="318"/>
    </row>
    <row r="29" spans="2:11" ht="15" customHeight="1">
      <c r="B29" s="321"/>
      <c r="C29" s="322"/>
      <c r="D29" s="320" t="s">
        <v>2103</v>
      </c>
      <c r="E29" s="320"/>
      <c r="F29" s="320"/>
      <c r="G29" s="320"/>
      <c r="H29" s="320"/>
      <c r="I29" s="320"/>
      <c r="J29" s="320"/>
      <c r="K29" s="318"/>
    </row>
    <row r="30" spans="2:11" ht="12.75" customHeight="1">
      <c r="B30" s="321"/>
      <c r="C30" s="322"/>
      <c r="D30" s="322"/>
      <c r="E30" s="322"/>
      <c r="F30" s="322"/>
      <c r="G30" s="322"/>
      <c r="H30" s="322"/>
      <c r="I30" s="322"/>
      <c r="J30" s="322"/>
      <c r="K30" s="318"/>
    </row>
    <row r="31" spans="2:11" ht="15" customHeight="1">
      <c r="B31" s="321"/>
      <c r="C31" s="322"/>
      <c r="D31" s="320" t="s">
        <v>2104</v>
      </c>
      <c r="E31" s="320"/>
      <c r="F31" s="320"/>
      <c r="G31" s="320"/>
      <c r="H31" s="320"/>
      <c r="I31" s="320"/>
      <c r="J31" s="320"/>
      <c r="K31" s="318"/>
    </row>
    <row r="32" spans="2:11" ht="15" customHeight="1">
      <c r="B32" s="321"/>
      <c r="C32" s="322"/>
      <c r="D32" s="320" t="s">
        <v>2105</v>
      </c>
      <c r="E32" s="320"/>
      <c r="F32" s="320"/>
      <c r="G32" s="320"/>
      <c r="H32" s="320"/>
      <c r="I32" s="320"/>
      <c r="J32" s="320"/>
      <c r="K32" s="318"/>
    </row>
    <row r="33" spans="2:11" ht="15" customHeight="1">
      <c r="B33" s="321"/>
      <c r="C33" s="322"/>
      <c r="D33" s="320" t="s">
        <v>2106</v>
      </c>
      <c r="E33" s="320"/>
      <c r="F33" s="320"/>
      <c r="G33" s="320"/>
      <c r="H33" s="320"/>
      <c r="I33" s="320"/>
      <c r="J33" s="320"/>
      <c r="K33" s="318"/>
    </row>
    <row r="34" spans="2:11" ht="15" customHeight="1">
      <c r="B34" s="321"/>
      <c r="C34" s="322"/>
      <c r="D34" s="320"/>
      <c r="E34" s="324" t="s">
        <v>127</v>
      </c>
      <c r="F34" s="320"/>
      <c r="G34" s="320" t="s">
        <v>2107</v>
      </c>
      <c r="H34" s="320"/>
      <c r="I34" s="320"/>
      <c r="J34" s="320"/>
      <c r="K34" s="318"/>
    </row>
    <row r="35" spans="2:11" ht="30.75" customHeight="1">
      <c r="B35" s="321"/>
      <c r="C35" s="322"/>
      <c r="D35" s="320"/>
      <c r="E35" s="324" t="s">
        <v>2108</v>
      </c>
      <c r="F35" s="320"/>
      <c r="G35" s="320" t="s">
        <v>2109</v>
      </c>
      <c r="H35" s="320"/>
      <c r="I35" s="320"/>
      <c r="J35" s="320"/>
      <c r="K35" s="318"/>
    </row>
    <row r="36" spans="2:11" ht="15" customHeight="1">
      <c r="B36" s="321"/>
      <c r="C36" s="322"/>
      <c r="D36" s="320"/>
      <c r="E36" s="324" t="s">
        <v>55</v>
      </c>
      <c r="F36" s="320"/>
      <c r="G36" s="320" t="s">
        <v>2110</v>
      </c>
      <c r="H36" s="320"/>
      <c r="I36" s="320"/>
      <c r="J36" s="320"/>
      <c r="K36" s="318"/>
    </row>
    <row r="37" spans="2:11" ht="15" customHeight="1">
      <c r="B37" s="321"/>
      <c r="C37" s="322"/>
      <c r="D37" s="320"/>
      <c r="E37" s="324" t="s">
        <v>128</v>
      </c>
      <c r="F37" s="320"/>
      <c r="G37" s="320" t="s">
        <v>2111</v>
      </c>
      <c r="H37" s="320"/>
      <c r="I37" s="320"/>
      <c r="J37" s="320"/>
      <c r="K37" s="318"/>
    </row>
    <row r="38" spans="2:11" ht="15" customHeight="1">
      <c r="B38" s="321"/>
      <c r="C38" s="322"/>
      <c r="D38" s="320"/>
      <c r="E38" s="324" t="s">
        <v>129</v>
      </c>
      <c r="F38" s="320"/>
      <c r="G38" s="320" t="s">
        <v>2112</v>
      </c>
      <c r="H38" s="320"/>
      <c r="I38" s="320"/>
      <c r="J38" s="320"/>
      <c r="K38" s="318"/>
    </row>
    <row r="39" spans="2:11" ht="15" customHeight="1">
      <c r="B39" s="321"/>
      <c r="C39" s="322"/>
      <c r="D39" s="320"/>
      <c r="E39" s="324" t="s">
        <v>130</v>
      </c>
      <c r="F39" s="320"/>
      <c r="G39" s="320" t="s">
        <v>2113</v>
      </c>
      <c r="H39" s="320"/>
      <c r="I39" s="320"/>
      <c r="J39" s="320"/>
      <c r="K39" s="318"/>
    </row>
    <row r="40" spans="2:11" ht="15" customHeight="1">
      <c r="B40" s="321"/>
      <c r="C40" s="322"/>
      <c r="D40" s="320"/>
      <c r="E40" s="324" t="s">
        <v>2114</v>
      </c>
      <c r="F40" s="320"/>
      <c r="G40" s="320" t="s">
        <v>2115</v>
      </c>
      <c r="H40" s="320"/>
      <c r="I40" s="320"/>
      <c r="J40" s="320"/>
      <c r="K40" s="318"/>
    </row>
    <row r="41" spans="2:11" ht="15" customHeight="1">
      <c r="B41" s="321"/>
      <c r="C41" s="322"/>
      <c r="D41" s="320"/>
      <c r="E41" s="324"/>
      <c r="F41" s="320"/>
      <c r="G41" s="320" t="s">
        <v>2116</v>
      </c>
      <c r="H41" s="320"/>
      <c r="I41" s="320"/>
      <c r="J41" s="320"/>
      <c r="K41" s="318"/>
    </row>
    <row r="42" spans="2:11" ht="15" customHeight="1">
      <c r="B42" s="321"/>
      <c r="C42" s="322"/>
      <c r="D42" s="320"/>
      <c r="E42" s="324" t="s">
        <v>2117</v>
      </c>
      <c r="F42" s="320"/>
      <c r="G42" s="320" t="s">
        <v>2118</v>
      </c>
      <c r="H42" s="320"/>
      <c r="I42" s="320"/>
      <c r="J42" s="320"/>
      <c r="K42" s="318"/>
    </row>
    <row r="43" spans="2:11" ht="15" customHeight="1">
      <c r="B43" s="321"/>
      <c r="C43" s="322"/>
      <c r="D43" s="320"/>
      <c r="E43" s="324" t="s">
        <v>132</v>
      </c>
      <c r="F43" s="320"/>
      <c r="G43" s="320" t="s">
        <v>2119</v>
      </c>
      <c r="H43" s="320"/>
      <c r="I43" s="320"/>
      <c r="J43" s="320"/>
      <c r="K43" s="318"/>
    </row>
    <row r="44" spans="2:11" ht="12.75" customHeight="1">
      <c r="B44" s="321"/>
      <c r="C44" s="322"/>
      <c r="D44" s="320"/>
      <c r="E44" s="320"/>
      <c r="F44" s="320"/>
      <c r="G44" s="320"/>
      <c r="H44" s="320"/>
      <c r="I44" s="320"/>
      <c r="J44" s="320"/>
      <c r="K44" s="318"/>
    </row>
    <row r="45" spans="2:11" ht="15" customHeight="1">
      <c r="B45" s="321"/>
      <c r="C45" s="322"/>
      <c r="D45" s="320" t="s">
        <v>2120</v>
      </c>
      <c r="E45" s="320"/>
      <c r="F45" s="320"/>
      <c r="G45" s="320"/>
      <c r="H45" s="320"/>
      <c r="I45" s="320"/>
      <c r="J45" s="320"/>
      <c r="K45" s="318"/>
    </row>
    <row r="46" spans="2:11" ht="15" customHeight="1">
      <c r="B46" s="321"/>
      <c r="C46" s="322"/>
      <c r="D46" s="322"/>
      <c r="E46" s="320" t="s">
        <v>2121</v>
      </c>
      <c r="F46" s="320"/>
      <c r="G46" s="320"/>
      <c r="H46" s="320"/>
      <c r="I46" s="320"/>
      <c r="J46" s="320"/>
      <c r="K46" s="318"/>
    </row>
    <row r="47" spans="2:11" ht="15" customHeight="1">
      <c r="B47" s="321"/>
      <c r="C47" s="322"/>
      <c r="D47" s="322"/>
      <c r="E47" s="320" t="s">
        <v>2122</v>
      </c>
      <c r="F47" s="320"/>
      <c r="G47" s="320"/>
      <c r="H47" s="320"/>
      <c r="I47" s="320"/>
      <c r="J47" s="320"/>
      <c r="K47" s="318"/>
    </row>
    <row r="48" spans="2:11" ht="15" customHeight="1">
      <c r="B48" s="321"/>
      <c r="C48" s="322"/>
      <c r="D48" s="322"/>
      <c r="E48" s="320" t="s">
        <v>2123</v>
      </c>
      <c r="F48" s="320"/>
      <c r="G48" s="320"/>
      <c r="H48" s="320"/>
      <c r="I48" s="320"/>
      <c r="J48" s="320"/>
      <c r="K48" s="318"/>
    </row>
    <row r="49" spans="2:11" ht="15" customHeight="1">
      <c r="B49" s="321"/>
      <c r="C49" s="322"/>
      <c r="D49" s="320" t="s">
        <v>2124</v>
      </c>
      <c r="E49" s="320"/>
      <c r="F49" s="320"/>
      <c r="G49" s="320"/>
      <c r="H49" s="320"/>
      <c r="I49" s="320"/>
      <c r="J49" s="320"/>
      <c r="K49" s="318"/>
    </row>
    <row r="50" spans="2:11" ht="25.5" customHeight="1">
      <c r="B50" s="316"/>
      <c r="C50" s="317" t="s">
        <v>2125</v>
      </c>
      <c r="D50" s="317"/>
      <c r="E50" s="317"/>
      <c r="F50" s="317"/>
      <c r="G50" s="317"/>
      <c r="H50" s="317"/>
      <c r="I50" s="317"/>
      <c r="J50" s="317"/>
      <c r="K50" s="318"/>
    </row>
    <row r="51" spans="2:11" ht="5.25" customHeight="1">
      <c r="B51" s="316"/>
      <c r="C51" s="319"/>
      <c r="D51" s="319"/>
      <c r="E51" s="319"/>
      <c r="F51" s="319"/>
      <c r="G51" s="319"/>
      <c r="H51" s="319"/>
      <c r="I51" s="319"/>
      <c r="J51" s="319"/>
      <c r="K51" s="318"/>
    </row>
    <row r="52" spans="2:11" ht="15" customHeight="1">
      <c r="B52" s="316"/>
      <c r="C52" s="320" t="s">
        <v>2126</v>
      </c>
      <c r="D52" s="320"/>
      <c r="E52" s="320"/>
      <c r="F52" s="320"/>
      <c r="G52" s="320"/>
      <c r="H52" s="320"/>
      <c r="I52" s="320"/>
      <c r="J52" s="320"/>
      <c r="K52" s="318"/>
    </row>
    <row r="53" spans="2:11" ht="15" customHeight="1">
      <c r="B53" s="316"/>
      <c r="C53" s="320" t="s">
        <v>2127</v>
      </c>
      <c r="D53" s="320"/>
      <c r="E53" s="320"/>
      <c r="F53" s="320"/>
      <c r="G53" s="320"/>
      <c r="H53" s="320"/>
      <c r="I53" s="320"/>
      <c r="J53" s="320"/>
      <c r="K53" s="318"/>
    </row>
    <row r="54" spans="2:11" ht="12.75" customHeight="1">
      <c r="B54" s="316"/>
      <c r="C54" s="320"/>
      <c r="D54" s="320"/>
      <c r="E54" s="320"/>
      <c r="F54" s="320"/>
      <c r="G54" s="320"/>
      <c r="H54" s="320"/>
      <c r="I54" s="320"/>
      <c r="J54" s="320"/>
      <c r="K54" s="318"/>
    </row>
    <row r="55" spans="2:11" ht="15" customHeight="1">
      <c r="B55" s="316"/>
      <c r="C55" s="320" t="s">
        <v>2128</v>
      </c>
      <c r="D55" s="320"/>
      <c r="E55" s="320"/>
      <c r="F55" s="320"/>
      <c r="G55" s="320"/>
      <c r="H55" s="320"/>
      <c r="I55" s="320"/>
      <c r="J55" s="320"/>
      <c r="K55" s="318"/>
    </row>
    <row r="56" spans="2:11" ht="15" customHeight="1">
      <c r="B56" s="316"/>
      <c r="C56" s="322"/>
      <c r="D56" s="320" t="s">
        <v>2129</v>
      </c>
      <c r="E56" s="320"/>
      <c r="F56" s="320"/>
      <c r="G56" s="320"/>
      <c r="H56" s="320"/>
      <c r="I56" s="320"/>
      <c r="J56" s="320"/>
      <c r="K56" s="318"/>
    </row>
    <row r="57" spans="2:11" ht="15" customHeight="1">
      <c r="B57" s="316"/>
      <c r="C57" s="322"/>
      <c r="D57" s="320" t="s">
        <v>2130</v>
      </c>
      <c r="E57" s="320"/>
      <c r="F57" s="320"/>
      <c r="G57" s="320"/>
      <c r="H57" s="320"/>
      <c r="I57" s="320"/>
      <c r="J57" s="320"/>
      <c r="K57" s="318"/>
    </row>
    <row r="58" spans="2:11" ht="15" customHeight="1">
      <c r="B58" s="316"/>
      <c r="C58" s="322"/>
      <c r="D58" s="320" t="s">
        <v>2131</v>
      </c>
      <c r="E58" s="320"/>
      <c r="F58" s="320"/>
      <c r="G58" s="320"/>
      <c r="H58" s="320"/>
      <c r="I58" s="320"/>
      <c r="J58" s="320"/>
      <c r="K58" s="318"/>
    </row>
    <row r="59" spans="2:11" ht="15" customHeight="1">
      <c r="B59" s="316"/>
      <c r="C59" s="322"/>
      <c r="D59" s="320" t="s">
        <v>2132</v>
      </c>
      <c r="E59" s="320"/>
      <c r="F59" s="320"/>
      <c r="G59" s="320"/>
      <c r="H59" s="320"/>
      <c r="I59" s="320"/>
      <c r="J59" s="320"/>
      <c r="K59" s="318"/>
    </row>
    <row r="60" spans="2:11" ht="15" customHeight="1">
      <c r="B60" s="316"/>
      <c r="C60" s="322"/>
      <c r="D60" s="325" t="s">
        <v>2133</v>
      </c>
      <c r="E60" s="325"/>
      <c r="F60" s="325"/>
      <c r="G60" s="325"/>
      <c r="H60" s="325"/>
      <c r="I60" s="325"/>
      <c r="J60" s="325"/>
      <c r="K60" s="318"/>
    </row>
    <row r="61" spans="2:11" ht="15" customHeight="1">
      <c r="B61" s="316"/>
      <c r="C61" s="322"/>
      <c r="D61" s="320" t="s">
        <v>2134</v>
      </c>
      <c r="E61" s="320"/>
      <c r="F61" s="320"/>
      <c r="G61" s="320"/>
      <c r="H61" s="320"/>
      <c r="I61" s="320"/>
      <c r="J61" s="320"/>
      <c r="K61" s="318"/>
    </row>
    <row r="62" spans="2:11" ht="12.75" customHeight="1">
      <c r="B62" s="316"/>
      <c r="C62" s="322"/>
      <c r="D62" s="322"/>
      <c r="E62" s="326"/>
      <c r="F62" s="322"/>
      <c r="G62" s="322"/>
      <c r="H62" s="322"/>
      <c r="I62" s="322"/>
      <c r="J62" s="322"/>
      <c r="K62" s="318"/>
    </row>
    <row r="63" spans="2:11" ht="15" customHeight="1">
      <c r="B63" s="316"/>
      <c r="C63" s="322"/>
      <c r="D63" s="320" t="s">
        <v>2135</v>
      </c>
      <c r="E63" s="320"/>
      <c r="F63" s="320"/>
      <c r="G63" s="320"/>
      <c r="H63" s="320"/>
      <c r="I63" s="320"/>
      <c r="J63" s="320"/>
      <c r="K63" s="318"/>
    </row>
    <row r="64" spans="2:11" ht="15" customHeight="1">
      <c r="B64" s="316"/>
      <c r="C64" s="322"/>
      <c r="D64" s="325" t="s">
        <v>2136</v>
      </c>
      <c r="E64" s="325"/>
      <c r="F64" s="325"/>
      <c r="G64" s="325"/>
      <c r="H64" s="325"/>
      <c r="I64" s="325"/>
      <c r="J64" s="325"/>
      <c r="K64" s="318"/>
    </row>
    <row r="65" spans="2:11" ht="15" customHeight="1">
      <c r="B65" s="316"/>
      <c r="C65" s="322"/>
      <c r="D65" s="320" t="s">
        <v>2137</v>
      </c>
      <c r="E65" s="320"/>
      <c r="F65" s="320"/>
      <c r="G65" s="320"/>
      <c r="H65" s="320"/>
      <c r="I65" s="320"/>
      <c r="J65" s="320"/>
      <c r="K65" s="318"/>
    </row>
    <row r="66" spans="2:11" ht="15" customHeight="1">
      <c r="B66" s="316"/>
      <c r="C66" s="322"/>
      <c r="D66" s="320" t="s">
        <v>2138</v>
      </c>
      <c r="E66" s="320"/>
      <c r="F66" s="320"/>
      <c r="G66" s="320"/>
      <c r="H66" s="320"/>
      <c r="I66" s="320"/>
      <c r="J66" s="320"/>
      <c r="K66" s="318"/>
    </row>
    <row r="67" spans="2:11" ht="15" customHeight="1">
      <c r="B67" s="316"/>
      <c r="C67" s="322"/>
      <c r="D67" s="320" t="s">
        <v>2139</v>
      </c>
      <c r="E67" s="320"/>
      <c r="F67" s="320"/>
      <c r="G67" s="320"/>
      <c r="H67" s="320"/>
      <c r="I67" s="320"/>
      <c r="J67" s="320"/>
      <c r="K67" s="318"/>
    </row>
    <row r="68" spans="2:11" ht="15" customHeight="1">
      <c r="B68" s="316"/>
      <c r="C68" s="322"/>
      <c r="D68" s="320" t="s">
        <v>2140</v>
      </c>
      <c r="E68" s="320"/>
      <c r="F68" s="320"/>
      <c r="G68" s="320"/>
      <c r="H68" s="320"/>
      <c r="I68" s="320"/>
      <c r="J68" s="320"/>
      <c r="K68" s="318"/>
    </row>
    <row r="69" spans="2:11" ht="12.75" customHeight="1">
      <c r="B69" s="327"/>
      <c r="C69" s="328"/>
      <c r="D69" s="328"/>
      <c r="E69" s="328"/>
      <c r="F69" s="328"/>
      <c r="G69" s="328"/>
      <c r="H69" s="328"/>
      <c r="I69" s="328"/>
      <c r="J69" s="328"/>
      <c r="K69" s="329"/>
    </row>
    <row r="70" spans="2:11" ht="18.75" customHeight="1">
      <c r="B70" s="330"/>
      <c r="C70" s="330"/>
      <c r="D70" s="330"/>
      <c r="E70" s="330"/>
      <c r="F70" s="330"/>
      <c r="G70" s="330"/>
      <c r="H70" s="330"/>
      <c r="I70" s="330"/>
      <c r="J70" s="330"/>
      <c r="K70" s="331"/>
    </row>
    <row r="71" spans="2:11" ht="18.75" customHeight="1">
      <c r="B71" s="331"/>
      <c r="C71" s="331"/>
      <c r="D71" s="331"/>
      <c r="E71" s="331"/>
      <c r="F71" s="331"/>
      <c r="G71" s="331"/>
      <c r="H71" s="331"/>
      <c r="I71" s="331"/>
      <c r="J71" s="331"/>
      <c r="K71" s="331"/>
    </row>
    <row r="72" spans="2:11" ht="7.5" customHeight="1">
      <c r="B72" s="332"/>
      <c r="C72" s="333"/>
      <c r="D72" s="333"/>
      <c r="E72" s="333"/>
      <c r="F72" s="333"/>
      <c r="G72" s="333"/>
      <c r="H72" s="333"/>
      <c r="I72" s="333"/>
      <c r="J72" s="333"/>
      <c r="K72" s="334"/>
    </row>
    <row r="73" spans="2:11" ht="45" customHeight="1">
      <c r="B73" s="335"/>
      <c r="C73" s="336" t="s">
        <v>108</v>
      </c>
      <c r="D73" s="336"/>
      <c r="E73" s="336"/>
      <c r="F73" s="336"/>
      <c r="G73" s="336"/>
      <c r="H73" s="336"/>
      <c r="I73" s="336"/>
      <c r="J73" s="336"/>
      <c r="K73" s="337"/>
    </row>
    <row r="74" spans="2:11" ht="17.25" customHeight="1">
      <c r="B74" s="335"/>
      <c r="C74" s="338" t="s">
        <v>2141</v>
      </c>
      <c r="D74" s="338"/>
      <c r="E74" s="338"/>
      <c r="F74" s="338" t="s">
        <v>2142</v>
      </c>
      <c r="G74" s="339"/>
      <c r="H74" s="338" t="s">
        <v>128</v>
      </c>
      <c r="I74" s="338" t="s">
        <v>59</v>
      </c>
      <c r="J74" s="338" t="s">
        <v>2143</v>
      </c>
      <c r="K74" s="337"/>
    </row>
    <row r="75" spans="2:11" ht="17.25" customHeight="1">
      <c r="B75" s="335"/>
      <c r="C75" s="340" t="s">
        <v>2144</v>
      </c>
      <c r="D75" s="340"/>
      <c r="E75" s="340"/>
      <c r="F75" s="341" t="s">
        <v>2145</v>
      </c>
      <c r="G75" s="342"/>
      <c r="H75" s="340"/>
      <c r="I75" s="340"/>
      <c r="J75" s="340" t="s">
        <v>2146</v>
      </c>
      <c r="K75" s="337"/>
    </row>
    <row r="76" spans="2:11" ht="5.25" customHeight="1">
      <c r="B76" s="335"/>
      <c r="C76" s="343"/>
      <c r="D76" s="343"/>
      <c r="E76" s="343"/>
      <c r="F76" s="343"/>
      <c r="G76" s="344"/>
      <c r="H76" s="343"/>
      <c r="I76" s="343"/>
      <c r="J76" s="343"/>
      <c r="K76" s="337"/>
    </row>
    <row r="77" spans="2:11" ht="15" customHeight="1">
      <c r="B77" s="335"/>
      <c r="C77" s="324" t="s">
        <v>55</v>
      </c>
      <c r="D77" s="343"/>
      <c r="E77" s="343"/>
      <c r="F77" s="345" t="s">
        <v>2147</v>
      </c>
      <c r="G77" s="344"/>
      <c r="H77" s="324" t="s">
        <v>2148</v>
      </c>
      <c r="I77" s="324" t="s">
        <v>2149</v>
      </c>
      <c r="J77" s="324">
        <v>20</v>
      </c>
      <c r="K77" s="337"/>
    </row>
    <row r="78" spans="2:11" ht="15" customHeight="1">
      <c r="B78" s="335"/>
      <c r="C78" s="324" t="s">
        <v>2150</v>
      </c>
      <c r="D78" s="324"/>
      <c r="E78" s="324"/>
      <c r="F78" s="345" t="s">
        <v>2147</v>
      </c>
      <c r="G78" s="344"/>
      <c r="H78" s="324" t="s">
        <v>2151</v>
      </c>
      <c r="I78" s="324" t="s">
        <v>2149</v>
      </c>
      <c r="J78" s="324">
        <v>120</v>
      </c>
      <c r="K78" s="337"/>
    </row>
    <row r="79" spans="2:11" ht="15" customHeight="1">
      <c r="B79" s="346"/>
      <c r="C79" s="324" t="s">
        <v>2152</v>
      </c>
      <c r="D79" s="324"/>
      <c r="E79" s="324"/>
      <c r="F79" s="345" t="s">
        <v>2153</v>
      </c>
      <c r="G79" s="344"/>
      <c r="H79" s="324" t="s">
        <v>2154</v>
      </c>
      <c r="I79" s="324" t="s">
        <v>2149</v>
      </c>
      <c r="J79" s="324">
        <v>50</v>
      </c>
      <c r="K79" s="337"/>
    </row>
    <row r="80" spans="2:11" ht="15" customHeight="1">
      <c r="B80" s="346"/>
      <c r="C80" s="324" t="s">
        <v>2155</v>
      </c>
      <c r="D80" s="324"/>
      <c r="E80" s="324"/>
      <c r="F80" s="345" t="s">
        <v>2147</v>
      </c>
      <c r="G80" s="344"/>
      <c r="H80" s="324" t="s">
        <v>2156</v>
      </c>
      <c r="I80" s="324" t="s">
        <v>2157</v>
      </c>
      <c r="J80" s="324"/>
      <c r="K80" s="337"/>
    </row>
    <row r="81" spans="2:11" ht="15" customHeight="1">
      <c r="B81" s="346"/>
      <c r="C81" s="347" t="s">
        <v>2158</v>
      </c>
      <c r="D81" s="347"/>
      <c r="E81" s="347"/>
      <c r="F81" s="348" t="s">
        <v>2153</v>
      </c>
      <c r="G81" s="347"/>
      <c r="H81" s="347" t="s">
        <v>2159</v>
      </c>
      <c r="I81" s="347" t="s">
        <v>2149</v>
      </c>
      <c r="J81" s="347">
        <v>15</v>
      </c>
      <c r="K81" s="337"/>
    </row>
    <row r="82" spans="2:11" ht="15" customHeight="1">
      <c r="B82" s="346"/>
      <c r="C82" s="347" t="s">
        <v>2160</v>
      </c>
      <c r="D82" s="347"/>
      <c r="E82" s="347"/>
      <c r="F82" s="348" t="s">
        <v>2153</v>
      </c>
      <c r="G82" s="347"/>
      <c r="H82" s="347" t="s">
        <v>2161</v>
      </c>
      <c r="I82" s="347" t="s">
        <v>2149</v>
      </c>
      <c r="J82" s="347">
        <v>15</v>
      </c>
      <c r="K82" s="337"/>
    </row>
    <row r="83" spans="2:11" ht="15" customHeight="1">
      <c r="B83" s="346"/>
      <c r="C83" s="347" t="s">
        <v>2162</v>
      </c>
      <c r="D83" s="347"/>
      <c r="E83" s="347"/>
      <c r="F83" s="348" t="s">
        <v>2153</v>
      </c>
      <c r="G83" s="347"/>
      <c r="H83" s="347" t="s">
        <v>2163</v>
      </c>
      <c r="I83" s="347" t="s">
        <v>2149</v>
      </c>
      <c r="J83" s="347">
        <v>20</v>
      </c>
      <c r="K83" s="337"/>
    </row>
    <row r="84" spans="2:11" ht="15" customHeight="1">
      <c r="B84" s="346"/>
      <c r="C84" s="347" t="s">
        <v>2164</v>
      </c>
      <c r="D84" s="347"/>
      <c r="E84" s="347"/>
      <c r="F84" s="348" t="s">
        <v>2153</v>
      </c>
      <c r="G84" s="347"/>
      <c r="H84" s="347" t="s">
        <v>2165</v>
      </c>
      <c r="I84" s="347" t="s">
        <v>2149</v>
      </c>
      <c r="J84" s="347">
        <v>20</v>
      </c>
      <c r="K84" s="337"/>
    </row>
    <row r="85" spans="2:11" ht="15" customHeight="1">
      <c r="B85" s="346"/>
      <c r="C85" s="324" t="s">
        <v>2166</v>
      </c>
      <c r="D85" s="324"/>
      <c r="E85" s="324"/>
      <c r="F85" s="345" t="s">
        <v>2153</v>
      </c>
      <c r="G85" s="344"/>
      <c r="H85" s="324" t="s">
        <v>2167</v>
      </c>
      <c r="I85" s="324" t="s">
        <v>2149</v>
      </c>
      <c r="J85" s="324">
        <v>50</v>
      </c>
      <c r="K85" s="337"/>
    </row>
    <row r="86" spans="2:11" ht="15" customHeight="1">
      <c r="B86" s="346"/>
      <c r="C86" s="324" t="s">
        <v>2168</v>
      </c>
      <c r="D86" s="324"/>
      <c r="E86" s="324"/>
      <c r="F86" s="345" t="s">
        <v>2153</v>
      </c>
      <c r="G86" s="344"/>
      <c r="H86" s="324" t="s">
        <v>2169</v>
      </c>
      <c r="I86" s="324" t="s">
        <v>2149</v>
      </c>
      <c r="J86" s="324">
        <v>20</v>
      </c>
      <c r="K86" s="337"/>
    </row>
    <row r="87" spans="2:11" ht="15" customHeight="1">
      <c r="B87" s="346"/>
      <c r="C87" s="324" t="s">
        <v>2170</v>
      </c>
      <c r="D87" s="324"/>
      <c r="E87" s="324"/>
      <c r="F87" s="345" t="s">
        <v>2153</v>
      </c>
      <c r="G87" s="344"/>
      <c r="H87" s="324" t="s">
        <v>2171</v>
      </c>
      <c r="I87" s="324" t="s">
        <v>2149</v>
      </c>
      <c r="J87" s="324">
        <v>20</v>
      </c>
      <c r="K87" s="337"/>
    </row>
    <row r="88" spans="2:11" ht="15" customHeight="1">
      <c r="B88" s="346"/>
      <c r="C88" s="324" t="s">
        <v>2172</v>
      </c>
      <c r="D88" s="324"/>
      <c r="E88" s="324"/>
      <c r="F88" s="345" t="s">
        <v>2153</v>
      </c>
      <c r="G88" s="344"/>
      <c r="H88" s="324" t="s">
        <v>2173</v>
      </c>
      <c r="I88" s="324" t="s">
        <v>2149</v>
      </c>
      <c r="J88" s="324">
        <v>50</v>
      </c>
      <c r="K88" s="337"/>
    </row>
    <row r="89" spans="2:11" ht="15" customHeight="1">
      <c r="B89" s="346"/>
      <c r="C89" s="324" t="s">
        <v>2174</v>
      </c>
      <c r="D89" s="324"/>
      <c r="E89" s="324"/>
      <c r="F89" s="345" t="s">
        <v>2153</v>
      </c>
      <c r="G89" s="344"/>
      <c r="H89" s="324" t="s">
        <v>2174</v>
      </c>
      <c r="I89" s="324" t="s">
        <v>2149</v>
      </c>
      <c r="J89" s="324">
        <v>50</v>
      </c>
      <c r="K89" s="337"/>
    </row>
    <row r="90" spans="2:11" ht="15" customHeight="1">
      <c r="B90" s="346"/>
      <c r="C90" s="324" t="s">
        <v>133</v>
      </c>
      <c r="D90" s="324"/>
      <c r="E90" s="324"/>
      <c r="F90" s="345" t="s">
        <v>2153</v>
      </c>
      <c r="G90" s="344"/>
      <c r="H90" s="324" t="s">
        <v>2175</v>
      </c>
      <c r="I90" s="324" t="s">
        <v>2149</v>
      </c>
      <c r="J90" s="324">
        <v>255</v>
      </c>
      <c r="K90" s="337"/>
    </row>
    <row r="91" spans="2:11" ht="15" customHeight="1">
      <c r="B91" s="346"/>
      <c r="C91" s="324" t="s">
        <v>2176</v>
      </c>
      <c r="D91" s="324"/>
      <c r="E91" s="324"/>
      <c r="F91" s="345" t="s">
        <v>2147</v>
      </c>
      <c r="G91" s="344"/>
      <c r="H91" s="324" t="s">
        <v>2177</v>
      </c>
      <c r="I91" s="324" t="s">
        <v>2178</v>
      </c>
      <c r="J91" s="324"/>
      <c r="K91" s="337"/>
    </row>
    <row r="92" spans="2:11" ht="15" customHeight="1">
      <c r="B92" s="346"/>
      <c r="C92" s="324" t="s">
        <v>2179</v>
      </c>
      <c r="D92" s="324"/>
      <c r="E92" s="324"/>
      <c r="F92" s="345" t="s">
        <v>2147</v>
      </c>
      <c r="G92" s="344"/>
      <c r="H92" s="324" t="s">
        <v>2180</v>
      </c>
      <c r="I92" s="324" t="s">
        <v>2181</v>
      </c>
      <c r="J92" s="324"/>
      <c r="K92" s="337"/>
    </row>
    <row r="93" spans="2:11" ht="15" customHeight="1">
      <c r="B93" s="346"/>
      <c r="C93" s="324" t="s">
        <v>2182</v>
      </c>
      <c r="D93" s="324"/>
      <c r="E93" s="324"/>
      <c r="F93" s="345" t="s">
        <v>2147</v>
      </c>
      <c r="G93" s="344"/>
      <c r="H93" s="324" t="s">
        <v>2182</v>
      </c>
      <c r="I93" s="324" t="s">
        <v>2181</v>
      </c>
      <c r="J93" s="324"/>
      <c r="K93" s="337"/>
    </row>
    <row r="94" spans="2:11" ht="15" customHeight="1">
      <c r="B94" s="346"/>
      <c r="C94" s="324" t="s">
        <v>40</v>
      </c>
      <c r="D94" s="324"/>
      <c r="E94" s="324"/>
      <c r="F94" s="345" t="s">
        <v>2147</v>
      </c>
      <c r="G94" s="344"/>
      <c r="H94" s="324" t="s">
        <v>2183</v>
      </c>
      <c r="I94" s="324" t="s">
        <v>2181</v>
      </c>
      <c r="J94" s="324"/>
      <c r="K94" s="337"/>
    </row>
    <row r="95" spans="2:11" ht="15" customHeight="1">
      <c r="B95" s="346"/>
      <c r="C95" s="324" t="s">
        <v>50</v>
      </c>
      <c r="D95" s="324"/>
      <c r="E95" s="324"/>
      <c r="F95" s="345" t="s">
        <v>2147</v>
      </c>
      <c r="G95" s="344"/>
      <c r="H95" s="324" t="s">
        <v>2184</v>
      </c>
      <c r="I95" s="324" t="s">
        <v>2181</v>
      </c>
      <c r="J95" s="324"/>
      <c r="K95" s="337"/>
    </row>
    <row r="96" spans="2:11" ht="15" customHeight="1">
      <c r="B96" s="349"/>
      <c r="C96" s="350"/>
      <c r="D96" s="350"/>
      <c r="E96" s="350"/>
      <c r="F96" s="350"/>
      <c r="G96" s="350"/>
      <c r="H96" s="350"/>
      <c r="I96" s="350"/>
      <c r="J96" s="350"/>
      <c r="K96" s="351"/>
    </row>
    <row r="97" spans="2:11" ht="18.75" customHeight="1">
      <c r="B97" s="352"/>
      <c r="C97" s="353"/>
      <c r="D97" s="353"/>
      <c r="E97" s="353"/>
      <c r="F97" s="353"/>
      <c r="G97" s="353"/>
      <c r="H97" s="353"/>
      <c r="I97" s="353"/>
      <c r="J97" s="353"/>
      <c r="K97" s="352"/>
    </row>
    <row r="98" spans="2:11" ht="18.75" customHeight="1">
      <c r="B98" s="331"/>
      <c r="C98" s="331"/>
      <c r="D98" s="331"/>
      <c r="E98" s="331"/>
      <c r="F98" s="331"/>
      <c r="G98" s="331"/>
      <c r="H98" s="331"/>
      <c r="I98" s="331"/>
      <c r="J98" s="331"/>
      <c r="K98" s="331"/>
    </row>
    <row r="99" spans="2:11" ht="7.5" customHeight="1">
      <c r="B99" s="332"/>
      <c r="C99" s="333"/>
      <c r="D99" s="333"/>
      <c r="E99" s="333"/>
      <c r="F99" s="333"/>
      <c r="G99" s="333"/>
      <c r="H99" s="333"/>
      <c r="I99" s="333"/>
      <c r="J99" s="333"/>
      <c r="K99" s="334"/>
    </row>
    <row r="100" spans="2:11" ht="45" customHeight="1">
      <c r="B100" s="335"/>
      <c r="C100" s="336" t="s">
        <v>2185</v>
      </c>
      <c r="D100" s="336"/>
      <c r="E100" s="336"/>
      <c r="F100" s="336"/>
      <c r="G100" s="336"/>
      <c r="H100" s="336"/>
      <c r="I100" s="336"/>
      <c r="J100" s="336"/>
      <c r="K100" s="337"/>
    </row>
    <row r="101" spans="2:11" ht="17.25" customHeight="1">
      <c r="B101" s="335"/>
      <c r="C101" s="338" t="s">
        <v>2141</v>
      </c>
      <c r="D101" s="338"/>
      <c r="E101" s="338"/>
      <c r="F101" s="338" t="s">
        <v>2142</v>
      </c>
      <c r="G101" s="339"/>
      <c r="H101" s="338" t="s">
        <v>128</v>
      </c>
      <c r="I101" s="338" t="s">
        <v>59</v>
      </c>
      <c r="J101" s="338" t="s">
        <v>2143</v>
      </c>
      <c r="K101" s="337"/>
    </row>
    <row r="102" spans="2:11" ht="17.25" customHeight="1">
      <c r="B102" s="335"/>
      <c r="C102" s="340" t="s">
        <v>2144</v>
      </c>
      <c r="D102" s="340"/>
      <c r="E102" s="340"/>
      <c r="F102" s="341" t="s">
        <v>2145</v>
      </c>
      <c r="G102" s="342"/>
      <c r="H102" s="340"/>
      <c r="I102" s="340"/>
      <c r="J102" s="340" t="s">
        <v>2146</v>
      </c>
      <c r="K102" s="337"/>
    </row>
    <row r="103" spans="2:11" ht="5.25" customHeight="1">
      <c r="B103" s="335"/>
      <c r="C103" s="338"/>
      <c r="D103" s="338"/>
      <c r="E103" s="338"/>
      <c r="F103" s="338"/>
      <c r="G103" s="354"/>
      <c r="H103" s="338"/>
      <c r="I103" s="338"/>
      <c r="J103" s="338"/>
      <c r="K103" s="337"/>
    </row>
    <row r="104" spans="2:11" ht="15" customHeight="1">
      <c r="B104" s="335"/>
      <c r="C104" s="324" t="s">
        <v>55</v>
      </c>
      <c r="D104" s="343"/>
      <c r="E104" s="343"/>
      <c r="F104" s="345" t="s">
        <v>2147</v>
      </c>
      <c r="G104" s="354"/>
      <c r="H104" s="324" t="s">
        <v>2186</v>
      </c>
      <c r="I104" s="324" t="s">
        <v>2149</v>
      </c>
      <c r="J104" s="324">
        <v>20</v>
      </c>
      <c r="K104" s="337"/>
    </row>
    <row r="105" spans="2:11" ht="15" customHeight="1">
      <c r="B105" s="335"/>
      <c r="C105" s="324" t="s">
        <v>2150</v>
      </c>
      <c r="D105" s="324"/>
      <c r="E105" s="324"/>
      <c r="F105" s="345" t="s">
        <v>2147</v>
      </c>
      <c r="G105" s="324"/>
      <c r="H105" s="324" t="s">
        <v>2186</v>
      </c>
      <c r="I105" s="324" t="s">
        <v>2149</v>
      </c>
      <c r="J105" s="324">
        <v>120</v>
      </c>
      <c r="K105" s="337"/>
    </row>
    <row r="106" spans="2:11" ht="15" customHeight="1">
      <c r="B106" s="346"/>
      <c r="C106" s="324" t="s">
        <v>2152</v>
      </c>
      <c r="D106" s="324"/>
      <c r="E106" s="324"/>
      <c r="F106" s="345" t="s">
        <v>2153</v>
      </c>
      <c r="G106" s="324"/>
      <c r="H106" s="324" t="s">
        <v>2186</v>
      </c>
      <c r="I106" s="324" t="s">
        <v>2149</v>
      </c>
      <c r="J106" s="324">
        <v>50</v>
      </c>
      <c r="K106" s="337"/>
    </row>
    <row r="107" spans="2:11" ht="15" customHeight="1">
      <c r="B107" s="346"/>
      <c r="C107" s="324" t="s">
        <v>2155</v>
      </c>
      <c r="D107" s="324"/>
      <c r="E107" s="324"/>
      <c r="F107" s="345" t="s">
        <v>2147</v>
      </c>
      <c r="G107" s="324"/>
      <c r="H107" s="324" t="s">
        <v>2186</v>
      </c>
      <c r="I107" s="324" t="s">
        <v>2157</v>
      </c>
      <c r="J107" s="324"/>
      <c r="K107" s="337"/>
    </row>
    <row r="108" spans="2:11" ht="15" customHeight="1">
      <c r="B108" s="346"/>
      <c r="C108" s="324" t="s">
        <v>2166</v>
      </c>
      <c r="D108" s="324"/>
      <c r="E108" s="324"/>
      <c r="F108" s="345" t="s">
        <v>2153</v>
      </c>
      <c r="G108" s="324"/>
      <c r="H108" s="324" t="s">
        <v>2186</v>
      </c>
      <c r="I108" s="324" t="s">
        <v>2149</v>
      </c>
      <c r="J108" s="324">
        <v>50</v>
      </c>
      <c r="K108" s="337"/>
    </row>
    <row r="109" spans="2:11" ht="15" customHeight="1">
      <c r="B109" s="346"/>
      <c r="C109" s="324" t="s">
        <v>2174</v>
      </c>
      <c r="D109" s="324"/>
      <c r="E109" s="324"/>
      <c r="F109" s="345" t="s">
        <v>2153</v>
      </c>
      <c r="G109" s="324"/>
      <c r="H109" s="324" t="s">
        <v>2186</v>
      </c>
      <c r="I109" s="324" t="s">
        <v>2149</v>
      </c>
      <c r="J109" s="324">
        <v>50</v>
      </c>
      <c r="K109" s="337"/>
    </row>
    <row r="110" spans="2:11" ht="15" customHeight="1">
      <c r="B110" s="346"/>
      <c r="C110" s="324" t="s">
        <v>2172</v>
      </c>
      <c r="D110" s="324"/>
      <c r="E110" s="324"/>
      <c r="F110" s="345" t="s">
        <v>2153</v>
      </c>
      <c r="G110" s="324"/>
      <c r="H110" s="324" t="s">
        <v>2186</v>
      </c>
      <c r="I110" s="324" t="s">
        <v>2149</v>
      </c>
      <c r="J110" s="324">
        <v>50</v>
      </c>
      <c r="K110" s="337"/>
    </row>
    <row r="111" spans="2:11" ht="15" customHeight="1">
      <c r="B111" s="346"/>
      <c r="C111" s="324" t="s">
        <v>55</v>
      </c>
      <c r="D111" s="324"/>
      <c r="E111" s="324"/>
      <c r="F111" s="345" t="s">
        <v>2147</v>
      </c>
      <c r="G111" s="324"/>
      <c r="H111" s="324" t="s">
        <v>2187</v>
      </c>
      <c r="I111" s="324" t="s">
        <v>2149</v>
      </c>
      <c r="J111" s="324">
        <v>20</v>
      </c>
      <c r="K111" s="337"/>
    </row>
    <row r="112" spans="2:11" ht="15" customHeight="1">
      <c r="B112" s="346"/>
      <c r="C112" s="324" t="s">
        <v>2188</v>
      </c>
      <c r="D112" s="324"/>
      <c r="E112" s="324"/>
      <c r="F112" s="345" t="s">
        <v>2147</v>
      </c>
      <c r="G112" s="324"/>
      <c r="H112" s="324" t="s">
        <v>2189</v>
      </c>
      <c r="I112" s="324" t="s">
        <v>2149</v>
      </c>
      <c r="J112" s="324">
        <v>120</v>
      </c>
      <c r="K112" s="337"/>
    </row>
    <row r="113" spans="2:11" ht="15" customHeight="1">
      <c r="B113" s="346"/>
      <c r="C113" s="324" t="s">
        <v>40</v>
      </c>
      <c r="D113" s="324"/>
      <c r="E113" s="324"/>
      <c r="F113" s="345" t="s">
        <v>2147</v>
      </c>
      <c r="G113" s="324"/>
      <c r="H113" s="324" t="s">
        <v>2190</v>
      </c>
      <c r="I113" s="324" t="s">
        <v>2181</v>
      </c>
      <c r="J113" s="324"/>
      <c r="K113" s="337"/>
    </row>
    <row r="114" spans="2:11" ht="15" customHeight="1">
      <c r="B114" s="346"/>
      <c r="C114" s="324" t="s">
        <v>50</v>
      </c>
      <c r="D114" s="324"/>
      <c r="E114" s="324"/>
      <c r="F114" s="345" t="s">
        <v>2147</v>
      </c>
      <c r="G114" s="324"/>
      <c r="H114" s="324" t="s">
        <v>2191</v>
      </c>
      <c r="I114" s="324" t="s">
        <v>2181</v>
      </c>
      <c r="J114" s="324"/>
      <c r="K114" s="337"/>
    </row>
    <row r="115" spans="2:11" ht="15" customHeight="1">
      <c r="B115" s="346"/>
      <c r="C115" s="324" t="s">
        <v>59</v>
      </c>
      <c r="D115" s="324"/>
      <c r="E115" s="324"/>
      <c r="F115" s="345" t="s">
        <v>2147</v>
      </c>
      <c r="G115" s="324"/>
      <c r="H115" s="324" t="s">
        <v>2192</v>
      </c>
      <c r="I115" s="324" t="s">
        <v>2193</v>
      </c>
      <c r="J115" s="324"/>
      <c r="K115" s="337"/>
    </row>
    <row r="116" spans="2:11" ht="15" customHeight="1">
      <c r="B116" s="349"/>
      <c r="C116" s="355"/>
      <c r="D116" s="355"/>
      <c r="E116" s="355"/>
      <c r="F116" s="355"/>
      <c r="G116" s="355"/>
      <c r="H116" s="355"/>
      <c r="I116" s="355"/>
      <c r="J116" s="355"/>
      <c r="K116" s="351"/>
    </row>
    <row r="117" spans="2:11" ht="18.75" customHeight="1">
      <c r="B117" s="356"/>
      <c r="C117" s="320"/>
      <c r="D117" s="320"/>
      <c r="E117" s="320"/>
      <c r="F117" s="357"/>
      <c r="G117" s="320"/>
      <c r="H117" s="320"/>
      <c r="I117" s="320"/>
      <c r="J117" s="320"/>
      <c r="K117" s="356"/>
    </row>
    <row r="118" spans="2:11" ht="18.75" customHeight="1">
      <c r="B118" s="331"/>
      <c r="C118" s="331"/>
      <c r="D118" s="331"/>
      <c r="E118" s="331"/>
      <c r="F118" s="331"/>
      <c r="G118" s="331"/>
      <c r="H118" s="331"/>
      <c r="I118" s="331"/>
      <c r="J118" s="331"/>
      <c r="K118" s="331"/>
    </row>
    <row r="119" spans="2:11" ht="7.5" customHeight="1">
      <c r="B119" s="358"/>
      <c r="C119" s="359"/>
      <c r="D119" s="359"/>
      <c r="E119" s="359"/>
      <c r="F119" s="359"/>
      <c r="G119" s="359"/>
      <c r="H119" s="359"/>
      <c r="I119" s="359"/>
      <c r="J119" s="359"/>
      <c r="K119" s="360"/>
    </row>
    <row r="120" spans="2:11" ht="45" customHeight="1">
      <c r="B120" s="361"/>
      <c r="C120" s="314" t="s">
        <v>2194</v>
      </c>
      <c r="D120" s="314"/>
      <c r="E120" s="314"/>
      <c r="F120" s="314"/>
      <c r="G120" s="314"/>
      <c r="H120" s="314"/>
      <c r="I120" s="314"/>
      <c r="J120" s="314"/>
      <c r="K120" s="362"/>
    </row>
    <row r="121" spans="2:11" ht="17.25" customHeight="1">
      <c r="B121" s="363"/>
      <c r="C121" s="338" t="s">
        <v>2141</v>
      </c>
      <c r="D121" s="338"/>
      <c r="E121" s="338"/>
      <c r="F121" s="338" t="s">
        <v>2142</v>
      </c>
      <c r="G121" s="339"/>
      <c r="H121" s="338" t="s">
        <v>128</v>
      </c>
      <c r="I121" s="338" t="s">
        <v>59</v>
      </c>
      <c r="J121" s="338" t="s">
        <v>2143</v>
      </c>
      <c r="K121" s="364"/>
    </row>
    <row r="122" spans="2:11" ht="17.25" customHeight="1">
      <c r="B122" s="363"/>
      <c r="C122" s="340" t="s">
        <v>2144</v>
      </c>
      <c r="D122" s="340"/>
      <c r="E122" s="340"/>
      <c r="F122" s="341" t="s">
        <v>2145</v>
      </c>
      <c r="G122" s="342"/>
      <c r="H122" s="340"/>
      <c r="I122" s="340"/>
      <c r="J122" s="340" t="s">
        <v>2146</v>
      </c>
      <c r="K122" s="364"/>
    </row>
    <row r="123" spans="2:11" ht="5.25" customHeight="1">
      <c r="B123" s="365"/>
      <c r="C123" s="343"/>
      <c r="D123" s="343"/>
      <c r="E123" s="343"/>
      <c r="F123" s="343"/>
      <c r="G123" s="324"/>
      <c r="H123" s="343"/>
      <c r="I123" s="343"/>
      <c r="J123" s="343"/>
      <c r="K123" s="366"/>
    </row>
    <row r="124" spans="2:11" ht="15" customHeight="1">
      <c r="B124" s="365"/>
      <c r="C124" s="324" t="s">
        <v>2150</v>
      </c>
      <c r="D124" s="343"/>
      <c r="E124" s="343"/>
      <c r="F124" s="345" t="s">
        <v>2147</v>
      </c>
      <c r="G124" s="324"/>
      <c r="H124" s="324" t="s">
        <v>2186</v>
      </c>
      <c r="I124" s="324" t="s">
        <v>2149</v>
      </c>
      <c r="J124" s="324">
        <v>120</v>
      </c>
      <c r="K124" s="367"/>
    </row>
    <row r="125" spans="2:11" ht="15" customHeight="1">
      <c r="B125" s="365"/>
      <c r="C125" s="324" t="s">
        <v>2195</v>
      </c>
      <c r="D125" s="324"/>
      <c r="E125" s="324"/>
      <c r="F125" s="345" t="s">
        <v>2147</v>
      </c>
      <c r="G125" s="324"/>
      <c r="H125" s="324" t="s">
        <v>2196</v>
      </c>
      <c r="I125" s="324" t="s">
        <v>2149</v>
      </c>
      <c r="J125" s="324" t="s">
        <v>2197</v>
      </c>
      <c r="K125" s="367"/>
    </row>
    <row r="126" spans="2:11" ht="15" customHeight="1">
      <c r="B126" s="365"/>
      <c r="C126" s="324" t="s">
        <v>99</v>
      </c>
      <c r="D126" s="324"/>
      <c r="E126" s="324"/>
      <c r="F126" s="345" t="s">
        <v>2147</v>
      </c>
      <c r="G126" s="324"/>
      <c r="H126" s="324" t="s">
        <v>2198</v>
      </c>
      <c r="I126" s="324" t="s">
        <v>2149</v>
      </c>
      <c r="J126" s="324" t="s">
        <v>2197</v>
      </c>
      <c r="K126" s="367"/>
    </row>
    <row r="127" spans="2:11" ht="15" customHeight="1">
      <c r="B127" s="365"/>
      <c r="C127" s="324" t="s">
        <v>2158</v>
      </c>
      <c r="D127" s="324"/>
      <c r="E127" s="324"/>
      <c r="F127" s="345" t="s">
        <v>2153</v>
      </c>
      <c r="G127" s="324"/>
      <c r="H127" s="324" t="s">
        <v>2159</v>
      </c>
      <c r="I127" s="324" t="s">
        <v>2149</v>
      </c>
      <c r="J127" s="324">
        <v>15</v>
      </c>
      <c r="K127" s="367"/>
    </row>
    <row r="128" spans="2:11" ht="15" customHeight="1">
      <c r="B128" s="365"/>
      <c r="C128" s="347" t="s">
        <v>2160</v>
      </c>
      <c r="D128" s="347"/>
      <c r="E128" s="347"/>
      <c r="F128" s="348" t="s">
        <v>2153</v>
      </c>
      <c r="G128" s="347"/>
      <c r="H128" s="347" t="s">
        <v>2161</v>
      </c>
      <c r="I128" s="347" t="s">
        <v>2149</v>
      </c>
      <c r="J128" s="347">
        <v>15</v>
      </c>
      <c r="K128" s="367"/>
    </row>
    <row r="129" spans="2:11" ht="15" customHeight="1">
      <c r="B129" s="365"/>
      <c r="C129" s="347" t="s">
        <v>2162</v>
      </c>
      <c r="D129" s="347"/>
      <c r="E129" s="347"/>
      <c r="F129" s="348" t="s">
        <v>2153</v>
      </c>
      <c r="G129" s="347"/>
      <c r="H129" s="347" t="s">
        <v>2163</v>
      </c>
      <c r="I129" s="347" t="s">
        <v>2149</v>
      </c>
      <c r="J129" s="347">
        <v>20</v>
      </c>
      <c r="K129" s="367"/>
    </row>
    <row r="130" spans="2:11" ht="15" customHeight="1">
      <c r="B130" s="365"/>
      <c r="C130" s="347" t="s">
        <v>2164</v>
      </c>
      <c r="D130" s="347"/>
      <c r="E130" s="347"/>
      <c r="F130" s="348" t="s">
        <v>2153</v>
      </c>
      <c r="G130" s="347"/>
      <c r="H130" s="347" t="s">
        <v>2165</v>
      </c>
      <c r="I130" s="347" t="s">
        <v>2149</v>
      </c>
      <c r="J130" s="347">
        <v>20</v>
      </c>
      <c r="K130" s="367"/>
    </row>
    <row r="131" spans="2:11" ht="15" customHeight="1">
      <c r="B131" s="365"/>
      <c r="C131" s="324" t="s">
        <v>2152</v>
      </c>
      <c r="D131" s="324"/>
      <c r="E131" s="324"/>
      <c r="F131" s="345" t="s">
        <v>2153</v>
      </c>
      <c r="G131" s="324"/>
      <c r="H131" s="324" t="s">
        <v>2186</v>
      </c>
      <c r="I131" s="324" t="s">
        <v>2149</v>
      </c>
      <c r="J131" s="324">
        <v>50</v>
      </c>
      <c r="K131" s="367"/>
    </row>
    <row r="132" spans="2:11" ht="15" customHeight="1">
      <c r="B132" s="365"/>
      <c r="C132" s="324" t="s">
        <v>2166</v>
      </c>
      <c r="D132" s="324"/>
      <c r="E132" s="324"/>
      <c r="F132" s="345" t="s">
        <v>2153</v>
      </c>
      <c r="G132" s="324"/>
      <c r="H132" s="324" t="s">
        <v>2186</v>
      </c>
      <c r="I132" s="324" t="s">
        <v>2149</v>
      </c>
      <c r="J132" s="324">
        <v>50</v>
      </c>
      <c r="K132" s="367"/>
    </row>
    <row r="133" spans="2:11" ht="15" customHeight="1">
      <c r="B133" s="365"/>
      <c r="C133" s="324" t="s">
        <v>2172</v>
      </c>
      <c r="D133" s="324"/>
      <c r="E133" s="324"/>
      <c r="F133" s="345" t="s">
        <v>2153</v>
      </c>
      <c r="G133" s="324"/>
      <c r="H133" s="324" t="s">
        <v>2186</v>
      </c>
      <c r="I133" s="324" t="s">
        <v>2149</v>
      </c>
      <c r="J133" s="324">
        <v>50</v>
      </c>
      <c r="K133" s="367"/>
    </row>
    <row r="134" spans="2:11" ht="15" customHeight="1">
      <c r="B134" s="365"/>
      <c r="C134" s="324" t="s">
        <v>2174</v>
      </c>
      <c r="D134" s="324"/>
      <c r="E134" s="324"/>
      <c r="F134" s="345" t="s">
        <v>2153</v>
      </c>
      <c r="G134" s="324"/>
      <c r="H134" s="324" t="s">
        <v>2186</v>
      </c>
      <c r="I134" s="324" t="s">
        <v>2149</v>
      </c>
      <c r="J134" s="324">
        <v>50</v>
      </c>
      <c r="K134" s="367"/>
    </row>
    <row r="135" spans="2:11" ht="15" customHeight="1">
      <c r="B135" s="365"/>
      <c r="C135" s="324" t="s">
        <v>133</v>
      </c>
      <c r="D135" s="324"/>
      <c r="E135" s="324"/>
      <c r="F135" s="345" t="s">
        <v>2153</v>
      </c>
      <c r="G135" s="324"/>
      <c r="H135" s="324" t="s">
        <v>2199</v>
      </c>
      <c r="I135" s="324" t="s">
        <v>2149</v>
      </c>
      <c r="J135" s="324">
        <v>255</v>
      </c>
      <c r="K135" s="367"/>
    </row>
    <row r="136" spans="2:11" ht="15" customHeight="1">
      <c r="B136" s="365"/>
      <c r="C136" s="324" t="s">
        <v>2176</v>
      </c>
      <c r="D136" s="324"/>
      <c r="E136" s="324"/>
      <c r="F136" s="345" t="s">
        <v>2147</v>
      </c>
      <c r="G136" s="324"/>
      <c r="H136" s="324" t="s">
        <v>2200</v>
      </c>
      <c r="I136" s="324" t="s">
        <v>2178</v>
      </c>
      <c r="J136" s="324"/>
      <c r="K136" s="367"/>
    </row>
    <row r="137" spans="2:11" ht="15" customHeight="1">
      <c r="B137" s="365"/>
      <c r="C137" s="324" t="s">
        <v>2179</v>
      </c>
      <c r="D137" s="324"/>
      <c r="E137" s="324"/>
      <c r="F137" s="345" t="s">
        <v>2147</v>
      </c>
      <c r="G137" s="324"/>
      <c r="H137" s="324" t="s">
        <v>2201</v>
      </c>
      <c r="I137" s="324" t="s">
        <v>2181</v>
      </c>
      <c r="J137" s="324"/>
      <c r="K137" s="367"/>
    </row>
    <row r="138" spans="2:11" ht="15" customHeight="1">
      <c r="B138" s="365"/>
      <c r="C138" s="324" t="s">
        <v>2182</v>
      </c>
      <c r="D138" s="324"/>
      <c r="E138" s="324"/>
      <c r="F138" s="345" t="s">
        <v>2147</v>
      </c>
      <c r="G138" s="324"/>
      <c r="H138" s="324" t="s">
        <v>2182</v>
      </c>
      <c r="I138" s="324" t="s">
        <v>2181</v>
      </c>
      <c r="J138" s="324"/>
      <c r="K138" s="367"/>
    </row>
    <row r="139" spans="2:11" ht="15" customHeight="1">
      <c r="B139" s="365"/>
      <c r="C139" s="324" t="s">
        <v>40</v>
      </c>
      <c r="D139" s="324"/>
      <c r="E139" s="324"/>
      <c r="F139" s="345" t="s">
        <v>2147</v>
      </c>
      <c r="G139" s="324"/>
      <c r="H139" s="324" t="s">
        <v>2202</v>
      </c>
      <c r="I139" s="324" t="s">
        <v>2181</v>
      </c>
      <c r="J139" s="324"/>
      <c r="K139" s="367"/>
    </row>
    <row r="140" spans="2:11" ht="15" customHeight="1">
      <c r="B140" s="365"/>
      <c r="C140" s="324" t="s">
        <v>2203</v>
      </c>
      <c r="D140" s="324"/>
      <c r="E140" s="324"/>
      <c r="F140" s="345" t="s">
        <v>2147</v>
      </c>
      <c r="G140" s="324"/>
      <c r="H140" s="324" t="s">
        <v>2204</v>
      </c>
      <c r="I140" s="324" t="s">
        <v>2181</v>
      </c>
      <c r="J140" s="324"/>
      <c r="K140" s="367"/>
    </row>
    <row r="141" spans="2:11" ht="15" customHeight="1">
      <c r="B141" s="368"/>
      <c r="C141" s="369"/>
      <c r="D141" s="369"/>
      <c r="E141" s="369"/>
      <c r="F141" s="369"/>
      <c r="G141" s="369"/>
      <c r="H141" s="369"/>
      <c r="I141" s="369"/>
      <c r="J141" s="369"/>
      <c r="K141" s="370"/>
    </row>
    <row r="142" spans="2:11" ht="18.75" customHeight="1">
      <c r="B142" s="320"/>
      <c r="C142" s="320"/>
      <c r="D142" s="320"/>
      <c r="E142" s="320"/>
      <c r="F142" s="357"/>
      <c r="G142" s="320"/>
      <c r="H142" s="320"/>
      <c r="I142" s="320"/>
      <c r="J142" s="320"/>
      <c r="K142" s="320"/>
    </row>
    <row r="143" spans="2:11" ht="18.75" customHeight="1">
      <c r="B143" s="331"/>
      <c r="C143" s="331"/>
      <c r="D143" s="331"/>
      <c r="E143" s="331"/>
      <c r="F143" s="331"/>
      <c r="G143" s="331"/>
      <c r="H143" s="331"/>
      <c r="I143" s="331"/>
      <c r="J143" s="331"/>
      <c r="K143" s="331"/>
    </row>
    <row r="144" spans="2:11" ht="7.5" customHeight="1">
      <c r="B144" s="332"/>
      <c r="C144" s="333"/>
      <c r="D144" s="333"/>
      <c r="E144" s="333"/>
      <c r="F144" s="333"/>
      <c r="G144" s="333"/>
      <c r="H144" s="333"/>
      <c r="I144" s="333"/>
      <c r="J144" s="333"/>
      <c r="K144" s="334"/>
    </row>
    <row r="145" spans="2:11" ht="45" customHeight="1">
      <c r="B145" s="335"/>
      <c r="C145" s="336" t="s">
        <v>2205</v>
      </c>
      <c r="D145" s="336"/>
      <c r="E145" s="336"/>
      <c r="F145" s="336"/>
      <c r="G145" s="336"/>
      <c r="H145" s="336"/>
      <c r="I145" s="336"/>
      <c r="J145" s="336"/>
      <c r="K145" s="337"/>
    </row>
    <row r="146" spans="2:11" ht="17.25" customHeight="1">
      <c r="B146" s="335"/>
      <c r="C146" s="338" t="s">
        <v>2141</v>
      </c>
      <c r="D146" s="338"/>
      <c r="E146" s="338"/>
      <c r="F146" s="338" t="s">
        <v>2142</v>
      </c>
      <c r="G146" s="339"/>
      <c r="H146" s="338" t="s">
        <v>128</v>
      </c>
      <c r="I146" s="338" t="s">
        <v>59</v>
      </c>
      <c r="J146" s="338" t="s">
        <v>2143</v>
      </c>
      <c r="K146" s="337"/>
    </row>
    <row r="147" spans="2:11" ht="17.25" customHeight="1">
      <c r="B147" s="335"/>
      <c r="C147" s="340" t="s">
        <v>2144</v>
      </c>
      <c r="D147" s="340"/>
      <c r="E147" s="340"/>
      <c r="F147" s="341" t="s">
        <v>2145</v>
      </c>
      <c r="G147" s="342"/>
      <c r="H147" s="340"/>
      <c r="I147" s="340"/>
      <c r="J147" s="340" t="s">
        <v>2146</v>
      </c>
      <c r="K147" s="337"/>
    </row>
    <row r="148" spans="2:11" ht="5.25" customHeight="1">
      <c r="B148" s="346"/>
      <c r="C148" s="343"/>
      <c r="D148" s="343"/>
      <c r="E148" s="343"/>
      <c r="F148" s="343"/>
      <c r="G148" s="344"/>
      <c r="H148" s="343"/>
      <c r="I148" s="343"/>
      <c r="J148" s="343"/>
      <c r="K148" s="367"/>
    </row>
    <row r="149" spans="2:11" ht="15" customHeight="1">
      <c r="B149" s="346"/>
      <c r="C149" s="371" t="s">
        <v>2150</v>
      </c>
      <c r="D149" s="324"/>
      <c r="E149" s="324"/>
      <c r="F149" s="372" t="s">
        <v>2147</v>
      </c>
      <c r="G149" s="324"/>
      <c r="H149" s="371" t="s">
        <v>2186</v>
      </c>
      <c r="I149" s="371" t="s">
        <v>2149</v>
      </c>
      <c r="J149" s="371">
        <v>120</v>
      </c>
      <c r="K149" s="367"/>
    </row>
    <row r="150" spans="2:11" ht="15" customHeight="1">
      <c r="B150" s="346"/>
      <c r="C150" s="371" t="s">
        <v>2195</v>
      </c>
      <c r="D150" s="324"/>
      <c r="E150" s="324"/>
      <c r="F150" s="372" t="s">
        <v>2147</v>
      </c>
      <c r="G150" s="324"/>
      <c r="H150" s="371" t="s">
        <v>2206</v>
      </c>
      <c r="I150" s="371" t="s">
        <v>2149</v>
      </c>
      <c r="J150" s="371" t="s">
        <v>2197</v>
      </c>
      <c r="K150" s="367"/>
    </row>
    <row r="151" spans="2:11" ht="15" customHeight="1">
      <c r="B151" s="346"/>
      <c r="C151" s="371" t="s">
        <v>99</v>
      </c>
      <c r="D151" s="324"/>
      <c r="E151" s="324"/>
      <c r="F151" s="372" t="s">
        <v>2147</v>
      </c>
      <c r="G151" s="324"/>
      <c r="H151" s="371" t="s">
        <v>2207</v>
      </c>
      <c r="I151" s="371" t="s">
        <v>2149</v>
      </c>
      <c r="J151" s="371" t="s">
        <v>2197</v>
      </c>
      <c r="K151" s="367"/>
    </row>
    <row r="152" spans="2:11" ht="15" customHeight="1">
      <c r="B152" s="346"/>
      <c r="C152" s="371" t="s">
        <v>2152</v>
      </c>
      <c r="D152" s="324"/>
      <c r="E152" s="324"/>
      <c r="F152" s="372" t="s">
        <v>2153</v>
      </c>
      <c r="G152" s="324"/>
      <c r="H152" s="371" t="s">
        <v>2186</v>
      </c>
      <c r="I152" s="371" t="s">
        <v>2149</v>
      </c>
      <c r="J152" s="371">
        <v>50</v>
      </c>
      <c r="K152" s="367"/>
    </row>
    <row r="153" spans="2:11" ht="15" customHeight="1">
      <c r="B153" s="346"/>
      <c r="C153" s="371" t="s">
        <v>2155</v>
      </c>
      <c r="D153" s="324"/>
      <c r="E153" s="324"/>
      <c r="F153" s="372" t="s">
        <v>2147</v>
      </c>
      <c r="G153" s="324"/>
      <c r="H153" s="371" t="s">
        <v>2186</v>
      </c>
      <c r="I153" s="371" t="s">
        <v>2157</v>
      </c>
      <c r="J153" s="371"/>
      <c r="K153" s="367"/>
    </row>
    <row r="154" spans="2:11" ht="15" customHeight="1">
      <c r="B154" s="346"/>
      <c r="C154" s="371" t="s">
        <v>2166</v>
      </c>
      <c r="D154" s="324"/>
      <c r="E154" s="324"/>
      <c r="F154" s="372" t="s">
        <v>2153</v>
      </c>
      <c r="G154" s="324"/>
      <c r="H154" s="371" t="s">
        <v>2186</v>
      </c>
      <c r="I154" s="371" t="s">
        <v>2149</v>
      </c>
      <c r="J154" s="371">
        <v>50</v>
      </c>
      <c r="K154" s="367"/>
    </row>
    <row r="155" spans="2:11" ht="15" customHeight="1">
      <c r="B155" s="346"/>
      <c r="C155" s="371" t="s">
        <v>2174</v>
      </c>
      <c r="D155" s="324"/>
      <c r="E155" s="324"/>
      <c r="F155" s="372" t="s">
        <v>2153</v>
      </c>
      <c r="G155" s="324"/>
      <c r="H155" s="371" t="s">
        <v>2186</v>
      </c>
      <c r="I155" s="371" t="s">
        <v>2149</v>
      </c>
      <c r="J155" s="371">
        <v>50</v>
      </c>
      <c r="K155" s="367"/>
    </row>
    <row r="156" spans="2:11" ht="15" customHeight="1">
      <c r="B156" s="346"/>
      <c r="C156" s="371" t="s">
        <v>2172</v>
      </c>
      <c r="D156" s="324"/>
      <c r="E156" s="324"/>
      <c r="F156" s="372" t="s">
        <v>2153</v>
      </c>
      <c r="G156" s="324"/>
      <c r="H156" s="371" t="s">
        <v>2186</v>
      </c>
      <c r="I156" s="371" t="s">
        <v>2149</v>
      </c>
      <c r="J156" s="371">
        <v>50</v>
      </c>
      <c r="K156" s="367"/>
    </row>
    <row r="157" spans="2:11" ht="15" customHeight="1">
      <c r="B157" s="346"/>
      <c r="C157" s="371" t="s">
        <v>114</v>
      </c>
      <c r="D157" s="324"/>
      <c r="E157" s="324"/>
      <c r="F157" s="372" t="s">
        <v>2147</v>
      </c>
      <c r="G157" s="324"/>
      <c r="H157" s="371" t="s">
        <v>2208</v>
      </c>
      <c r="I157" s="371" t="s">
        <v>2149</v>
      </c>
      <c r="J157" s="371" t="s">
        <v>2209</v>
      </c>
      <c r="K157" s="367"/>
    </row>
    <row r="158" spans="2:11" ht="15" customHeight="1">
      <c r="B158" s="346"/>
      <c r="C158" s="371" t="s">
        <v>2210</v>
      </c>
      <c r="D158" s="324"/>
      <c r="E158" s="324"/>
      <c r="F158" s="372" t="s">
        <v>2147</v>
      </c>
      <c r="G158" s="324"/>
      <c r="H158" s="371" t="s">
        <v>2211</v>
      </c>
      <c r="I158" s="371" t="s">
        <v>2181</v>
      </c>
      <c r="J158" s="371"/>
      <c r="K158" s="367"/>
    </row>
    <row r="159" spans="2:11" ht="15" customHeight="1">
      <c r="B159" s="373"/>
      <c r="C159" s="355"/>
      <c r="D159" s="355"/>
      <c r="E159" s="355"/>
      <c r="F159" s="355"/>
      <c r="G159" s="355"/>
      <c r="H159" s="355"/>
      <c r="I159" s="355"/>
      <c r="J159" s="355"/>
      <c r="K159" s="374"/>
    </row>
    <row r="160" spans="2:11" ht="18.75" customHeight="1">
      <c r="B160" s="320"/>
      <c r="C160" s="324"/>
      <c r="D160" s="324"/>
      <c r="E160" s="324"/>
      <c r="F160" s="345"/>
      <c r="G160" s="324"/>
      <c r="H160" s="324"/>
      <c r="I160" s="324"/>
      <c r="J160" s="324"/>
      <c r="K160" s="320"/>
    </row>
    <row r="161" spans="2:11" ht="18.75" customHeight="1">
      <c r="B161" s="331"/>
      <c r="C161" s="331"/>
      <c r="D161" s="331"/>
      <c r="E161" s="331"/>
      <c r="F161" s="331"/>
      <c r="G161" s="331"/>
      <c r="H161" s="331"/>
      <c r="I161" s="331"/>
      <c r="J161" s="331"/>
      <c r="K161" s="331"/>
    </row>
    <row r="162" spans="2:11" ht="7.5" customHeight="1">
      <c r="B162" s="310"/>
      <c r="C162" s="311"/>
      <c r="D162" s="311"/>
      <c r="E162" s="311"/>
      <c r="F162" s="311"/>
      <c r="G162" s="311"/>
      <c r="H162" s="311"/>
      <c r="I162" s="311"/>
      <c r="J162" s="311"/>
      <c r="K162" s="312"/>
    </row>
    <row r="163" spans="2:11" ht="45" customHeight="1">
      <c r="B163" s="313"/>
      <c r="C163" s="314" t="s">
        <v>2212</v>
      </c>
      <c r="D163" s="314"/>
      <c r="E163" s="314"/>
      <c r="F163" s="314"/>
      <c r="G163" s="314"/>
      <c r="H163" s="314"/>
      <c r="I163" s="314"/>
      <c r="J163" s="314"/>
      <c r="K163" s="315"/>
    </row>
    <row r="164" spans="2:11" ht="17.25" customHeight="1">
      <c r="B164" s="313"/>
      <c r="C164" s="338" t="s">
        <v>2141</v>
      </c>
      <c r="D164" s="338"/>
      <c r="E164" s="338"/>
      <c r="F164" s="338" t="s">
        <v>2142</v>
      </c>
      <c r="G164" s="375"/>
      <c r="H164" s="376" t="s">
        <v>128</v>
      </c>
      <c r="I164" s="376" t="s">
        <v>59</v>
      </c>
      <c r="J164" s="338" t="s">
        <v>2143</v>
      </c>
      <c r="K164" s="315"/>
    </row>
    <row r="165" spans="2:11" ht="17.25" customHeight="1">
      <c r="B165" s="316"/>
      <c r="C165" s="340" t="s">
        <v>2144</v>
      </c>
      <c r="D165" s="340"/>
      <c r="E165" s="340"/>
      <c r="F165" s="341" t="s">
        <v>2145</v>
      </c>
      <c r="G165" s="377"/>
      <c r="H165" s="378"/>
      <c r="I165" s="378"/>
      <c r="J165" s="340" t="s">
        <v>2146</v>
      </c>
      <c r="K165" s="318"/>
    </row>
    <row r="166" spans="2:11" ht="5.25" customHeight="1">
      <c r="B166" s="346"/>
      <c r="C166" s="343"/>
      <c r="D166" s="343"/>
      <c r="E166" s="343"/>
      <c r="F166" s="343"/>
      <c r="G166" s="344"/>
      <c r="H166" s="343"/>
      <c r="I166" s="343"/>
      <c r="J166" s="343"/>
      <c r="K166" s="367"/>
    </row>
    <row r="167" spans="2:11" ht="15" customHeight="1">
      <c r="B167" s="346"/>
      <c r="C167" s="324" t="s">
        <v>2150</v>
      </c>
      <c r="D167" s="324"/>
      <c r="E167" s="324"/>
      <c r="F167" s="345" t="s">
        <v>2147</v>
      </c>
      <c r="G167" s="324"/>
      <c r="H167" s="324" t="s">
        <v>2186</v>
      </c>
      <c r="I167" s="324" t="s">
        <v>2149</v>
      </c>
      <c r="J167" s="324">
        <v>120</v>
      </c>
      <c r="K167" s="367"/>
    </row>
    <row r="168" spans="2:11" ht="15" customHeight="1">
      <c r="B168" s="346"/>
      <c r="C168" s="324" t="s">
        <v>2195</v>
      </c>
      <c r="D168" s="324"/>
      <c r="E168" s="324"/>
      <c r="F168" s="345" t="s">
        <v>2147</v>
      </c>
      <c r="G168" s="324"/>
      <c r="H168" s="324" t="s">
        <v>2196</v>
      </c>
      <c r="I168" s="324" t="s">
        <v>2149</v>
      </c>
      <c r="J168" s="324" t="s">
        <v>2197</v>
      </c>
      <c r="K168" s="367"/>
    </row>
    <row r="169" spans="2:11" ht="15" customHeight="1">
      <c r="B169" s="346"/>
      <c r="C169" s="324" t="s">
        <v>99</v>
      </c>
      <c r="D169" s="324"/>
      <c r="E169" s="324"/>
      <c r="F169" s="345" t="s">
        <v>2147</v>
      </c>
      <c r="G169" s="324"/>
      <c r="H169" s="324" t="s">
        <v>2213</v>
      </c>
      <c r="I169" s="324" t="s">
        <v>2149</v>
      </c>
      <c r="J169" s="324" t="s">
        <v>2197</v>
      </c>
      <c r="K169" s="367"/>
    </row>
    <row r="170" spans="2:11" ht="15" customHeight="1">
      <c r="B170" s="346"/>
      <c r="C170" s="324" t="s">
        <v>2152</v>
      </c>
      <c r="D170" s="324"/>
      <c r="E170" s="324"/>
      <c r="F170" s="345" t="s">
        <v>2153</v>
      </c>
      <c r="G170" s="324"/>
      <c r="H170" s="324" t="s">
        <v>2213</v>
      </c>
      <c r="I170" s="324" t="s">
        <v>2149</v>
      </c>
      <c r="J170" s="324">
        <v>50</v>
      </c>
      <c r="K170" s="367"/>
    </row>
    <row r="171" spans="2:11" ht="15" customHeight="1">
      <c r="B171" s="346"/>
      <c r="C171" s="324" t="s">
        <v>2155</v>
      </c>
      <c r="D171" s="324"/>
      <c r="E171" s="324"/>
      <c r="F171" s="345" t="s">
        <v>2147</v>
      </c>
      <c r="G171" s="324"/>
      <c r="H171" s="324" t="s">
        <v>2213</v>
      </c>
      <c r="I171" s="324" t="s">
        <v>2157</v>
      </c>
      <c r="J171" s="324"/>
      <c r="K171" s="367"/>
    </row>
    <row r="172" spans="2:11" ht="15" customHeight="1">
      <c r="B172" s="346"/>
      <c r="C172" s="324" t="s">
        <v>2166</v>
      </c>
      <c r="D172" s="324"/>
      <c r="E172" s="324"/>
      <c r="F172" s="345" t="s">
        <v>2153</v>
      </c>
      <c r="G172" s="324"/>
      <c r="H172" s="324" t="s">
        <v>2213</v>
      </c>
      <c r="I172" s="324" t="s">
        <v>2149</v>
      </c>
      <c r="J172" s="324">
        <v>50</v>
      </c>
      <c r="K172" s="367"/>
    </row>
    <row r="173" spans="2:11" ht="15" customHeight="1">
      <c r="B173" s="346"/>
      <c r="C173" s="324" t="s">
        <v>2174</v>
      </c>
      <c r="D173" s="324"/>
      <c r="E173" s="324"/>
      <c r="F173" s="345" t="s">
        <v>2153</v>
      </c>
      <c r="G173" s="324"/>
      <c r="H173" s="324" t="s">
        <v>2213</v>
      </c>
      <c r="I173" s="324" t="s">
        <v>2149</v>
      </c>
      <c r="J173" s="324">
        <v>50</v>
      </c>
      <c r="K173" s="367"/>
    </row>
    <row r="174" spans="2:11" ht="15" customHeight="1">
      <c r="B174" s="346"/>
      <c r="C174" s="324" t="s">
        <v>2172</v>
      </c>
      <c r="D174" s="324"/>
      <c r="E174" s="324"/>
      <c r="F174" s="345" t="s">
        <v>2153</v>
      </c>
      <c r="G174" s="324"/>
      <c r="H174" s="324" t="s">
        <v>2213</v>
      </c>
      <c r="I174" s="324" t="s">
        <v>2149</v>
      </c>
      <c r="J174" s="324">
        <v>50</v>
      </c>
      <c r="K174" s="367"/>
    </row>
    <row r="175" spans="2:11" ht="15" customHeight="1">
      <c r="B175" s="346"/>
      <c r="C175" s="324" t="s">
        <v>127</v>
      </c>
      <c r="D175" s="324"/>
      <c r="E175" s="324"/>
      <c r="F175" s="345" t="s">
        <v>2147</v>
      </c>
      <c r="G175" s="324"/>
      <c r="H175" s="324" t="s">
        <v>2214</v>
      </c>
      <c r="I175" s="324" t="s">
        <v>2215</v>
      </c>
      <c r="J175" s="324"/>
      <c r="K175" s="367"/>
    </row>
    <row r="176" spans="2:11" ht="15" customHeight="1">
      <c r="B176" s="346"/>
      <c r="C176" s="324" t="s">
        <v>59</v>
      </c>
      <c r="D176" s="324"/>
      <c r="E176" s="324"/>
      <c r="F176" s="345" t="s">
        <v>2147</v>
      </c>
      <c r="G176" s="324"/>
      <c r="H176" s="324" t="s">
        <v>2216</v>
      </c>
      <c r="I176" s="324" t="s">
        <v>2217</v>
      </c>
      <c r="J176" s="324">
        <v>1</v>
      </c>
      <c r="K176" s="367"/>
    </row>
    <row r="177" spans="2:11" ht="15" customHeight="1">
      <c r="B177" s="346"/>
      <c r="C177" s="324" t="s">
        <v>55</v>
      </c>
      <c r="D177" s="324"/>
      <c r="E177" s="324"/>
      <c r="F177" s="345" t="s">
        <v>2147</v>
      </c>
      <c r="G177" s="324"/>
      <c r="H177" s="324" t="s">
        <v>2218</v>
      </c>
      <c r="I177" s="324" t="s">
        <v>2149</v>
      </c>
      <c r="J177" s="324">
        <v>20</v>
      </c>
      <c r="K177" s="367"/>
    </row>
    <row r="178" spans="2:11" ht="15" customHeight="1">
      <c r="B178" s="346"/>
      <c r="C178" s="324" t="s">
        <v>128</v>
      </c>
      <c r="D178" s="324"/>
      <c r="E178" s="324"/>
      <c r="F178" s="345" t="s">
        <v>2147</v>
      </c>
      <c r="G178" s="324"/>
      <c r="H178" s="324" t="s">
        <v>2219</v>
      </c>
      <c r="I178" s="324" t="s">
        <v>2149</v>
      </c>
      <c r="J178" s="324">
        <v>255</v>
      </c>
      <c r="K178" s="367"/>
    </row>
    <row r="179" spans="2:11" ht="15" customHeight="1">
      <c r="B179" s="346"/>
      <c r="C179" s="324" t="s">
        <v>129</v>
      </c>
      <c r="D179" s="324"/>
      <c r="E179" s="324"/>
      <c r="F179" s="345" t="s">
        <v>2147</v>
      </c>
      <c r="G179" s="324"/>
      <c r="H179" s="324" t="s">
        <v>2112</v>
      </c>
      <c r="I179" s="324" t="s">
        <v>2149</v>
      </c>
      <c r="J179" s="324">
        <v>10</v>
      </c>
      <c r="K179" s="367"/>
    </row>
    <row r="180" spans="2:11" ht="15" customHeight="1">
      <c r="B180" s="346"/>
      <c r="C180" s="324" t="s">
        <v>130</v>
      </c>
      <c r="D180" s="324"/>
      <c r="E180" s="324"/>
      <c r="F180" s="345" t="s">
        <v>2147</v>
      </c>
      <c r="G180" s="324"/>
      <c r="H180" s="324" t="s">
        <v>2220</v>
      </c>
      <c r="I180" s="324" t="s">
        <v>2181</v>
      </c>
      <c r="J180" s="324"/>
      <c r="K180" s="367"/>
    </row>
    <row r="181" spans="2:11" ht="15" customHeight="1">
      <c r="B181" s="346"/>
      <c r="C181" s="324" t="s">
        <v>2221</v>
      </c>
      <c r="D181" s="324"/>
      <c r="E181" s="324"/>
      <c r="F181" s="345" t="s">
        <v>2147</v>
      </c>
      <c r="G181" s="324"/>
      <c r="H181" s="324" t="s">
        <v>2222</v>
      </c>
      <c r="I181" s="324" t="s">
        <v>2181</v>
      </c>
      <c r="J181" s="324"/>
      <c r="K181" s="367"/>
    </row>
    <row r="182" spans="2:11" ht="15" customHeight="1">
      <c r="B182" s="346"/>
      <c r="C182" s="324" t="s">
        <v>2210</v>
      </c>
      <c r="D182" s="324"/>
      <c r="E182" s="324"/>
      <c r="F182" s="345" t="s">
        <v>2147</v>
      </c>
      <c r="G182" s="324"/>
      <c r="H182" s="324" t="s">
        <v>2223</v>
      </c>
      <c r="I182" s="324" t="s">
        <v>2181</v>
      </c>
      <c r="J182" s="324"/>
      <c r="K182" s="367"/>
    </row>
    <row r="183" spans="2:11" ht="15" customHeight="1">
      <c r="B183" s="346"/>
      <c r="C183" s="324" t="s">
        <v>132</v>
      </c>
      <c r="D183" s="324"/>
      <c r="E183" s="324"/>
      <c r="F183" s="345" t="s">
        <v>2153</v>
      </c>
      <c r="G183" s="324"/>
      <c r="H183" s="324" t="s">
        <v>2224</v>
      </c>
      <c r="I183" s="324" t="s">
        <v>2149</v>
      </c>
      <c r="J183" s="324">
        <v>50</v>
      </c>
      <c r="K183" s="367"/>
    </row>
    <row r="184" spans="2:11" ht="15" customHeight="1">
      <c r="B184" s="346"/>
      <c r="C184" s="324" t="s">
        <v>2225</v>
      </c>
      <c r="D184" s="324"/>
      <c r="E184" s="324"/>
      <c r="F184" s="345" t="s">
        <v>2153</v>
      </c>
      <c r="G184" s="324"/>
      <c r="H184" s="324" t="s">
        <v>2226</v>
      </c>
      <c r="I184" s="324" t="s">
        <v>2227</v>
      </c>
      <c r="J184" s="324"/>
      <c r="K184" s="367"/>
    </row>
    <row r="185" spans="2:11" ht="15" customHeight="1">
      <c r="B185" s="346"/>
      <c r="C185" s="324" t="s">
        <v>2228</v>
      </c>
      <c r="D185" s="324"/>
      <c r="E185" s="324"/>
      <c r="F185" s="345" t="s">
        <v>2153</v>
      </c>
      <c r="G185" s="324"/>
      <c r="H185" s="324" t="s">
        <v>2229</v>
      </c>
      <c r="I185" s="324" t="s">
        <v>2227</v>
      </c>
      <c r="J185" s="324"/>
      <c r="K185" s="367"/>
    </row>
    <row r="186" spans="2:11" ht="15" customHeight="1">
      <c r="B186" s="346"/>
      <c r="C186" s="324" t="s">
        <v>2230</v>
      </c>
      <c r="D186" s="324"/>
      <c r="E186" s="324"/>
      <c r="F186" s="345" t="s">
        <v>2153</v>
      </c>
      <c r="G186" s="324"/>
      <c r="H186" s="324" t="s">
        <v>2231</v>
      </c>
      <c r="I186" s="324" t="s">
        <v>2227</v>
      </c>
      <c r="J186" s="324"/>
      <c r="K186" s="367"/>
    </row>
    <row r="187" spans="2:11" ht="15" customHeight="1">
      <c r="B187" s="346"/>
      <c r="C187" s="379" t="s">
        <v>2232</v>
      </c>
      <c r="D187" s="324"/>
      <c r="E187" s="324"/>
      <c r="F187" s="345" t="s">
        <v>2153</v>
      </c>
      <c r="G187" s="324"/>
      <c r="H187" s="324" t="s">
        <v>2233</v>
      </c>
      <c r="I187" s="324" t="s">
        <v>2234</v>
      </c>
      <c r="J187" s="380" t="s">
        <v>2235</v>
      </c>
      <c r="K187" s="367"/>
    </row>
    <row r="188" spans="2:11" ht="15" customHeight="1">
      <c r="B188" s="346"/>
      <c r="C188" s="330" t="s">
        <v>44</v>
      </c>
      <c r="D188" s="324"/>
      <c r="E188" s="324"/>
      <c r="F188" s="345" t="s">
        <v>2147</v>
      </c>
      <c r="G188" s="324"/>
      <c r="H188" s="320" t="s">
        <v>2236</v>
      </c>
      <c r="I188" s="324" t="s">
        <v>2237</v>
      </c>
      <c r="J188" s="324"/>
      <c r="K188" s="367"/>
    </row>
    <row r="189" spans="2:11" ht="15" customHeight="1">
      <c r="B189" s="346"/>
      <c r="C189" s="330" t="s">
        <v>2238</v>
      </c>
      <c r="D189" s="324"/>
      <c r="E189" s="324"/>
      <c r="F189" s="345" t="s">
        <v>2147</v>
      </c>
      <c r="G189" s="324"/>
      <c r="H189" s="324" t="s">
        <v>2239</v>
      </c>
      <c r="I189" s="324" t="s">
        <v>2181</v>
      </c>
      <c r="J189" s="324"/>
      <c r="K189" s="367"/>
    </row>
    <row r="190" spans="2:11" ht="15" customHeight="1">
      <c r="B190" s="346"/>
      <c r="C190" s="330" t="s">
        <v>2240</v>
      </c>
      <c r="D190" s="324"/>
      <c r="E190" s="324"/>
      <c r="F190" s="345" t="s">
        <v>2147</v>
      </c>
      <c r="G190" s="324"/>
      <c r="H190" s="324" t="s">
        <v>2241</v>
      </c>
      <c r="I190" s="324" t="s">
        <v>2181</v>
      </c>
      <c r="J190" s="324"/>
      <c r="K190" s="367"/>
    </row>
    <row r="191" spans="2:11" ht="15" customHeight="1">
      <c r="B191" s="346"/>
      <c r="C191" s="330" t="s">
        <v>2242</v>
      </c>
      <c r="D191" s="324"/>
      <c r="E191" s="324"/>
      <c r="F191" s="345" t="s">
        <v>2153</v>
      </c>
      <c r="G191" s="324"/>
      <c r="H191" s="324" t="s">
        <v>2243</v>
      </c>
      <c r="I191" s="324" t="s">
        <v>2181</v>
      </c>
      <c r="J191" s="324"/>
      <c r="K191" s="367"/>
    </row>
    <row r="192" spans="2:11" ht="15" customHeight="1">
      <c r="B192" s="373"/>
      <c r="C192" s="381"/>
      <c r="D192" s="355"/>
      <c r="E192" s="355"/>
      <c r="F192" s="355"/>
      <c r="G192" s="355"/>
      <c r="H192" s="355"/>
      <c r="I192" s="355"/>
      <c r="J192" s="355"/>
      <c r="K192" s="374"/>
    </row>
    <row r="193" spans="2:11" ht="18.75" customHeight="1">
      <c r="B193" s="320"/>
      <c r="C193" s="324"/>
      <c r="D193" s="324"/>
      <c r="E193" s="324"/>
      <c r="F193" s="345"/>
      <c r="G193" s="324"/>
      <c r="H193" s="324"/>
      <c r="I193" s="324"/>
      <c r="J193" s="324"/>
      <c r="K193" s="320"/>
    </row>
    <row r="194" spans="2:11" ht="18.75" customHeight="1">
      <c r="B194" s="320"/>
      <c r="C194" s="324"/>
      <c r="D194" s="324"/>
      <c r="E194" s="324"/>
      <c r="F194" s="345"/>
      <c r="G194" s="324"/>
      <c r="H194" s="324"/>
      <c r="I194" s="324"/>
      <c r="J194" s="324"/>
      <c r="K194" s="320"/>
    </row>
    <row r="195" spans="2:11" ht="18.75" customHeight="1">
      <c r="B195" s="331"/>
      <c r="C195" s="331"/>
      <c r="D195" s="331"/>
      <c r="E195" s="331"/>
      <c r="F195" s="331"/>
      <c r="G195" s="331"/>
      <c r="H195" s="331"/>
      <c r="I195" s="331"/>
      <c r="J195" s="331"/>
      <c r="K195" s="331"/>
    </row>
    <row r="196" spans="2:11" ht="13.5">
      <c r="B196" s="310"/>
      <c r="C196" s="311"/>
      <c r="D196" s="311"/>
      <c r="E196" s="311"/>
      <c r="F196" s="311"/>
      <c r="G196" s="311"/>
      <c r="H196" s="311"/>
      <c r="I196" s="311"/>
      <c r="J196" s="311"/>
      <c r="K196" s="312"/>
    </row>
    <row r="197" spans="2:11" ht="21">
      <c r="B197" s="313"/>
      <c r="C197" s="314" t="s">
        <v>2244</v>
      </c>
      <c r="D197" s="314"/>
      <c r="E197" s="314"/>
      <c r="F197" s="314"/>
      <c r="G197" s="314"/>
      <c r="H197" s="314"/>
      <c r="I197" s="314"/>
      <c r="J197" s="314"/>
      <c r="K197" s="315"/>
    </row>
    <row r="198" spans="2:11" ht="25.5" customHeight="1">
      <c r="B198" s="313"/>
      <c r="C198" s="382" t="s">
        <v>2245</v>
      </c>
      <c r="D198" s="382"/>
      <c r="E198" s="382"/>
      <c r="F198" s="382" t="s">
        <v>2246</v>
      </c>
      <c r="G198" s="383"/>
      <c r="H198" s="382" t="s">
        <v>2247</v>
      </c>
      <c r="I198" s="382"/>
      <c r="J198" s="382"/>
      <c r="K198" s="315"/>
    </row>
    <row r="199" spans="2:11" ht="5.25" customHeight="1">
      <c r="B199" s="346"/>
      <c r="C199" s="343"/>
      <c r="D199" s="343"/>
      <c r="E199" s="343"/>
      <c r="F199" s="343"/>
      <c r="G199" s="324"/>
      <c r="H199" s="343"/>
      <c r="I199" s="343"/>
      <c r="J199" s="343"/>
      <c r="K199" s="367"/>
    </row>
    <row r="200" spans="2:11" ht="15" customHeight="1">
      <c r="B200" s="346"/>
      <c r="C200" s="324" t="s">
        <v>2237</v>
      </c>
      <c r="D200" s="324"/>
      <c r="E200" s="324"/>
      <c r="F200" s="345" t="s">
        <v>45</v>
      </c>
      <c r="G200" s="324"/>
      <c r="H200" s="324" t="s">
        <v>2248</v>
      </c>
      <c r="I200" s="324"/>
      <c r="J200" s="324"/>
      <c r="K200" s="367"/>
    </row>
    <row r="201" spans="2:11" ht="15" customHeight="1">
      <c r="B201" s="346"/>
      <c r="C201" s="352"/>
      <c r="D201" s="324"/>
      <c r="E201" s="324"/>
      <c r="F201" s="345" t="s">
        <v>46</v>
      </c>
      <c r="G201" s="324"/>
      <c r="H201" s="324" t="s">
        <v>2249</v>
      </c>
      <c r="I201" s="324"/>
      <c r="J201" s="324"/>
      <c r="K201" s="367"/>
    </row>
    <row r="202" spans="2:11" ht="15" customHeight="1">
      <c r="B202" s="346"/>
      <c r="C202" s="352"/>
      <c r="D202" s="324"/>
      <c r="E202" s="324"/>
      <c r="F202" s="345" t="s">
        <v>49</v>
      </c>
      <c r="G202" s="324"/>
      <c r="H202" s="324" t="s">
        <v>2250</v>
      </c>
      <c r="I202" s="324"/>
      <c r="J202" s="324"/>
      <c r="K202" s="367"/>
    </row>
    <row r="203" spans="2:11" ht="15" customHeight="1">
      <c r="B203" s="346"/>
      <c r="C203" s="324"/>
      <c r="D203" s="324"/>
      <c r="E203" s="324"/>
      <c r="F203" s="345" t="s">
        <v>47</v>
      </c>
      <c r="G203" s="324"/>
      <c r="H203" s="324" t="s">
        <v>2251</v>
      </c>
      <c r="I203" s="324"/>
      <c r="J203" s="324"/>
      <c r="K203" s="367"/>
    </row>
    <row r="204" spans="2:11" ht="15" customHeight="1">
      <c r="B204" s="346"/>
      <c r="C204" s="324"/>
      <c r="D204" s="324"/>
      <c r="E204" s="324"/>
      <c r="F204" s="345" t="s">
        <v>48</v>
      </c>
      <c r="G204" s="324"/>
      <c r="H204" s="324" t="s">
        <v>2252</v>
      </c>
      <c r="I204" s="324"/>
      <c r="J204" s="324"/>
      <c r="K204" s="367"/>
    </row>
    <row r="205" spans="2:11" ht="15" customHeight="1">
      <c r="B205" s="346"/>
      <c r="C205" s="324"/>
      <c r="D205" s="324"/>
      <c r="E205" s="324"/>
      <c r="F205" s="345"/>
      <c r="G205" s="324"/>
      <c r="H205" s="324"/>
      <c r="I205" s="324"/>
      <c r="J205" s="324"/>
      <c r="K205" s="367"/>
    </row>
    <row r="206" spans="2:11" ht="15" customHeight="1">
      <c r="B206" s="346"/>
      <c r="C206" s="324" t="s">
        <v>2193</v>
      </c>
      <c r="D206" s="324"/>
      <c r="E206" s="324"/>
      <c r="F206" s="345" t="s">
        <v>81</v>
      </c>
      <c r="G206" s="324"/>
      <c r="H206" s="324" t="s">
        <v>2253</v>
      </c>
      <c r="I206" s="324"/>
      <c r="J206" s="324"/>
      <c r="K206" s="367"/>
    </row>
    <row r="207" spans="2:11" ht="15" customHeight="1">
      <c r="B207" s="346"/>
      <c r="C207" s="352"/>
      <c r="D207" s="324"/>
      <c r="E207" s="324"/>
      <c r="F207" s="345" t="s">
        <v>2092</v>
      </c>
      <c r="G207" s="324"/>
      <c r="H207" s="324" t="s">
        <v>2093</v>
      </c>
      <c r="I207" s="324"/>
      <c r="J207" s="324"/>
      <c r="K207" s="367"/>
    </row>
    <row r="208" spans="2:11" ht="15" customHeight="1">
      <c r="B208" s="346"/>
      <c r="C208" s="324"/>
      <c r="D208" s="324"/>
      <c r="E208" s="324"/>
      <c r="F208" s="345" t="s">
        <v>2090</v>
      </c>
      <c r="G208" s="324"/>
      <c r="H208" s="324" t="s">
        <v>2254</v>
      </c>
      <c r="I208" s="324"/>
      <c r="J208" s="324"/>
      <c r="K208" s="367"/>
    </row>
    <row r="209" spans="2:11" ht="15" customHeight="1">
      <c r="B209" s="384"/>
      <c r="C209" s="352"/>
      <c r="D209" s="352"/>
      <c r="E209" s="352"/>
      <c r="F209" s="345" t="s">
        <v>2094</v>
      </c>
      <c r="G209" s="330"/>
      <c r="H209" s="371" t="s">
        <v>2095</v>
      </c>
      <c r="I209" s="371"/>
      <c r="J209" s="371"/>
      <c r="K209" s="385"/>
    </row>
    <row r="210" spans="2:11" ht="15" customHeight="1">
      <c r="B210" s="384"/>
      <c r="C210" s="352"/>
      <c r="D210" s="352"/>
      <c r="E210" s="352"/>
      <c r="F210" s="345" t="s">
        <v>2096</v>
      </c>
      <c r="G210" s="330"/>
      <c r="H210" s="371" t="s">
        <v>1974</v>
      </c>
      <c r="I210" s="371"/>
      <c r="J210" s="371"/>
      <c r="K210" s="385"/>
    </row>
    <row r="211" spans="2:11" ht="15" customHeight="1">
      <c r="B211" s="384"/>
      <c r="C211" s="352"/>
      <c r="D211" s="352"/>
      <c r="E211" s="352"/>
      <c r="F211" s="386"/>
      <c r="G211" s="330"/>
      <c r="H211" s="387"/>
      <c r="I211" s="387"/>
      <c r="J211" s="387"/>
      <c r="K211" s="385"/>
    </row>
    <row r="212" spans="2:11" ht="15" customHeight="1">
      <c r="B212" s="384"/>
      <c r="C212" s="324" t="s">
        <v>2217</v>
      </c>
      <c r="D212" s="352"/>
      <c r="E212" s="352"/>
      <c r="F212" s="345">
        <v>1</v>
      </c>
      <c r="G212" s="330"/>
      <c r="H212" s="371" t="s">
        <v>2255</v>
      </c>
      <c r="I212" s="371"/>
      <c r="J212" s="371"/>
      <c r="K212" s="385"/>
    </row>
    <row r="213" spans="2:11" ht="15" customHeight="1">
      <c r="B213" s="384"/>
      <c r="C213" s="352"/>
      <c r="D213" s="352"/>
      <c r="E213" s="352"/>
      <c r="F213" s="345">
        <v>2</v>
      </c>
      <c r="G213" s="330"/>
      <c r="H213" s="371" t="s">
        <v>2256</v>
      </c>
      <c r="I213" s="371"/>
      <c r="J213" s="371"/>
      <c r="K213" s="385"/>
    </row>
    <row r="214" spans="2:11" ht="15" customHeight="1">
      <c r="B214" s="384"/>
      <c r="C214" s="352"/>
      <c r="D214" s="352"/>
      <c r="E214" s="352"/>
      <c r="F214" s="345">
        <v>3</v>
      </c>
      <c r="G214" s="330"/>
      <c r="H214" s="371" t="s">
        <v>2257</v>
      </c>
      <c r="I214" s="371"/>
      <c r="J214" s="371"/>
      <c r="K214" s="385"/>
    </row>
    <row r="215" spans="2:11" ht="15" customHeight="1">
      <c r="B215" s="384"/>
      <c r="C215" s="352"/>
      <c r="D215" s="352"/>
      <c r="E215" s="352"/>
      <c r="F215" s="345">
        <v>4</v>
      </c>
      <c r="G215" s="330"/>
      <c r="H215" s="371" t="s">
        <v>2258</v>
      </c>
      <c r="I215" s="371"/>
      <c r="J215" s="371"/>
      <c r="K215" s="385"/>
    </row>
    <row r="216" spans="2:11" ht="12.75" customHeight="1">
      <c r="B216" s="388"/>
      <c r="C216" s="389"/>
      <c r="D216" s="389"/>
      <c r="E216" s="389"/>
      <c r="F216" s="389"/>
      <c r="G216" s="389"/>
      <c r="H216" s="389"/>
      <c r="I216" s="389"/>
      <c r="J216" s="389"/>
      <c r="K216" s="390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PC18VEDENI\Projekce</dc:creator>
  <cp:keywords/>
  <dc:description/>
  <cp:lastModifiedBy>PC18VEDENI\Projekce</cp:lastModifiedBy>
  <dcterms:created xsi:type="dcterms:W3CDTF">2018-02-21T16:42:48Z</dcterms:created>
  <dcterms:modified xsi:type="dcterms:W3CDTF">2018-02-21T16:43:07Z</dcterms:modified>
  <cp:category/>
  <cp:version/>
  <cp:contentType/>
  <cp:contentStatus/>
</cp:coreProperties>
</file>