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/>
  <mc:AlternateContent xmlns:mc="http://schemas.openxmlformats.org/markup-compatibility/2006">
    <mc:Choice Requires="x15">
      <x15ac:absPath xmlns:x15ac="http://schemas.microsoft.com/office/spreadsheetml/2010/11/ac" url="https://krstredocesky.sharepoint.com/sites/usr-dtm/09InsignyDodavatelDTM2/Zadávací dokumentace/"/>
    </mc:Choice>
  </mc:AlternateContent>
  <xr:revisionPtr revIDLastSave="120" documentId="8_{8362D283-2E12-41E7-9041-8EB76F132CF8}" xr6:coauthVersionLast="47" xr6:coauthVersionMax="47" xr10:uidLastSave="{1B392CB9-0D7A-4EA2-9773-18D07175DD2C}"/>
  <bookViews>
    <workbookView xWindow="-120" yWindow="-120" windowWidth="29040" windowHeight="15840" xr2:uid="{05C9FB16-62DB-44E6-93C2-0935B0D2C4F6}"/>
  </bookViews>
  <sheets>
    <sheet name="Cenová tabulka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3" l="1"/>
  <c r="J36" i="3"/>
  <c r="I25" i="3"/>
  <c r="G22" i="3"/>
  <c r="F30" i="3" l="1"/>
  <c r="E30" i="3"/>
  <c r="I41" i="3"/>
  <c r="I40" i="3"/>
  <c r="I39" i="3"/>
  <c r="I38" i="3"/>
  <c r="D32" i="3"/>
  <c r="F32" i="3"/>
  <c r="E32" i="3"/>
  <c r="F31" i="3"/>
  <c r="E31" i="3"/>
  <c r="D31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F12" i="3"/>
  <c r="E12" i="3"/>
  <c r="D12" i="3"/>
  <c r="F11" i="3"/>
  <c r="E11" i="3"/>
  <c r="D11" i="3"/>
  <c r="F10" i="3"/>
  <c r="E10" i="3"/>
  <c r="D10" i="3"/>
  <c r="F9" i="3"/>
  <c r="E9" i="3"/>
  <c r="D9" i="3"/>
  <c r="I9" i="3" l="1"/>
  <c r="I30" i="3"/>
  <c r="I32" i="3"/>
  <c r="I31" i="3"/>
  <c r="I29" i="3"/>
  <c r="I28" i="3"/>
  <c r="I27" i="3"/>
  <c r="I26" i="3"/>
  <c r="I22" i="3"/>
  <c r="I21" i="3"/>
  <c r="I20" i="3"/>
  <c r="I19" i="3"/>
  <c r="I18" i="3"/>
  <c r="I17" i="3"/>
  <c r="I16" i="3"/>
  <c r="I15" i="3"/>
  <c r="I14" i="3"/>
  <c r="I13" i="3"/>
  <c r="I12" i="3"/>
  <c r="I11" i="3"/>
  <c r="I33" i="3" l="1"/>
  <c r="I10" i="3"/>
  <c r="I34" i="3" s="1"/>
  <c r="I23" i="3"/>
  <c r="I35" i="3" s="1"/>
  <c r="I24" i="3"/>
  <c r="I36" i="3" s="1"/>
  <c r="I44" i="3" l="1"/>
  <c r="I45" i="3" s="1"/>
  <c r="I46" i="3" s="1"/>
</calcChain>
</file>

<file path=xl/sharedStrings.xml><?xml version="1.0" encoding="utf-8"?>
<sst xmlns="http://schemas.openxmlformats.org/spreadsheetml/2006/main" count="110" uniqueCount="59">
  <si>
    <t>Příloha č. 3 Zadávací dokumentace - Cenová tabulka
Příloha č. 2 Závazného návrhu smlouvy o dílo - Cenová tabulka</t>
  </si>
  <si>
    <r>
      <t xml:space="preserve">Veřejná zakázka s názvem
</t>
    </r>
    <r>
      <rPr>
        <b/>
        <sz val="14"/>
        <color theme="1"/>
        <rFont val="Aptos Narrow"/>
        <family val="2"/>
        <scheme val="minor"/>
      </rPr>
      <t>Pořízení dat pro projekt Rozvoj digitální technické mapy Středočeského kraje</t>
    </r>
  </si>
  <si>
    <t>Limitace nabídkové ceny na jednotlivé oblasti plnění a celková limitace nabídkové ceny</t>
  </si>
  <si>
    <t>1. Účastník zadávacího řízení cenovou tabulku vyplní a cenu vypočte pouze v buňkách označených žlutou barvou</t>
  </si>
  <si>
    <t>2. Účastník vyplní do tabulky jednotlivé ceny služeb včetně jejich příslušenství</t>
  </si>
  <si>
    <t>3. Pro stanovení celkové nabídkové ceny byl užit předpokládaný objem odebíraných služeb, který zadavatel předpokládá odebrat v okamžiku vyhlášení veřejné zakázky. Kalkulace celkové nabídkové ceny proto slouží pro porování nabídkových cen účastníků veřejné zakázky. Uzavíraná smlouvy bude uzavřena na jednotkové ceny a odběr plnění se bude řídit potřebami zadavatele, když je však pro podání nabídkové ceny vycházet z pevné struktury položek a jejich předpokládaného objemu.</t>
  </si>
  <si>
    <t>4. Náklady na související služby a příslušenství budou zohledněny v jednotkových cenách.</t>
  </si>
  <si>
    <t>Název dodavatele:</t>
  </si>
  <si>
    <t>Typ infrastruktury</t>
  </si>
  <si>
    <t>Skupina</t>
  </si>
  <si>
    <t>Typ činnosti</t>
  </si>
  <si>
    <t>Priorita 1</t>
  </si>
  <si>
    <t>Priorita 2</t>
  </si>
  <si>
    <t>Zásobník</t>
  </si>
  <si>
    <t>Celkem</t>
  </si>
  <si>
    <t>Jednotková nabídková cena v Kč bez DPH</t>
  </si>
  <si>
    <t>Kalkulace nabídkové ceny na předpokládaný počet odebíraných služeb v Kč bez DPH</t>
  </si>
  <si>
    <t>Veřejné osvětlení - konsolidace [km]</t>
  </si>
  <si>
    <t>TI</t>
  </si>
  <si>
    <t>konsolidace</t>
  </si>
  <si>
    <t>Veřejné osvětlení - mapování [km]</t>
  </si>
  <si>
    <t>mapování</t>
  </si>
  <si>
    <t>Elektrické vedení - konsolidace [km]</t>
  </si>
  <si>
    <t>Elektrické vedení - mapování [km]</t>
  </si>
  <si>
    <t>Datové kabely - konsolidace [km]</t>
  </si>
  <si>
    <t>Datové kabely - mapování [km]</t>
  </si>
  <si>
    <t>Teplovod - konsolidace [km]</t>
  </si>
  <si>
    <t>Teplovod - mapování [km]</t>
  </si>
  <si>
    <t>Plynovod - konsolidace [km]</t>
  </si>
  <si>
    <t>Plynovod - mapování [km]</t>
  </si>
  <si>
    <t>Kolektory, kabelovody, chráničky - konsolidace [km]</t>
  </si>
  <si>
    <t>Kolektory, kabelovody, chráničky - mapování [km]</t>
  </si>
  <si>
    <t>Jiná tech. Infrastruktura - konsolidace [km]</t>
  </si>
  <si>
    <t>Jiná tech. Infrastruktura - mapování [km]</t>
  </si>
  <si>
    <t>Místní a účel. poz. kom. - konsolidace [km]</t>
  </si>
  <si>
    <t>DI</t>
  </si>
  <si>
    <t>Místní a účel. poz. kom. - mapování [km]</t>
  </si>
  <si>
    <t>Pozemní komunikace III. třídy - mapování   [km]</t>
  </si>
  <si>
    <t>Železniční dráha, vlečka - mapování [km]</t>
  </si>
  <si>
    <t>Kanalizace - konsolidace [km]</t>
  </si>
  <si>
    <t>Kanalizace - mapování [km]</t>
  </si>
  <si>
    <t>Vodovod - konsolidace [km]</t>
  </si>
  <si>
    <t>Vodovod - mapování [km]</t>
  </si>
  <si>
    <t>Místní rozhlas - konsolidace [km]</t>
  </si>
  <si>
    <t>Místní rozhlas - mapování [km]</t>
  </si>
  <si>
    <t>Celková cena za konsolidaci TI [km]</t>
  </si>
  <si>
    <t>Celková cena za mapování TI [km]</t>
  </si>
  <si>
    <t>Celková cena za konsolidaci DI [km</t>
  </si>
  <si>
    <t>Celková cena za mapování DI [km]</t>
  </si>
  <si>
    <t>ZPS</t>
  </si>
  <si>
    <t>konsolidace - ZPS [ha]</t>
  </si>
  <si>
    <t>mapování - ZPS [ha]</t>
  </si>
  <si>
    <t>mapování dat ZPS silnic III. třídy [km]</t>
  </si>
  <si>
    <t>aktualizace ZPS [ha]</t>
  </si>
  <si>
    <t>aktualizace</t>
  </si>
  <si>
    <t>DI krajských komunikací</t>
  </si>
  <si>
    <t>Celková nabídková cena účastníka v Kč bez DPH</t>
  </si>
  <si>
    <t>DPH ve výši 21%</t>
  </si>
  <si>
    <t>Celková nabídková cena účastníka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</si>
</sst>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5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charset val="238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b/>
      <sz val="9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43" fontId="0" fillId="0" borderId="1" xfId="2" applyFont="1" applyBorder="1"/>
    <xf numFmtId="43" fontId="1" fillId="0" borderId="4" xfId="2" applyFont="1" applyBorder="1"/>
    <xf numFmtId="0" fontId="0" fillId="4" borderId="1" xfId="0" applyFill="1" applyBorder="1"/>
    <xf numFmtId="43" fontId="0" fillId="4" borderId="1" xfId="2" applyFont="1" applyFill="1" applyBorder="1"/>
    <xf numFmtId="43" fontId="1" fillId="4" borderId="4" xfId="2" applyFont="1" applyFill="1" applyBorder="1"/>
    <xf numFmtId="43" fontId="1" fillId="4" borderId="1" xfId="2" applyFont="1" applyFill="1" applyBorder="1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8" fillId="0" borderId="4" xfId="0" applyFont="1" applyBorder="1"/>
    <xf numFmtId="0" fontId="6" fillId="0" borderId="1" xfId="0" applyFont="1" applyBorder="1"/>
    <xf numFmtId="43" fontId="8" fillId="0" borderId="1" xfId="2" applyFont="1" applyBorder="1"/>
    <xf numFmtId="0" fontId="5" fillId="0" borderId="0" xfId="0" applyFont="1" applyAlignment="1">
      <alignment horizontal="center" vertical="center"/>
    </xf>
    <xf numFmtId="0" fontId="8" fillId="0" borderId="1" xfId="0" applyFont="1" applyBorder="1"/>
    <xf numFmtId="0" fontId="0" fillId="0" borderId="5" xfId="0" applyBorder="1"/>
    <xf numFmtId="0" fontId="9" fillId="0" borderId="0" xfId="0" applyFont="1"/>
    <xf numFmtId="43" fontId="1" fillId="0" borderId="0" xfId="0" applyNumberFormat="1" applyFont="1"/>
    <xf numFmtId="0" fontId="4" fillId="6" borderId="0" xfId="0" applyFont="1" applyFill="1" applyAlignment="1">
      <alignment horizontal="center" wrapText="1"/>
    </xf>
    <xf numFmtId="164" fontId="1" fillId="0" borderId="1" xfId="2" applyNumberFormat="1" applyFont="1" applyBorder="1"/>
    <xf numFmtId="164" fontId="1" fillId="4" borderId="1" xfId="2" applyNumberFormat="1" applyFont="1" applyFill="1" applyBorder="1"/>
    <xf numFmtId="164" fontId="8" fillId="0" borderId="1" xfId="2" applyNumberFormat="1" applyFont="1" applyBorder="1"/>
    <xf numFmtId="164" fontId="10" fillId="5" borderId="12" xfId="0" applyNumberFormat="1" applyFont="1" applyFill="1" applyBorder="1"/>
    <xf numFmtId="164" fontId="10" fillId="5" borderId="2" xfId="0" applyNumberFormat="1" applyFont="1" applyFill="1" applyBorder="1"/>
    <xf numFmtId="164" fontId="10" fillId="5" borderId="15" xfId="0" applyNumberFormat="1" applyFont="1" applyFill="1" applyBorder="1"/>
    <xf numFmtId="164" fontId="0" fillId="6" borderId="0" xfId="0" applyNumberFormat="1" applyFill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43" fontId="0" fillId="0" borderId="5" xfId="2" applyFont="1" applyBorder="1"/>
    <xf numFmtId="43" fontId="1" fillId="0" borderId="16" xfId="2" applyFont="1" applyBorder="1"/>
    <xf numFmtId="164" fontId="1" fillId="0" borderId="5" xfId="2" applyNumberFormat="1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8" xfId="0" applyFont="1" applyBorder="1" applyAlignment="1">
      <alignment horizontal="center"/>
    </xf>
    <xf numFmtId="0" fontId="13" fillId="2" borderId="1" xfId="0" applyFont="1" applyFill="1" applyBorder="1" applyAlignment="1">
      <alignment horizontal="right" vertical="center" wrapText="1"/>
    </xf>
    <xf numFmtId="0" fontId="1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0" fillId="4" borderId="8" xfId="0" applyFill="1" applyBorder="1" applyAlignment="1">
      <alignment horizontal="right"/>
    </xf>
    <xf numFmtId="164" fontId="0" fillId="0" borderId="0" xfId="0" applyNumberFormat="1"/>
    <xf numFmtId="164" fontId="0" fillId="3" borderId="5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2" fillId="3" borderId="1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4" borderId="8" xfId="0" applyFill="1" applyBorder="1" applyAlignment="1">
      <alignment horizontal="right"/>
    </xf>
    <xf numFmtId="0" fontId="10" fillId="5" borderId="10" xfId="0" applyFont="1" applyFill="1" applyBorder="1" applyAlignment="1">
      <alignment horizontal="right"/>
    </xf>
    <xf numFmtId="0" fontId="10" fillId="5" borderId="11" xfId="0" applyFont="1" applyFill="1" applyBorder="1" applyAlignment="1">
      <alignment horizontal="right"/>
    </xf>
    <xf numFmtId="0" fontId="10" fillId="5" borderId="3" xfId="0" applyFont="1" applyFill="1" applyBorder="1" applyAlignment="1">
      <alignment horizontal="right"/>
    </xf>
    <xf numFmtId="0" fontId="10" fillId="5" borderId="1" xfId="0" applyFont="1" applyFill="1" applyBorder="1" applyAlignment="1">
      <alignment horizontal="right"/>
    </xf>
    <xf numFmtId="0" fontId="10" fillId="5" borderId="13" xfId="0" applyFont="1" applyFill="1" applyBorder="1" applyAlignment="1">
      <alignment horizontal="right"/>
    </xf>
    <xf numFmtId="0" fontId="10" fillId="5" borderId="14" xfId="0" applyFont="1" applyFill="1" applyBorder="1" applyAlignment="1">
      <alignment horizontal="right"/>
    </xf>
    <xf numFmtId="0" fontId="7" fillId="7" borderId="9" xfId="0" applyFont="1" applyFill="1" applyBorder="1" applyAlignment="1">
      <alignment horizontal="center"/>
    </xf>
    <xf numFmtId="0" fontId="13" fillId="3" borderId="1" xfId="0" applyFont="1" applyFill="1" applyBorder="1" applyAlignment="1" applyProtection="1">
      <alignment horizontal="center" vertical="center" wrapText="1"/>
      <protection locked="0"/>
    </xf>
  </cellXfs>
  <cellStyles count="3">
    <cellStyle name="Čárka" xfId="2" builtinId="3"/>
    <cellStyle name="Normální" xfId="0" builtinId="0"/>
    <cellStyle name="Normální 2" xfId="1" xr:uid="{2BF90CFC-90FF-4EAC-8DF7-2A64487CA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FCE79-63BE-4D8D-9440-2DCF0930AC94}">
  <dimension ref="A1:L58"/>
  <sheetViews>
    <sheetView tabSelected="1" zoomScaleNormal="100" workbookViewId="0">
      <selection activeCell="B15" sqref="B15"/>
    </sheetView>
  </sheetViews>
  <sheetFormatPr defaultRowHeight="15"/>
  <cols>
    <col min="1" max="1" width="45.7109375" bestFit="1" customWidth="1"/>
    <col min="2" max="2" width="8.140625" bestFit="1" customWidth="1"/>
    <col min="3" max="3" width="11.85546875" bestFit="1" customWidth="1"/>
    <col min="4" max="4" width="9" hidden="1" customWidth="1"/>
    <col min="5" max="5" width="10.140625" hidden="1" customWidth="1"/>
    <col min="6" max="6" width="9" hidden="1" customWidth="1"/>
    <col min="7" max="7" width="9.7109375" customWidth="1"/>
    <col min="8" max="8" width="30" bestFit="1" customWidth="1"/>
    <col min="9" max="9" width="26.28515625" customWidth="1"/>
    <col min="10" max="10" width="22.5703125" customWidth="1"/>
    <col min="11" max="11" width="44.5703125" bestFit="1" customWidth="1"/>
  </cols>
  <sheetData>
    <row r="1" spans="1:12" ht="60" customHeight="1">
      <c r="A1" s="46" t="s">
        <v>0</v>
      </c>
      <c r="B1" s="48"/>
      <c r="C1" s="48"/>
      <c r="D1" s="48"/>
      <c r="E1" s="48"/>
      <c r="F1" s="48"/>
      <c r="G1" s="49"/>
      <c r="H1" s="46" t="s">
        <v>1</v>
      </c>
      <c r="I1" s="46"/>
      <c r="J1" s="19" t="s">
        <v>2</v>
      </c>
    </row>
    <row r="2" spans="1:12" ht="19.5" customHeight="1">
      <c r="A2" s="45" t="s">
        <v>3</v>
      </c>
      <c r="B2" s="45"/>
      <c r="C2" s="45"/>
      <c r="D2" s="45"/>
      <c r="E2" s="45"/>
      <c r="F2" s="45"/>
      <c r="G2" s="45"/>
      <c r="H2" s="45"/>
      <c r="I2" s="44"/>
      <c r="J2" s="29"/>
    </row>
    <row r="3" spans="1:12" ht="18.75" customHeight="1">
      <c r="A3" s="45" t="s">
        <v>4</v>
      </c>
      <c r="B3" s="45"/>
      <c r="C3" s="45"/>
      <c r="D3" s="45"/>
      <c r="E3" s="45"/>
      <c r="F3" s="45"/>
      <c r="G3" s="45"/>
      <c r="H3" s="45"/>
      <c r="I3" s="45"/>
      <c r="J3" s="29"/>
    </row>
    <row r="4" spans="1:12" ht="46.5" customHeight="1">
      <c r="A4" s="45" t="s">
        <v>5</v>
      </c>
      <c r="B4" s="45"/>
      <c r="C4" s="45"/>
      <c r="D4" s="45"/>
      <c r="E4" s="45"/>
      <c r="F4" s="45"/>
      <c r="G4" s="45"/>
      <c r="H4" s="45"/>
      <c r="I4" s="45"/>
      <c r="J4" s="29"/>
    </row>
    <row r="5" spans="1:12" ht="25.5" customHeight="1">
      <c r="A5" s="45" t="s">
        <v>6</v>
      </c>
      <c r="B5" s="45"/>
      <c r="C5" s="45"/>
      <c r="D5" s="45"/>
      <c r="E5" s="45"/>
      <c r="F5" s="45"/>
      <c r="G5" s="45"/>
      <c r="H5" s="45"/>
      <c r="I5" s="45"/>
      <c r="J5" s="29"/>
    </row>
    <row r="6" spans="1:12" ht="46.5" customHeight="1">
      <c r="A6" s="36" t="s">
        <v>7</v>
      </c>
      <c r="B6" s="61"/>
      <c r="C6" s="61"/>
      <c r="D6" s="61"/>
      <c r="E6" s="61"/>
      <c r="F6" s="61"/>
      <c r="G6" s="61"/>
      <c r="H6" s="61"/>
      <c r="I6" s="61"/>
      <c r="J6" s="29"/>
    </row>
    <row r="7" spans="1:12" ht="15" customHeight="1" thickBot="1">
      <c r="A7" s="27"/>
      <c r="B7" s="27"/>
      <c r="C7" s="27"/>
      <c r="D7" s="27"/>
      <c r="E7" s="27"/>
      <c r="F7" s="27"/>
      <c r="G7" s="27"/>
      <c r="H7" s="28"/>
      <c r="I7" s="28"/>
      <c r="J7" s="29"/>
    </row>
    <row r="8" spans="1:12" ht="36.75" thickBot="1">
      <c r="A8" s="33" t="s">
        <v>8</v>
      </c>
      <c r="B8" s="34" t="s">
        <v>9</v>
      </c>
      <c r="C8" s="34" t="s">
        <v>10</v>
      </c>
      <c r="D8" s="35" t="s">
        <v>11</v>
      </c>
      <c r="E8" s="35" t="s">
        <v>12</v>
      </c>
      <c r="F8" s="35" t="s">
        <v>13</v>
      </c>
      <c r="G8" s="35" t="s">
        <v>14</v>
      </c>
      <c r="H8" s="37" t="s">
        <v>15</v>
      </c>
      <c r="I8" s="38" t="s">
        <v>16</v>
      </c>
      <c r="K8" s="14"/>
      <c r="L8" s="14"/>
    </row>
    <row r="9" spans="1:12">
      <c r="A9" s="16" t="s">
        <v>17</v>
      </c>
      <c r="B9" s="16" t="s">
        <v>18</v>
      </c>
      <c r="C9" s="16" t="s">
        <v>19</v>
      </c>
      <c r="D9" s="30" t="e">
        <f>SUMIF(#REF!,"priorita1",#REF!)</f>
        <v>#REF!</v>
      </c>
      <c r="E9" s="30" t="e">
        <f>SUMIF(#REF!,"priorita2",#REF!)</f>
        <v>#REF!</v>
      </c>
      <c r="F9" s="30" t="e">
        <f>SUMIF(#REF!,"zásobník",#REF!)</f>
        <v>#REF!</v>
      </c>
      <c r="G9" s="31">
        <v>331.33449999999999</v>
      </c>
      <c r="H9" s="42">
        <v>0</v>
      </c>
      <c r="I9" s="32">
        <f t="shared" ref="I9:I32" si="0">G9*H9</f>
        <v>0</v>
      </c>
    </row>
    <row r="10" spans="1:12">
      <c r="A10" s="4" t="s">
        <v>20</v>
      </c>
      <c r="B10" s="4" t="s">
        <v>18</v>
      </c>
      <c r="C10" s="4" t="s">
        <v>21</v>
      </c>
      <c r="D10" s="5" t="e">
        <f>SUMIF(#REF!,"priorita1",#REF!)</f>
        <v>#REF!</v>
      </c>
      <c r="E10" s="5" t="e">
        <f>SUMIF(#REF!,"priorita2",#REF!)</f>
        <v>#REF!</v>
      </c>
      <c r="F10" s="5" t="e">
        <f>SUMIF(#REF!,"zásobník",#REF!)</f>
        <v>#REF!</v>
      </c>
      <c r="G10" s="6">
        <v>1090.7635</v>
      </c>
      <c r="H10" s="43">
        <v>0</v>
      </c>
      <c r="I10" s="21">
        <f t="shared" si="0"/>
        <v>0</v>
      </c>
    </row>
    <row r="11" spans="1:12">
      <c r="A11" s="1" t="s">
        <v>22</v>
      </c>
      <c r="B11" s="1" t="s">
        <v>18</v>
      </c>
      <c r="C11" s="1" t="s">
        <v>19</v>
      </c>
      <c r="D11" s="2" t="e">
        <f>SUMIF(#REF!,"priorita1",#REF!)</f>
        <v>#REF!</v>
      </c>
      <c r="E11" s="2" t="e">
        <f>SUMIF(#REF!,"priorita2",#REF!)</f>
        <v>#REF!</v>
      </c>
      <c r="F11" s="2" t="e">
        <f>SUMIF(#REF!,"zásobník",#REF!)</f>
        <v>#REF!</v>
      </c>
      <c r="G11" s="3">
        <v>18.3</v>
      </c>
      <c r="H11" s="43">
        <v>0</v>
      </c>
      <c r="I11" s="20">
        <f t="shared" si="0"/>
        <v>0</v>
      </c>
    </row>
    <row r="12" spans="1:12">
      <c r="A12" s="4" t="s">
        <v>23</v>
      </c>
      <c r="B12" s="4" t="s">
        <v>18</v>
      </c>
      <c r="C12" s="4" t="s">
        <v>21</v>
      </c>
      <c r="D12" s="5" t="e">
        <f>SUMIF(#REF!,"priorita1",#REF!)</f>
        <v>#REF!</v>
      </c>
      <c r="E12" s="5" t="e">
        <f>SUMIF(#REF!,"priorita2",#REF!)</f>
        <v>#REF!</v>
      </c>
      <c r="F12" s="5" t="e">
        <f>SUMIF(#REF!,"zásobník",#REF!)</f>
        <v>#REF!</v>
      </c>
      <c r="G12" s="6">
        <v>53.8</v>
      </c>
      <c r="H12" s="43">
        <v>0</v>
      </c>
      <c r="I12" s="21">
        <f t="shared" si="0"/>
        <v>0</v>
      </c>
    </row>
    <row r="13" spans="1:12">
      <c r="A13" s="1" t="s">
        <v>24</v>
      </c>
      <c r="B13" s="1" t="s">
        <v>18</v>
      </c>
      <c r="C13" s="1" t="s">
        <v>19</v>
      </c>
      <c r="D13" s="2" t="e">
        <f>SUMIF(#REF!,"priorita1",#REF!)</f>
        <v>#REF!</v>
      </c>
      <c r="E13" s="2" t="e">
        <f>SUMIF(#REF!,"priorita2",#REF!)</f>
        <v>#REF!</v>
      </c>
      <c r="F13" s="2" t="e">
        <f>SUMIF(#REF!,"zásobník",#REF!)</f>
        <v>#REF!</v>
      </c>
      <c r="G13" s="3">
        <v>18</v>
      </c>
      <c r="H13" s="43">
        <v>0</v>
      </c>
      <c r="I13" s="20">
        <f t="shared" si="0"/>
        <v>0</v>
      </c>
    </row>
    <row r="14" spans="1:12">
      <c r="A14" s="4" t="s">
        <v>25</v>
      </c>
      <c r="B14" s="4" t="s">
        <v>18</v>
      </c>
      <c r="C14" s="4" t="s">
        <v>21</v>
      </c>
      <c r="D14" s="5" t="e">
        <f>SUMIF(#REF!,"priorita1",#REF!)</f>
        <v>#REF!</v>
      </c>
      <c r="E14" s="5" t="e">
        <f>SUMIF(#REF!,"priorita2",#REF!)</f>
        <v>#REF!</v>
      </c>
      <c r="F14" s="5" t="e">
        <f>SUMIF(#REF!,"zásobník",#REF!)</f>
        <v>#REF!</v>
      </c>
      <c r="G14" s="6">
        <v>12</v>
      </c>
      <c r="H14" s="43">
        <v>0</v>
      </c>
      <c r="I14" s="21">
        <f t="shared" si="0"/>
        <v>0</v>
      </c>
    </row>
    <row r="15" spans="1:12">
      <c r="A15" s="1" t="s">
        <v>26</v>
      </c>
      <c r="B15" s="1" t="s">
        <v>18</v>
      </c>
      <c r="C15" s="1" t="s">
        <v>19</v>
      </c>
      <c r="D15" s="2" t="e">
        <f>SUMIF(#REF!,"priorita1",#REF!)</f>
        <v>#REF!</v>
      </c>
      <c r="E15" s="2" t="e">
        <f>SUMIF(#REF!,"priorita2",#REF!)</f>
        <v>#REF!</v>
      </c>
      <c r="F15" s="2" t="e">
        <f>SUMIF(#REF!,"zásobník",#REF!)</f>
        <v>#REF!</v>
      </c>
      <c r="G15" s="3">
        <v>8</v>
      </c>
      <c r="H15" s="43">
        <v>0</v>
      </c>
      <c r="I15" s="20">
        <f t="shared" si="0"/>
        <v>0</v>
      </c>
    </row>
    <row r="16" spans="1:12">
      <c r="A16" s="4" t="s">
        <v>27</v>
      </c>
      <c r="B16" s="4" t="s">
        <v>18</v>
      </c>
      <c r="C16" s="4" t="s">
        <v>21</v>
      </c>
      <c r="D16" s="5" t="e">
        <f>SUMIF(#REF!,"priorita1",#REF!)</f>
        <v>#REF!</v>
      </c>
      <c r="E16" s="5" t="e">
        <f>SUMIF(#REF!,"priorita2",#REF!)</f>
        <v>#REF!</v>
      </c>
      <c r="F16" s="5" t="e">
        <f>SUMIF(#REF!,"zásobník",#REF!)</f>
        <v>#REF!</v>
      </c>
      <c r="G16" s="6">
        <v>2</v>
      </c>
      <c r="H16" s="43">
        <v>0</v>
      </c>
      <c r="I16" s="21">
        <f t="shared" si="0"/>
        <v>0</v>
      </c>
    </row>
    <row r="17" spans="1:9">
      <c r="A17" s="1" t="s">
        <v>28</v>
      </c>
      <c r="B17" s="1" t="s">
        <v>18</v>
      </c>
      <c r="C17" s="1" t="s">
        <v>19</v>
      </c>
      <c r="D17" s="2" t="e">
        <f>SUMIF(#REF!,"priorita1",#REF!)</f>
        <v>#REF!</v>
      </c>
      <c r="E17" s="2" t="e">
        <f>SUMIF(#REF!,"priorita2",#REF!)</f>
        <v>#REF!</v>
      </c>
      <c r="F17" s="2" t="e">
        <f>SUMIF(#REF!,"zásobník",#REF!)</f>
        <v>#REF!</v>
      </c>
      <c r="G17" s="3">
        <v>22.25</v>
      </c>
      <c r="H17" s="43">
        <v>0</v>
      </c>
      <c r="I17" s="20">
        <f t="shared" si="0"/>
        <v>0</v>
      </c>
    </row>
    <row r="18" spans="1:9">
      <c r="A18" s="4" t="s">
        <v>29</v>
      </c>
      <c r="B18" s="4" t="s">
        <v>18</v>
      </c>
      <c r="C18" s="4" t="s">
        <v>21</v>
      </c>
      <c r="D18" s="5" t="e">
        <f>SUMIF(#REF!,"priorita1",#REF!)</f>
        <v>#REF!</v>
      </c>
      <c r="E18" s="5" t="e">
        <f>SUMIF(#REF!,"priorita2",#REF!)</f>
        <v>#REF!</v>
      </c>
      <c r="F18" s="5" t="e">
        <f>SUMIF(#REF!,"zásobník",#REF!)</f>
        <v>#REF!</v>
      </c>
      <c r="G18" s="6">
        <v>14.75</v>
      </c>
      <c r="H18" s="43">
        <v>0</v>
      </c>
      <c r="I18" s="21">
        <f t="shared" si="0"/>
        <v>0</v>
      </c>
    </row>
    <row r="19" spans="1:9">
      <c r="A19" s="1" t="s">
        <v>30</v>
      </c>
      <c r="B19" s="1" t="s">
        <v>18</v>
      </c>
      <c r="C19" s="1" t="s">
        <v>19</v>
      </c>
      <c r="D19" s="2" t="e">
        <f>SUMIF(#REF!,"priorita1",#REF!)</f>
        <v>#REF!</v>
      </c>
      <c r="E19" s="2" t="e">
        <f>SUMIF(#REF!,"priorita2",#REF!)</f>
        <v>#REF!</v>
      </c>
      <c r="F19" s="2" t="e">
        <f>SUMIF(#REF!,"zásobník",#REF!)</f>
        <v>#REF!</v>
      </c>
      <c r="G19" s="3">
        <v>6</v>
      </c>
      <c r="H19" s="43">
        <v>0</v>
      </c>
      <c r="I19" s="20">
        <f t="shared" si="0"/>
        <v>0</v>
      </c>
    </row>
    <row r="20" spans="1:9">
      <c r="A20" s="4" t="s">
        <v>31</v>
      </c>
      <c r="B20" s="4" t="s">
        <v>18</v>
      </c>
      <c r="C20" s="4" t="s">
        <v>21</v>
      </c>
      <c r="D20" s="5" t="e">
        <f>SUMIF(#REF!,"priorita1",#REF!)</f>
        <v>#REF!</v>
      </c>
      <c r="E20" s="5" t="e">
        <f>SUMIF(#REF!,"priorita2",#REF!)</f>
        <v>#REF!</v>
      </c>
      <c r="F20" s="5" t="e">
        <f>SUMIF(#REF!,"zásobník",#REF!)</f>
        <v>#REF!</v>
      </c>
      <c r="G20" s="6">
        <v>4</v>
      </c>
      <c r="H20" s="43">
        <v>0</v>
      </c>
      <c r="I20" s="21">
        <f t="shared" si="0"/>
        <v>0</v>
      </c>
    </row>
    <row r="21" spans="1:9">
      <c r="A21" s="1" t="s">
        <v>32</v>
      </c>
      <c r="B21" s="1" t="s">
        <v>18</v>
      </c>
      <c r="C21" s="1" t="s">
        <v>19</v>
      </c>
      <c r="D21" s="2" t="e">
        <f>SUMIF(#REF!,"priorita1",#REF!)</f>
        <v>#REF!</v>
      </c>
      <c r="E21" s="2" t="e">
        <f>SUMIF(#REF!,"priorita2",#REF!)</f>
        <v>#REF!</v>
      </c>
      <c r="F21" s="2" t="e">
        <f>SUMIF(#REF!,"zásobník",#REF!)</f>
        <v>#REF!</v>
      </c>
      <c r="G21" s="3">
        <v>16.25</v>
      </c>
      <c r="H21" s="43">
        <v>0</v>
      </c>
      <c r="I21" s="20">
        <f t="shared" si="0"/>
        <v>0</v>
      </c>
    </row>
    <row r="22" spans="1:9">
      <c r="A22" s="4" t="s">
        <v>33</v>
      </c>
      <c r="B22" s="4" t="s">
        <v>18</v>
      </c>
      <c r="C22" s="4" t="s">
        <v>21</v>
      </c>
      <c r="D22" s="5" t="e">
        <f>SUMIF(#REF!,"priorita1",#REF!)</f>
        <v>#REF!</v>
      </c>
      <c r="E22" s="5" t="e">
        <f>SUMIF(#REF!,"priorita2",#REF!)</f>
        <v>#REF!</v>
      </c>
      <c r="F22" s="5" t="e">
        <f>SUMIF(#REF!,"zásobník",#REF!)</f>
        <v>#REF!</v>
      </c>
      <c r="G22" s="6">
        <f>60.75+139</f>
        <v>199.75</v>
      </c>
      <c r="H22" s="43">
        <v>0</v>
      </c>
      <c r="I22" s="21">
        <f t="shared" si="0"/>
        <v>0</v>
      </c>
    </row>
    <row r="23" spans="1:9">
      <c r="A23" s="1" t="s">
        <v>34</v>
      </c>
      <c r="B23" s="1" t="s">
        <v>35</v>
      </c>
      <c r="C23" s="1" t="s">
        <v>19</v>
      </c>
      <c r="D23" s="2" t="e">
        <f>SUMIF(#REF!,"priorita1",#REF!)</f>
        <v>#REF!</v>
      </c>
      <c r="E23" s="2" t="e">
        <f>SUMIF(#REF!,"priorita2",#REF!)</f>
        <v>#REF!</v>
      </c>
      <c r="F23" s="2" t="e">
        <f>SUMIF(#REF!,"zásobník",#REF!)</f>
        <v>#REF!</v>
      </c>
      <c r="G23" s="3">
        <v>686.31500000000005</v>
      </c>
      <c r="H23" s="43">
        <v>0</v>
      </c>
      <c r="I23" s="20">
        <f t="shared" si="0"/>
        <v>0</v>
      </c>
    </row>
    <row r="24" spans="1:9">
      <c r="A24" s="4" t="s">
        <v>36</v>
      </c>
      <c r="B24" s="4" t="s">
        <v>35</v>
      </c>
      <c r="C24" s="4" t="s">
        <v>21</v>
      </c>
      <c r="D24" s="5" t="e">
        <f>SUMIF(#REF!,"priorita1",#REF!)</f>
        <v>#REF!</v>
      </c>
      <c r="E24" s="5" t="e">
        <f>SUMIF(#REF!,"priorita2",#REF!)</f>
        <v>#REF!</v>
      </c>
      <c r="F24" s="5" t="e">
        <f>SUMIF(#REF!,"zásobník",#REF!)</f>
        <v>#REF!</v>
      </c>
      <c r="G24" s="6">
        <v>2063.8780000000002</v>
      </c>
      <c r="H24" s="43">
        <v>0</v>
      </c>
      <c r="I24" s="21">
        <f t="shared" si="0"/>
        <v>0</v>
      </c>
    </row>
    <row r="25" spans="1:9">
      <c r="A25" s="4" t="s">
        <v>37</v>
      </c>
      <c r="B25" s="4" t="s">
        <v>35</v>
      </c>
      <c r="C25" s="4" t="s">
        <v>21</v>
      </c>
      <c r="D25" s="5"/>
      <c r="E25" s="5"/>
      <c r="F25" s="5"/>
      <c r="G25" s="6">
        <v>2085</v>
      </c>
      <c r="H25" s="43">
        <v>0</v>
      </c>
      <c r="I25" s="21">
        <f t="shared" si="0"/>
        <v>0</v>
      </c>
    </row>
    <row r="26" spans="1:9">
      <c r="A26" s="4" t="s">
        <v>38</v>
      </c>
      <c r="B26" s="4" t="s">
        <v>35</v>
      </c>
      <c r="C26" s="4" t="s">
        <v>21</v>
      </c>
      <c r="D26" s="5" t="e">
        <f>SUMIF(#REF!,"priorita1",#REF!)</f>
        <v>#REF!</v>
      </c>
      <c r="E26" s="5" t="e">
        <f>SUMIF(#REF!,"priorita2",#REF!)</f>
        <v>#REF!</v>
      </c>
      <c r="F26" s="5" t="e">
        <f>SUMIF(#REF!,"zásobník",#REF!)</f>
        <v>#REF!</v>
      </c>
      <c r="G26" s="6">
        <v>1</v>
      </c>
      <c r="H26" s="43">
        <v>0</v>
      </c>
      <c r="I26" s="21">
        <f t="shared" si="0"/>
        <v>0</v>
      </c>
    </row>
    <row r="27" spans="1:9">
      <c r="A27" s="1" t="s">
        <v>39</v>
      </c>
      <c r="B27" s="1" t="s">
        <v>18</v>
      </c>
      <c r="C27" s="1" t="s">
        <v>19</v>
      </c>
      <c r="D27" s="2" t="e">
        <f>SUMIF(#REF!,"priorita1",#REF!)</f>
        <v>#REF!</v>
      </c>
      <c r="E27" s="2" t="e">
        <f>SUMIF(#REF!,"priorita2",#REF!)</f>
        <v>#REF!</v>
      </c>
      <c r="F27" s="2" t="e">
        <f>SUMIF(#REF!,"zásobník",#REF!)</f>
        <v>#REF!</v>
      </c>
      <c r="G27" s="3">
        <v>687.33499999999992</v>
      </c>
      <c r="H27" s="43">
        <v>0</v>
      </c>
      <c r="I27" s="20">
        <f t="shared" si="0"/>
        <v>0</v>
      </c>
    </row>
    <row r="28" spans="1:9">
      <c r="A28" s="4" t="s">
        <v>40</v>
      </c>
      <c r="B28" s="4" t="s">
        <v>18</v>
      </c>
      <c r="C28" s="4" t="s">
        <v>21</v>
      </c>
      <c r="D28" s="5" t="e">
        <f>SUMIF(#REF!,"priorita1",#REF!)</f>
        <v>#REF!</v>
      </c>
      <c r="E28" s="5" t="e">
        <f>SUMIF(#REF!,"priorita2",#REF!)</f>
        <v>#REF!</v>
      </c>
      <c r="F28" s="5" t="e">
        <f>SUMIF(#REF!,"zásobník",#REF!)</f>
        <v>#REF!</v>
      </c>
      <c r="G28" s="6">
        <v>384.07</v>
      </c>
      <c r="H28" s="43">
        <v>0</v>
      </c>
      <c r="I28" s="21">
        <f t="shared" si="0"/>
        <v>0</v>
      </c>
    </row>
    <row r="29" spans="1:9">
      <c r="A29" s="1" t="s">
        <v>41</v>
      </c>
      <c r="B29" s="1" t="s">
        <v>18</v>
      </c>
      <c r="C29" s="1" t="s">
        <v>19</v>
      </c>
      <c r="D29" s="2" t="e">
        <f>SUMIF(#REF!,"priorita1",#REF!)</f>
        <v>#REF!</v>
      </c>
      <c r="E29" s="2" t="e">
        <f>SUMIF(#REF!,"priorita2",#REF!)</f>
        <v>#REF!</v>
      </c>
      <c r="F29" s="2" t="e">
        <f>SUMIF(#REF!,"zásobník",#REF!)</f>
        <v>#REF!</v>
      </c>
      <c r="G29" s="3">
        <v>636.33400000000006</v>
      </c>
      <c r="H29" s="43">
        <v>0</v>
      </c>
      <c r="I29" s="20">
        <f t="shared" si="0"/>
        <v>0</v>
      </c>
    </row>
    <row r="30" spans="1:9">
      <c r="A30" s="4" t="s">
        <v>42</v>
      </c>
      <c r="B30" s="4" t="s">
        <v>18</v>
      </c>
      <c r="C30" s="4" t="s">
        <v>21</v>
      </c>
      <c r="D30" s="5" t="e">
        <f>SUMIF(#REF!,"priorita1",#REF!)</f>
        <v>#REF!</v>
      </c>
      <c r="E30" s="5" t="e">
        <f>SUMIF(#REF!,"priorita2",#REF!)</f>
        <v>#REF!</v>
      </c>
      <c r="F30" s="5" t="e">
        <f>SUMIF(#REF!,"zásobník",#REF!)</f>
        <v>#REF!</v>
      </c>
      <c r="G30" s="6">
        <v>351.75</v>
      </c>
      <c r="H30" s="43">
        <v>0</v>
      </c>
      <c r="I30" s="21">
        <f t="shared" si="0"/>
        <v>0</v>
      </c>
    </row>
    <row r="31" spans="1:9">
      <c r="A31" s="1" t="s">
        <v>43</v>
      </c>
      <c r="B31" s="1" t="s">
        <v>18</v>
      </c>
      <c r="C31" s="1" t="s">
        <v>19</v>
      </c>
      <c r="D31" s="2" t="e">
        <f>SUMIF(#REF!,"priorita1",#REF!)</f>
        <v>#REF!</v>
      </c>
      <c r="E31" s="2" t="e">
        <f>SUMIF(#REF!,"priorita2",#REF!)</f>
        <v>#REF!</v>
      </c>
      <c r="F31" s="2" t="e">
        <f>SUMIF(#REF!,"zásobník",#REF!)</f>
        <v>#REF!</v>
      </c>
      <c r="G31" s="3">
        <v>111.25</v>
      </c>
      <c r="H31" s="43">
        <v>0</v>
      </c>
      <c r="I31" s="20">
        <f t="shared" si="0"/>
        <v>0</v>
      </c>
    </row>
    <row r="32" spans="1:9">
      <c r="A32" s="4" t="s">
        <v>44</v>
      </c>
      <c r="B32" s="4" t="s">
        <v>18</v>
      </c>
      <c r="C32" s="4" t="s">
        <v>21</v>
      </c>
      <c r="D32" s="5" t="e">
        <f>SUMIF(#REF!,"priorita1",#REF!)</f>
        <v>#REF!</v>
      </c>
      <c r="E32" s="5" t="e">
        <f>SUMIF(#REF!,"priorita2",#REF!)</f>
        <v>#REF!</v>
      </c>
      <c r="F32" s="5" t="e">
        <f>SUMIF(#REF!,"zásobník",#REF!)</f>
        <v>#REF!</v>
      </c>
      <c r="G32" s="7">
        <v>449.55</v>
      </c>
      <c r="H32" s="43">
        <v>0</v>
      </c>
      <c r="I32" s="21">
        <f t="shared" si="0"/>
        <v>0</v>
      </c>
    </row>
    <row r="33" spans="1:10">
      <c r="A33" s="50" t="s">
        <v>45</v>
      </c>
      <c r="B33" s="50"/>
      <c r="C33" s="50"/>
      <c r="D33" s="50"/>
      <c r="E33" s="50"/>
      <c r="F33" s="50"/>
      <c r="G33" s="50"/>
      <c r="H33" s="51"/>
      <c r="I33" s="7">
        <f>SUM(I9,I11,I13,I15,I17,I19,I21,I27,I29,I31)</f>
        <v>0</v>
      </c>
      <c r="J33" s="26">
        <v>17159000</v>
      </c>
    </row>
    <row r="34" spans="1:10">
      <c r="A34" s="52" t="s">
        <v>46</v>
      </c>
      <c r="B34" s="52"/>
      <c r="C34" s="52"/>
      <c r="D34" s="52"/>
      <c r="E34" s="52"/>
      <c r="F34" s="52"/>
      <c r="G34" s="52"/>
      <c r="H34" s="53"/>
      <c r="I34" s="7">
        <f>SUM(I10,I12,I14,I16,I18,I20,I22,I28,I30,I32)</f>
        <v>0</v>
      </c>
      <c r="J34" s="26">
        <f>57059000+3921500</f>
        <v>60980500</v>
      </c>
    </row>
    <row r="35" spans="1:10">
      <c r="A35" s="39"/>
      <c r="B35" s="39"/>
      <c r="C35" s="39"/>
      <c r="D35" s="39"/>
      <c r="E35" s="39"/>
      <c r="F35" s="39"/>
      <c r="G35" s="39"/>
      <c r="H35" s="40" t="s">
        <v>47</v>
      </c>
      <c r="I35" s="7">
        <f>I23</f>
        <v>0</v>
      </c>
      <c r="J35" s="26">
        <v>1355000</v>
      </c>
    </row>
    <row r="36" spans="1:10">
      <c r="A36" s="39"/>
      <c r="B36" s="39"/>
      <c r="C36" s="39"/>
      <c r="D36" s="39"/>
      <c r="E36" s="39"/>
      <c r="F36" s="39"/>
      <c r="G36" s="39"/>
      <c r="H36" s="40" t="s">
        <v>48</v>
      </c>
      <c r="I36" s="7">
        <f>I24+I25+I26</f>
        <v>0</v>
      </c>
      <c r="J36" s="26">
        <f>4692000+4738000</f>
        <v>9430000</v>
      </c>
    </row>
    <row r="37" spans="1:10">
      <c r="A37" s="8" t="s">
        <v>49</v>
      </c>
      <c r="B37" s="9"/>
      <c r="C37" s="9"/>
      <c r="D37" s="9"/>
      <c r="E37" s="9"/>
      <c r="F37" s="9"/>
      <c r="G37" s="9"/>
      <c r="H37" s="10"/>
      <c r="I37" s="15"/>
    </row>
    <row r="38" spans="1:10">
      <c r="A38" s="10" t="s">
        <v>50</v>
      </c>
      <c r="B38" s="10" t="s">
        <v>49</v>
      </c>
      <c r="C38" s="10" t="s">
        <v>19</v>
      </c>
      <c r="D38" s="10"/>
      <c r="E38" s="10"/>
      <c r="F38" s="10"/>
      <c r="G38" s="11">
        <v>33000</v>
      </c>
      <c r="H38" s="43">
        <v>0</v>
      </c>
      <c r="I38" s="22">
        <f>H38*G38</f>
        <v>0</v>
      </c>
      <c r="J38" s="26">
        <v>74250000</v>
      </c>
    </row>
    <row r="39" spans="1:10">
      <c r="A39" s="10" t="s">
        <v>51</v>
      </c>
      <c r="B39" s="10" t="s">
        <v>49</v>
      </c>
      <c r="C39" s="10" t="s">
        <v>21</v>
      </c>
      <c r="D39" s="10"/>
      <c r="E39" s="10"/>
      <c r="F39" s="10"/>
      <c r="G39" s="11">
        <v>30717</v>
      </c>
      <c r="H39" s="43">
        <v>0</v>
      </c>
      <c r="I39" s="22">
        <f>H39*G39</f>
        <v>0</v>
      </c>
      <c r="J39" s="26">
        <v>183918000</v>
      </c>
    </row>
    <row r="40" spans="1:10">
      <c r="A40" s="10" t="s">
        <v>52</v>
      </c>
      <c r="B40" s="10" t="s">
        <v>49</v>
      </c>
      <c r="C40" s="10" t="s">
        <v>21</v>
      </c>
      <c r="D40" s="10"/>
      <c r="E40" s="10"/>
      <c r="F40" s="10"/>
      <c r="G40" s="11">
        <v>2085</v>
      </c>
      <c r="H40" s="43">
        <v>0</v>
      </c>
      <c r="I40" s="22">
        <f>H40*G40</f>
        <v>0</v>
      </c>
      <c r="J40" s="26">
        <v>30232500</v>
      </c>
    </row>
    <row r="41" spans="1:10">
      <c r="A41" s="10" t="s">
        <v>53</v>
      </c>
      <c r="B41" s="10" t="s">
        <v>49</v>
      </c>
      <c r="C41" s="10" t="s">
        <v>54</v>
      </c>
      <c r="D41" s="10"/>
      <c r="E41" s="10"/>
      <c r="F41" s="10"/>
      <c r="G41" s="11">
        <v>3000</v>
      </c>
      <c r="H41" s="43">
        <v>0</v>
      </c>
      <c r="I41" s="22">
        <f>H41*G41</f>
        <v>0</v>
      </c>
      <c r="J41" s="26">
        <v>3375000</v>
      </c>
    </row>
    <row r="42" spans="1:10">
      <c r="A42" s="12" t="s">
        <v>55</v>
      </c>
      <c r="B42" s="10"/>
      <c r="C42" s="10"/>
      <c r="D42" s="10"/>
      <c r="E42" s="10"/>
      <c r="F42" s="10"/>
      <c r="G42" s="11"/>
      <c r="H42" s="10"/>
      <c r="I42" s="13"/>
    </row>
    <row r="43" spans="1:10" ht="15.75" thickBot="1">
      <c r="A43" s="60"/>
      <c r="B43" s="60"/>
      <c r="C43" s="60"/>
      <c r="D43" s="60"/>
      <c r="E43" s="60"/>
      <c r="F43" s="60"/>
      <c r="G43" s="60"/>
      <c r="H43" s="60"/>
      <c r="I43" s="60"/>
    </row>
    <row r="44" spans="1:10" ht="18.75">
      <c r="A44" s="54" t="s">
        <v>56</v>
      </c>
      <c r="B44" s="55"/>
      <c r="C44" s="55"/>
      <c r="D44" s="55"/>
      <c r="E44" s="55"/>
      <c r="F44" s="55"/>
      <c r="G44" s="55"/>
      <c r="H44" s="55"/>
      <c r="I44" s="23">
        <f>SUM(I33:I36,I4:I41)</f>
        <v>0</v>
      </c>
      <c r="J44" s="26">
        <v>380700000</v>
      </c>
    </row>
    <row r="45" spans="1:10" ht="18.75">
      <c r="A45" s="56" t="s">
        <v>57</v>
      </c>
      <c r="B45" s="57"/>
      <c r="C45" s="57"/>
      <c r="D45" s="57"/>
      <c r="E45" s="57"/>
      <c r="F45" s="57"/>
      <c r="G45" s="57"/>
      <c r="H45" s="57"/>
      <c r="I45" s="24">
        <f>I44*0.21</f>
        <v>0</v>
      </c>
    </row>
    <row r="46" spans="1:10" ht="19.5" thickBot="1">
      <c r="A46" s="58" t="s">
        <v>58</v>
      </c>
      <c r="B46" s="59"/>
      <c r="C46" s="59"/>
      <c r="D46" s="59"/>
      <c r="E46" s="59"/>
      <c r="F46" s="59"/>
      <c r="G46" s="59"/>
      <c r="H46" s="59"/>
      <c r="I46" s="25">
        <f>SUM(I44:I45)</f>
        <v>0</v>
      </c>
    </row>
    <row r="48" spans="1:10">
      <c r="H48" s="17"/>
      <c r="I48" s="47"/>
      <c r="J48" s="47"/>
    </row>
    <row r="49" spans="10:11">
      <c r="J49" s="41"/>
    </row>
    <row r="50" spans="10:11">
      <c r="J50" s="41"/>
    </row>
    <row r="51" spans="10:11">
      <c r="J51" s="41"/>
    </row>
    <row r="52" spans="10:11">
      <c r="J52" s="41"/>
    </row>
    <row r="53" spans="10:11">
      <c r="J53" s="41"/>
    </row>
    <row r="54" spans="10:11">
      <c r="J54" s="41"/>
    </row>
    <row r="55" spans="10:11">
      <c r="J55" s="41"/>
    </row>
    <row r="56" spans="10:11">
      <c r="J56" s="41"/>
    </row>
    <row r="57" spans="10:11">
      <c r="J57" s="18"/>
    </row>
    <row r="58" spans="10:11">
      <c r="K58" s="17"/>
    </row>
  </sheetData>
  <sheetProtection algorithmName="SHA-512" hashValue="wh0KpqS3oJ7f1M/NWscUmfnvcje5Fe7PdB0ldmOEwbX9wDskdR5JetlCRgzikPZBpJone9IHGj70cp51ZGbcSg==" saltValue="ZqwdSgdmF4eTY6/UYn25XQ==" spinCount="100000" sheet="1" objects="1" scenarios="1"/>
  <mergeCells count="14">
    <mergeCell ref="A2:H2"/>
    <mergeCell ref="H1:I1"/>
    <mergeCell ref="I48:J48"/>
    <mergeCell ref="A1:G1"/>
    <mergeCell ref="A33:H33"/>
    <mergeCell ref="A34:H34"/>
    <mergeCell ref="A44:H44"/>
    <mergeCell ref="A45:H45"/>
    <mergeCell ref="A46:H46"/>
    <mergeCell ref="A43:I43"/>
    <mergeCell ref="A3:I3"/>
    <mergeCell ref="A4:I4"/>
    <mergeCell ref="A5:I5"/>
    <mergeCell ref="B6:I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popis xmlns="dd19e515-7c87-467a-b7f1-a24e1d3df3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2BA18B10FFCE4286D910103BB42CFB" ma:contentTypeVersion="5" ma:contentTypeDescription="Vytvoří nový dokument" ma:contentTypeScope="" ma:versionID="d088b35ff4932dadd7e844bb7e11179c">
  <xsd:schema xmlns:xsd="http://www.w3.org/2001/XMLSchema" xmlns:xs="http://www.w3.org/2001/XMLSchema" xmlns:p="http://schemas.microsoft.com/office/2006/metadata/properties" xmlns:ns2="dd19e515-7c87-467a-b7f1-a24e1d3df3cd" targetNamespace="http://schemas.microsoft.com/office/2006/metadata/properties" ma:root="true" ma:fieldsID="6f3a0f6ba39851efbb25265520d2bb0d" ns2:_="">
    <xsd:import namespace="dd19e515-7c87-467a-b7f1-a24e1d3df3cd"/>
    <xsd:element name="properties">
      <xsd:complexType>
        <xsd:sequence>
          <xsd:element name="documentManagement">
            <xsd:complexType>
              <xsd:all>
                <xsd:element ref="ns2:_x0031_popi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9e515-7c87-467a-b7f1-a24e1d3df3cd" elementFormDefault="qualified">
    <xsd:import namespace="http://schemas.microsoft.com/office/2006/documentManagement/types"/>
    <xsd:import namespace="http://schemas.microsoft.com/office/infopath/2007/PartnerControls"/>
    <xsd:element name="_x0031_popis" ma:index="8" nillable="true" ma:displayName="Popis souborů" ma:format="Dropdown" ma:internalName="_x0031_popis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B047CC-0282-43D2-AC25-522FADD5D597}"/>
</file>

<file path=customXml/itemProps2.xml><?xml version="1.0" encoding="utf-8"?>
<ds:datastoreItem xmlns:ds="http://schemas.openxmlformats.org/officeDocument/2006/customXml" ds:itemID="{0241EF8D-71B6-4FEE-9C9E-46FE53BC8779}"/>
</file>

<file path=customXml/itemProps3.xml><?xml version="1.0" encoding="utf-8"?>
<ds:datastoreItem xmlns:ds="http://schemas.openxmlformats.org/officeDocument/2006/customXml" ds:itemID="{A55D6E56-5860-4BC5-AC2A-663A4D8BFE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Čapek Petr</dc:creator>
  <cp:keywords/>
  <dc:description/>
  <cp:lastModifiedBy>Čapek Petr</cp:lastModifiedBy>
  <cp:revision/>
  <dcterms:created xsi:type="dcterms:W3CDTF">2024-04-22T12:31:43Z</dcterms:created>
  <dcterms:modified xsi:type="dcterms:W3CDTF">2024-07-04T08:30:04Z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0x010100142BA18B10FFCE4286D910103BB42CFB</vt:lpwstr>
  </property>
</Properties>
</file>