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0 - Pozemní komunikace" sheetId="2" r:id="rId2"/>
    <sheet name="SO 100s - Sanace zemní pl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 100 - Pozemní komunikace'!$C$98:$K$826</definedName>
    <definedName name="_xlnm.Print_Area" localSheetId="1">'SO 100 - Pozemní komunikace'!$C$4:$J$39,'SO 100 - Pozemní komunikace'!$C$45:$J$80,'SO 100 - Pozemní komunikace'!$C$86:$K$826</definedName>
    <definedName name="_xlnm.Print_Titles" localSheetId="1">'SO 100 - Pozemní komunikace'!$98:$98</definedName>
    <definedName name="_xlnm._FilterDatabase" localSheetId="2" hidden="1">'SO 100s - Sanace zemní pl...'!$C$83:$K$126</definedName>
    <definedName name="_xlnm.Print_Area" localSheetId="2">'SO 100s - Sanace zemní pl...'!$C$4:$J$39,'SO 100s - Sanace zemní pl...'!$C$45:$J$65,'SO 100s - Sanace zemní pl...'!$C$71:$K$126</definedName>
    <definedName name="_xlnm.Print_Titles" localSheetId="2">'SO 100s - Sanace zemní pl...'!$83:$83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25"/>
  <c r="BH125"/>
  <c r="BG125"/>
  <c r="BF125"/>
  <c r="T125"/>
  <c r="T124"/>
  <c r="R125"/>
  <c r="R124"/>
  <c r="P125"/>
  <c r="P124"/>
  <c r="BI120"/>
  <c r="BH120"/>
  <c r="BG120"/>
  <c r="BF120"/>
  <c r="T120"/>
  <c r="T119"/>
  <c r="R120"/>
  <c r="R119"/>
  <c r="P120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99"/>
  <c r="BH99"/>
  <c r="BG99"/>
  <c r="BF99"/>
  <c r="T99"/>
  <c r="R99"/>
  <c r="P99"/>
  <c r="BI94"/>
  <c r="BH94"/>
  <c r="BG94"/>
  <c r="BF94"/>
  <c r="T94"/>
  <c r="R94"/>
  <c r="P94"/>
  <c r="BI90"/>
  <c r="BH90"/>
  <c r="BG90"/>
  <c r="BF90"/>
  <c r="T90"/>
  <c r="R90"/>
  <c r="P90"/>
  <c r="BI87"/>
  <c r="BH87"/>
  <c r="BG87"/>
  <c r="BF87"/>
  <c r="T87"/>
  <c r="R87"/>
  <c r="P87"/>
  <c r="J80"/>
  <c r="F78"/>
  <c r="E76"/>
  <c r="J54"/>
  <c r="F52"/>
  <c r="E50"/>
  <c r="J24"/>
  <c r="E24"/>
  <c r="J81"/>
  <c r="J23"/>
  <c r="J18"/>
  <c r="E18"/>
  <c r="F81"/>
  <c r="J17"/>
  <c r="J15"/>
  <c r="E15"/>
  <c r="F80"/>
  <c r="J14"/>
  <c r="J12"/>
  <c r="J52"/>
  <c r="E7"/>
  <c r="E74"/>
  <c i="1" r="AY55"/>
  <c i="2" r="J37"/>
  <c r="J36"/>
  <c r="J35"/>
  <c i="1" r="AX55"/>
  <c i="2" r="BI824"/>
  <c r="BH824"/>
  <c r="BG824"/>
  <c r="BF824"/>
  <c r="T824"/>
  <c r="T823"/>
  <c r="R824"/>
  <c r="R823"/>
  <c r="P824"/>
  <c r="P823"/>
  <c r="BI821"/>
  <c r="BH821"/>
  <c r="BG821"/>
  <c r="BF821"/>
  <c r="T821"/>
  <c r="R821"/>
  <c r="P821"/>
  <c r="BI818"/>
  <c r="BH818"/>
  <c r="BG818"/>
  <c r="BF818"/>
  <c r="T818"/>
  <c r="R818"/>
  <c r="P818"/>
  <c r="BI815"/>
  <c r="BH815"/>
  <c r="BG815"/>
  <c r="BF815"/>
  <c r="T815"/>
  <c r="R815"/>
  <c r="P815"/>
  <c r="BI813"/>
  <c r="BH813"/>
  <c r="BG813"/>
  <c r="BF813"/>
  <c r="T813"/>
  <c r="R813"/>
  <c r="P813"/>
  <c r="BI812"/>
  <c r="BH812"/>
  <c r="BG812"/>
  <c r="BF812"/>
  <c r="T812"/>
  <c r="R812"/>
  <c r="P812"/>
  <c r="BI807"/>
  <c r="BH807"/>
  <c r="BG807"/>
  <c r="BF807"/>
  <c r="T807"/>
  <c r="R807"/>
  <c r="P807"/>
  <c r="BI804"/>
  <c r="BH804"/>
  <c r="BG804"/>
  <c r="BF804"/>
  <c r="T804"/>
  <c r="R804"/>
  <c r="P804"/>
  <c r="BI801"/>
  <c r="BH801"/>
  <c r="BG801"/>
  <c r="BF801"/>
  <c r="T801"/>
  <c r="R801"/>
  <c r="P801"/>
  <c r="BI798"/>
  <c r="BH798"/>
  <c r="BG798"/>
  <c r="BF798"/>
  <c r="T798"/>
  <c r="R798"/>
  <c r="P798"/>
  <c r="BI794"/>
  <c r="BH794"/>
  <c r="BG794"/>
  <c r="BF794"/>
  <c r="T794"/>
  <c r="R794"/>
  <c r="P794"/>
  <c r="BI788"/>
  <c r="BH788"/>
  <c r="BG788"/>
  <c r="BF788"/>
  <c r="T788"/>
  <c r="R788"/>
  <c r="P788"/>
  <c r="BI781"/>
  <c r="BH781"/>
  <c r="BG781"/>
  <c r="BF781"/>
  <c r="T781"/>
  <c r="R781"/>
  <c r="P781"/>
  <c r="BI778"/>
  <c r="BH778"/>
  <c r="BG778"/>
  <c r="BF778"/>
  <c r="T778"/>
  <c r="R778"/>
  <c r="P778"/>
  <c r="BI774"/>
  <c r="BH774"/>
  <c r="BG774"/>
  <c r="BF774"/>
  <c r="T774"/>
  <c r="T773"/>
  <c r="R774"/>
  <c r="R773"/>
  <c r="P774"/>
  <c r="P773"/>
  <c r="BI769"/>
  <c r="BH769"/>
  <c r="BG769"/>
  <c r="BF769"/>
  <c r="T769"/>
  <c r="R769"/>
  <c r="P769"/>
  <c r="BI766"/>
  <c r="BH766"/>
  <c r="BG766"/>
  <c r="BF766"/>
  <c r="T766"/>
  <c r="R766"/>
  <c r="P766"/>
  <c r="BI763"/>
  <c r="BH763"/>
  <c r="BG763"/>
  <c r="BF763"/>
  <c r="T763"/>
  <c r="R763"/>
  <c r="P763"/>
  <c r="BI759"/>
  <c r="BH759"/>
  <c r="BG759"/>
  <c r="BF759"/>
  <c r="T759"/>
  <c r="R759"/>
  <c r="P759"/>
  <c r="BI755"/>
  <c r="BH755"/>
  <c r="BG755"/>
  <c r="BF755"/>
  <c r="T755"/>
  <c r="T754"/>
  <c r="R755"/>
  <c r="R754"/>
  <c r="P755"/>
  <c r="P754"/>
  <c r="BI750"/>
  <c r="BH750"/>
  <c r="BG750"/>
  <c r="BF750"/>
  <c r="T750"/>
  <c r="R750"/>
  <c r="P750"/>
  <c r="BI747"/>
  <c r="BH747"/>
  <c r="BG747"/>
  <c r="BF747"/>
  <c r="T747"/>
  <c r="R747"/>
  <c r="P747"/>
  <c r="BI743"/>
  <c r="BH743"/>
  <c r="BG743"/>
  <c r="BF743"/>
  <c r="T743"/>
  <c r="R743"/>
  <c r="P743"/>
  <c r="BI738"/>
  <c r="BH738"/>
  <c r="BG738"/>
  <c r="BF738"/>
  <c r="T738"/>
  <c r="R738"/>
  <c r="P738"/>
  <c r="BI734"/>
  <c r="BH734"/>
  <c r="BG734"/>
  <c r="BF734"/>
  <c r="T734"/>
  <c r="R734"/>
  <c r="P734"/>
  <c r="BI728"/>
  <c r="BH728"/>
  <c r="BG728"/>
  <c r="BF728"/>
  <c r="T728"/>
  <c r="R728"/>
  <c r="P728"/>
  <c r="BI722"/>
  <c r="BH722"/>
  <c r="BG722"/>
  <c r="BF722"/>
  <c r="T722"/>
  <c r="R722"/>
  <c r="P722"/>
  <c r="BI718"/>
  <c r="BH718"/>
  <c r="BG718"/>
  <c r="BF718"/>
  <c r="T718"/>
  <c r="R718"/>
  <c r="P718"/>
  <c r="BI715"/>
  <c r="BH715"/>
  <c r="BG715"/>
  <c r="BF715"/>
  <c r="T715"/>
  <c r="R715"/>
  <c r="P715"/>
  <c r="BI708"/>
  <c r="BH708"/>
  <c r="BG708"/>
  <c r="BF708"/>
  <c r="T708"/>
  <c r="R708"/>
  <c r="P708"/>
  <c r="BI705"/>
  <c r="BH705"/>
  <c r="BG705"/>
  <c r="BF705"/>
  <c r="T705"/>
  <c r="R705"/>
  <c r="P705"/>
  <c r="BI702"/>
  <c r="BH702"/>
  <c r="BG702"/>
  <c r="BF702"/>
  <c r="T702"/>
  <c r="R702"/>
  <c r="P702"/>
  <c r="BI699"/>
  <c r="BH699"/>
  <c r="BG699"/>
  <c r="BF699"/>
  <c r="T699"/>
  <c r="R699"/>
  <c r="P699"/>
  <c r="BI696"/>
  <c r="BH696"/>
  <c r="BG696"/>
  <c r="BF696"/>
  <c r="T696"/>
  <c r="R696"/>
  <c r="P696"/>
  <c r="BI693"/>
  <c r="BH693"/>
  <c r="BG693"/>
  <c r="BF693"/>
  <c r="T693"/>
  <c r="R693"/>
  <c r="P693"/>
  <c r="BI689"/>
  <c r="BH689"/>
  <c r="BG689"/>
  <c r="BF689"/>
  <c r="T689"/>
  <c r="R689"/>
  <c r="P689"/>
  <c r="BI686"/>
  <c r="BH686"/>
  <c r="BG686"/>
  <c r="BF686"/>
  <c r="T686"/>
  <c r="R686"/>
  <c r="P686"/>
  <c r="BI683"/>
  <c r="BH683"/>
  <c r="BG683"/>
  <c r="BF683"/>
  <c r="T683"/>
  <c r="R683"/>
  <c r="P683"/>
  <c r="BI680"/>
  <c r="BH680"/>
  <c r="BG680"/>
  <c r="BF680"/>
  <c r="T680"/>
  <c r="R680"/>
  <c r="P680"/>
  <c r="BI676"/>
  <c r="BH676"/>
  <c r="BG676"/>
  <c r="BF676"/>
  <c r="T676"/>
  <c r="R676"/>
  <c r="P676"/>
  <c r="BI672"/>
  <c r="BH672"/>
  <c r="BG672"/>
  <c r="BF672"/>
  <c r="T672"/>
  <c r="R672"/>
  <c r="P672"/>
  <c r="BI669"/>
  <c r="BH669"/>
  <c r="BG669"/>
  <c r="BF669"/>
  <c r="T669"/>
  <c r="R669"/>
  <c r="P669"/>
  <c r="BI666"/>
  <c r="BH666"/>
  <c r="BG666"/>
  <c r="BF666"/>
  <c r="T666"/>
  <c r="R666"/>
  <c r="P666"/>
  <c r="BI663"/>
  <c r="BH663"/>
  <c r="BG663"/>
  <c r="BF663"/>
  <c r="T663"/>
  <c r="R663"/>
  <c r="P663"/>
  <c r="BI660"/>
  <c r="BH660"/>
  <c r="BG660"/>
  <c r="BF660"/>
  <c r="T660"/>
  <c r="R660"/>
  <c r="P660"/>
  <c r="BI657"/>
  <c r="BH657"/>
  <c r="BG657"/>
  <c r="BF657"/>
  <c r="T657"/>
  <c r="R657"/>
  <c r="P657"/>
  <c r="BI654"/>
  <c r="BH654"/>
  <c r="BG654"/>
  <c r="BF654"/>
  <c r="T654"/>
  <c r="R654"/>
  <c r="P654"/>
  <c r="BI651"/>
  <c r="BH651"/>
  <c r="BG651"/>
  <c r="BF651"/>
  <c r="T651"/>
  <c r="R651"/>
  <c r="P651"/>
  <c r="BI647"/>
  <c r="BH647"/>
  <c r="BG647"/>
  <c r="BF647"/>
  <c r="T647"/>
  <c r="R647"/>
  <c r="P647"/>
  <c r="BI643"/>
  <c r="BH643"/>
  <c r="BG643"/>
  <c r="BF643"/>
  <c r="T643"/>
  <c r="R643"/>
  <c r="P643"/>
  <c r="BI640"/>
  <c r="BH640"/>
  <c r="BG640"/>
  <c r="BF640"/>
  <c r="T640"/>
  <c r="R640"/>
  <c r="P640"/>
  <c r="BI637"/>
  <c r="BH637"/>
  <c r="BG637"/>
  <c r="BF637"/>
  <c r="T637"/>
  <c r="R637"/>
  <c r="P637"/>
  <c r="BI626"/>
  <c r="BH626"/>
  <c r="BG626"/>
  <c r="BF626"/>
  <c r="T626"/>
  <c r="R626"/>
  <c r="P626"/>
  <c r="BI623"/>
  <c r="BH623"/>
  <c r="BG623"/>
  <c r="BF623"/>
  <c r="T623"/>
  <c r="R623"/>
  <c r="P623"/>
  <c r="BI619"/>
  <c r="BH619"/>
  <c r="BG619"/>
  <c r="BF619"/>
  <c r="T619"/>
  <c r="R619"/>
  <c r="P619"/>
  <c r="BI615"/>
  <c r="BH615"/>
  <c r="BG615"/>
  <c r="BF615"/>
  <c r="T615"/>
  <c r="R615"/>
  <c r="P615"/>
  <c r="BI609"/>
  <c r="BH609"/>
  <c r="BG609"/>
  <c r="BF609"/>
  <c r="T609"/>
  <c r="R609"/>
  <c r="P609"/>
  <c r="BI604"/>
  <c r="BH604"/>
  <c r="BG604"/>
  <c r="BF604"/>
  <c r="T604"/>
  <c r="R604"/>
  <c r="P604"/>
  <c r="BI596"/>
  <c r="BH596"/>
  <c r="BG596"/>
  <c r="BF596"/>
  <c r="T596"/>
  <c r="R596"/>
  <c r="P596"/>
  <c r="BI591"/>
  <c r="BH591"/>
  <c r="BG591"/>
  <c r="BF591"/>
  <c r="T591"/>
  <c r="R591"/>
  <c r="P591"/>
  <c r="BI587"/>
  <c r="BH587"/>
  <c r="BG587"/>
  <c r="BF587"/>
  <c r="T587"/>
  <c r="R587"/>
  <c r="P587"/>
  <c r="BI584"/>
  <c r="BH584"/>
  <c r="BG584"/>
  <c r="BF584"/>
  <c r="T584"/>
  <c r="R584"/>
  <c r="P584"/>
  <c r="BI580"/>
  <c r="BH580"/>
  <c r="BG580"/>
  <c r="BF580"/>
  <c r="T580"/>
  <c r="R580"/>
  <c r="P580"/>
  <c r="BI576"/>
  <c r="BH576"/>
  <c r="BG576"/>
  <c r="BF576"/>
  <c r="T576"/>
  <c r="R576"/>
  <c r="P576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5"/>
  <c r="BH565"/>
  <c r="BG565"/>
  <c r="BF565"/>
  <c r="T565"/>
  <c r="R565"/>
  <c r="P565"/>
  <c r="BI561"/>
  <c r="BH561"/>
  <c r="BG561"/>
  <c r="BF561"/>
  <c r="T561"/>
  <c r="R561"/>
  <c r="P561"/>
  <c r="BI557"/>
  <c r="BH557"/>
  <c r="BG557"/>
  <c r="BF557"/>
  <c r="T557"/>
  <c r="R557"/>
  <c r="P557"/>
  <c r="BI555"/>
  <c r="BH555"/>
  <c r="BG555"/>
  <c r="BF555"/>
  <c r="T555"/>
  <c r="R555"/>
  <c r="P555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5"/>
  <c r="BH545"/>
  <c r="BG545"/>
  <c r="BF545"/>
  <c r="T545"/>
  <c r="R545"/>
  <c r="P545"/>
  <c r="BI542"/>
  <c r="BH542"/>
  <c r="BG542"/>
  <c r="BF542"/>
  <c r="T542"/>
  <c r="R542"/>
  <c r="P542"/>
  <c r="BI539"/>
  <c r="BH539"/>
  <c r="BG539"/>
  <c r="BF539"/>
  <c r="T539"/>
  <c r="R539"/>
  <c r="P539"/>
  <c r="BI534"/>
  <c r="BH534"/>
  <c r="BG534"/>
  <c r="BF534"/>
  <c r="T534"/>
  <c r="T533"/>
  <c r="R534"/>
  <c r="R533"/>
  <c r="P534"/>
  <c r="P533"/>
  <c r="BI525"/>
  <c r="BH525"/>
  <c r="BG525"/>
  <c r="BF525"/>
  <c r="T525"/>
  <c r="R525"/>
  <c r="P525"/>
  <c r="BI521"/>
  <c r="BH521"/>
  <c r="BG521"/>
  <c r="BF521"/>
  <c r="T521"/>
  <c r="R521"/>
  <c r="P521"/>
  <c r="BI514"/>
  <c r="BH514"/>
  <c r="BG514"/>
  <c r="BF514"/>
  <c r="T514"/>
  <c r="R514"/>
  <c r="P514"/>
  <c r="BI507"/>
  <c r="BH507"/>
  <c r="BG507"/>
  <c r="BF507"/>
  <c r="T507"/>
  <c r="R507"/>
  <c r="P507"/>
  <c r="BI495"/>
  <c r="BH495"/>
  <c r="BG495"/>
  <c r="BF495"/>
  <c r="T495"/>
  <c r="R495"/>
  <c r="P495"/>
  <c r="BI481"/>
  <c r="BH481"/>
  <c r="BG481"/>
  <c r="BF481"/>
  <c r="T481"/>
  <c r="R481"/>
  <c r="P481"/>
  <c r="BI470"/>
  <c r="BH470"/>
  <c r="BG470"/>
  <c r="BF470"/>
  <c r="T470"/>
  <c r="R470"/>
  <c r="P470"/>
  <c r="BI464"/>
  <c r="BH464"/>
  <c r="BG464"/>
  <c r="BF464"/>
  <c r="T464"/>
  <c r="R464"/>
  <c r="P464"/>
  <c r="BI459"/>
  <c r="BH459"/>
  <c r="BG459"/>
  <c r="BF459"/>
  <c r="T459"/>
  <c r="R459"/>
  <c r="P459"/>
  <c r="BI445"/>
  <c r="BH445"/>
  <c r="BG445"/>
  <c r="BF445"/>
  <c r="T445"/>
  <c r="R445"/>
  <c r="P445"/>
  <c r="BI434"/>
  <c r="BH434"/>
  <c r="BG434"/>
  <c r="BF434"/>
  <c r="T434"/>
  <c r="R434"/>
  <c r="P434"/>
  <c r="BI427"/>
  <c r="BH427"/>
  <c r="BG427"/>
  <c r="BF427"/>
  <c r="T427"/>
  <c r="R427"/>
  <c r="P427"/>
  <c r="BI420"/>
  <c r="BH420"/>
  <c r="BG420"/>
  <c r="BF420"/>
  <c r="T420"/>
  <c r="R420"/>
  <c r="P420"/>
  <c r="BI410"/>
  <c r="BH410"/>
  <c r="BG410"/>
  <c r="BF410"/>
  <c r="T410"/>
  <c r="R410"/>
  <c r="P410"/>
  <c r="BI398"/>
  <c r="BH398"/>
  <c r="BG398"/>
  <c r="BF398"/>
  <c r="T398"/>
  <c r="R398"/>
  <c r="P398"/>
  <c r="BI386"/>
  <c r="BH386"/>
  <c r="BG386"/>
  <c r="BF386"/>
  <c r="T386"/>
  <c r="R386"/>
  <c r="P386"/>
  <c r="BI375"/>
  <c r="BH375"/>
  <c r="BG375"/>
  <c r="BF375"/>
  <c r="T375"/>
  <c r="R375"/>
  <c r="P375"/>
  <c r="BI372"/>
  <c r="BH372"/>
  <c r="BG372"/>
  <c r="BF372"/>
  <c r="T372"/>
  <c r="R372"/>
  <c r="P372"/>
  <c r="BI368"/>
  <c r="BH368"/>
  <c r="BG368"/>
  <c r="BF368"/>
  <c r="T368"/>
  <c r="R368"/>
  <c r="P368"/>
  <c r="BI365"/>
  <c r="BH365"/>
  <c r="BG365"/>
  <c r="BF365"/>
  <c r="T365"/>
  <c r="R365"/>
  <c r="P365"/>
  <c r="BI361"/>
  <c r="BH361"/>
  <c r="BG361"/>
  <c r="BF361"/>
  <c r="T361"/>
  <c r="R361"/>
  <c r="P361"/>
  <c r="BI353"/>
  <c r="BH353"/>
  <c r="BG353"/>
  <c r="BF353"/>
  <c r="T353"/>
  <c r="R353"/>
  <c r="P353"/>
  <c r="BI350"/>
  <c r="BH350"/>
  <c r="BG350"/>
  <c r="BF350"/>
  <c r="T350"/>
  <c r="R350"/>
  <c r="P350"/>
  <c r="BI346"/>
  <c r="BH346"/>
  <c r="BG346"/>
  <c r="BF346"/>
  <c r="T346"/>
  <c r="R346"/>
  <c r="P346"/>
  <c r="BI341"/>
  <c r="BH341"/>
  <c r="BG341"/>
  <c r="BF341"/>
  <c r="T341"/>
  <c r="R341"/>
  <c r="P341"/>
  <c r="BI337"/>
  <c r="BH337"/>
  <c r="BG337"/>
  <c r="BF337"/>
  <c r="T337"/>
  <c r="R337"/>
  <c r="P337"/>
  <c r="BI334"/>
  <c r="BH334"/>
  <c r="BG334"/>
  <c r="BF334"/>
  <c r="T334"/>
  <c r="R334"/>
  <c r="P334"/>
  <c r="BI329"/>
  <c r="BH329"/>
  <c r="BG329"/>
  <c r="BF329"/>
  <c r="T329"/>
  <c r="R329"/>
  <c r="P329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1"/>
  <c r="BH301"/>
  <c r="BG301"/>
  <c r="BF301"/>
  <c r="T301"/>
  <c r="R301"/>
  <c r="P301"/>
  <c r="BI298"/>
  <c r="BH298"/>
  <c r="BG298"/>
  <c r="BF298"/>
  <c r="T298"/>
  <c r="R298"/>
  <c r="P298"/>
  <c r="BI294"/>
  <c r="BH294"/>
  <c r="BG294"/>
  <c r="BF294"/>
  <c r="T294"/>
  <c r="R294"/>
  <c r="P294"/>
  <c r="BI289"/>
  <c r="BH289"/>
  <c r="BG289"/>
  <c r="BF289"/>
  <c r="T289"/>
  <c r="R289"/>
  <c r="P289"/>
  <c r="BI284"/>
  <c r="BH284"/>
  <c r="BG284"/>
  <c r="BF284"/>
  <c r="T284"/>
  <c r="R284"/>
  <c r="P284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69"/>
  <c r="BH269"/>
  <c r="BG269"/>
  <c r="BF269"/>
  <c r="T269"/>
  <c r="R269"/>
  <c r="P269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50"/>
  <c r="BH250"/>
  <c r="BG250"/>
  <c r="BF250"/>
  <c r="T250"/>
  <c r="R250"/>
  <c r="P250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2"/>
  <c r="BH212"/>
  <c r="BG212"/>
  <c r="BF212"/>
  <c r="T212"/>
  <c r="R212"/>
  <c r="P212"/>
  <c r="BI209"/>
  <c r="BH209"/>
  <c r="BG209"/>
  <c r="BF209"/>
  <c r="T209"/>
  <c r="R209"/>
  <c r="P209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79"/>
  <c r="BH179"/>
  <c r="BG179"/>
  <c r="BF179"/>
  <c r="T179"/>
  <c r="R179"/>
  <c r="P179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2"/>
  <c r="BH122"/>
  <c r="BG122"/>
  <c r="BF122"/>
  <c r="T122"/>
  <c r="R122"/>
  <c r="P122"/>
  <c r="BI117"/>
  <c r="BH117"/>
  <c r="BG117"/>
  <c r="BF117"/>
  <c r="T117"/>
  <c r="R117"/>
  <c r="P117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J95"/>
  <c r="F93"/>
  <c r="E91"/>
  <c r="J54"/>
  <c r="F52"/>
  <c r="E50"/>
  <c r="J24"/>
  <c r="E24"/>
  <c r="J55"/>
  <c r="J23"/>
  <c r="J18"/>
  <c r="E18"/>
  <c r="F55"/>
  <c r="J17"/>
  <c r="J15"/>
  <c r="E15"/>
  <c r="F95"/>
  <c r="J14"/>
  <c r="J12"/>
  <c r="J52"/>
  <c r="E7"/>
  <c r="E48"/>
  <c i="1" r="L50"/>
  <c r="AM50"/>
  <c r="AM49"/>
  <c r="L49"/>
  <c r="AM47"/>
  <c r="L47"/>
  <c r="L45"/>
  <c r="L44"/>
  <c i="2" r="J521"/>
  <c r="J728"/>
  <c r="J495"/>
  <c r="J801"/>
  <c i="3" r="BK114"/>
  <c i="2" r="BK542"/>
  <c r="J542"/>
  <c r="J750"/>
  <c r="BK640"/>
  <c r="J680"/>
  <c r="J175"/>
  <c r="J576"/>
  <c r="J148"/>
  <c r="J284"/>
  <c r="BK763"/>
  <c r="BK481"/>
  <c r="BK672"/>
  <c r="BK152"/>
  <c i="3" r="J99"/>
  <c i="2" r="J337"/>
  <c r="BK596"/>
  <c r="BK353"/>
  <c r="J375"/>
  <c r="J774"/>
  <c r="J812"/>
  <c r="J445"/>
  <c r="BK565"/>
  <c r="J715"/>
  <c r="J660"/>
  <c r="BK534"/>
  <c r="J223"/>
  <c r="J301"/>
  <c r="BK647"/>
  <c r="BK329"/>
  <c r="J683"/>
  <c r="J152"/>
  <c i="3" r="BK87"/>
  <c i="2" r="BK258"/>
  <c r="BK750"/>
  <c r="J346"/>
  <c r="J308"/>
  <c r="J386"/>
  <c r="J798"/>
  <c r="BK212"/>
  <c r="J102"/>
  <c i="3" r="J90"/>
  <c i="2" r="BK755"/>
  <c r="BK715"/>
  <c r="BK361"/>
  <c i="3" r="J125"/>
  <c i="2" r="J212"/>
  <c r="J557"/>
  <c r="J821"/>
  <c r="BK807"/>
  <c r="BK815"/>
  <c r="BK179"/>
  <c r="BK160"/>
  <c r="J514"/>
  <c r="BK196"/>
  <c r="BK651"/>
  <c r="BK794"/>
  <c r="J470"/>
  <c r="J672"/>
  <c r="BK591"/>
  <c r="J312"/>
  <c r="J329"/>
  <c r="J34"/>
  <c r="BK308"/>
  <c r="J196"/>
  <c r="BK580"/>
  <c r="BK245"/>
  <c r="BK148"/>
  <c r="BK572"/>
  <c r="BK663"/>
  <c r="BK778"/>
  <c r="J350"/>
  <c r="BK561"/>
  <c r="J815"/>
  <c r="BK686"/>
  <c r="BK666"/>
  <c r="BK619"/>
  <c r="BK702"/>
  <c r="BK693"/>
  <c r="J548"/>
  <c r="J702"/>
  <c r="J117"/>
  <c r="J604"/>
  <c r="BK680"/>
  <c r="J666"/>
  <c r="BK165"/>
  <c r="J654"/>
  <c r="J778"/>
  <c r="J818"/>
  <c r="BK539"/>
  <c r="BK220"/>
  <c r="BK278"/>
  <c r="BK375"/>
  <c r="J156"/>
  <c r="J236"/>
  <c r="J699"/>
  <c r="BK145"/>
  <c r="J341"/>
  <c r="J663"/>
  <c r="BK545"/>
  <c r="J258"/>
  <c r="BK284"/>
  <c r="J142"/>
  <c r="J273"/>
  <c r="J111"/>
  <c r="J734"/>
  <c r="BK615"/>
  <c r="BK239"/>
  <c r="BK747"/>
  <c r="BK187"/>
  <c r="J747"/>
  <c r="J372"/>
  <c r="J217"/>
  <c r="J609"/>
  <c r="J552"/>
  <c r="BK156"/>
  <c r="BK217"/>
  <c i="3" r="J87"/>
  <c i="2" r="J245"/>
  <c r="J647"/>
  <c r="J233"/>
  <c r="BK689"/>
  <c r="J209"/>
  <c r="BK470"/>
  <c r="J239"/>
  <c r="BK798"/>
  <c r="BK738"/>
  <c r="BK705"/>
  <c r="J534"/>
  <c r="J145"/>
  <c r="BK129"/>
  <c r="J368"/>
  <c r="BK696"/>
  <c r="J651"/>
  <c r="J580"/>
  <c r="J623"/>
  <c r="J276"/>
  <c r="J561"/>
  <c r="BK142"/>
  <c r="BK824"/>
  <c i="3" r="BK120"/>
  <c i="2" r="J525"/>
  <c r="BK734"/>
  <c r="BK514"/>
  <c r="J550"/>
  <c r="J619"/>
  <c r="J804"/>
  <c r="BK236"/>
  <c r="J637"/>
  <c r="J705"/>
  <c r="BK552"/>
  <c r="BK759"/>
  <c r="J464"/>
  <c r="J807"/>
  <c r="J200"/>
  <c r="J133"/>
  <c r="J316"/>
  <c r="BK699"/>
  <c r="J657"/>
  <c r="BK298"/>
  <c r="J165"/>
  <c r="BK434"/>
  <c r="J459"/>
  <c r="BK175"/>
  <c r="BK255"/>
  <c r="J591"/>
  <c r="J763"/>
  <c r="J572"/>
  <c r="J242"/>
  <c r="BK269"/>
  <c r="BK676"/>
  <c r="BK801"/>
  <c r="J539"/>
  <c r="BK301"/>
  <c r="BK319"/>
  <c r="BK262"/>
  <c i="3" r="J94"/>
  <c i="2" r="BK410"/>
  <c r="BK557"/>
  <c r="BK774"/>
  <c r="J824"/>
  <c i="3" r="J109"/>
  <c i="2" r="BK350"/>
  <c r="BK386"/>
  <c r="BK223"/>
  <c r="J813"/>
  <c r="J568"/>
  <c r="J322"/>
  <c r="BK337"/>
  <c r="BK398"/>
  <c r="J289"/>
  <c r="BK111"/>
  <c r="BK204"/>
  <c r="BK604"/>
  <c r="J781"/>
  <c r="BK637"/>
  <c r="J755"/>
  <c r="BK643"/>
  <c i="3" r="BK109"/>
  <c i="2" r="J481"/>
  <c r="BK117"/>
  <c r="J565"/>
  <c r="BK708"/>
  <c r="J640"/>
  <c i="3" r="BK104"/>
  <c i="2" r="BK464"/>
  <c r="J626"/>
  <c r="BK576"/>
  <c r="J420"/>
  <c i="3" r="J114"/>
  <c i="2" r="BK570"/>
  <c r="J696"/>
  <c r="BK322"/>
  <c r="BK728"/>
  <c r="BK334"/>
  <c r="BK813"/>
  <c r="BK365"/>
  <c r="BK184"/>
  <c r="BK769"/>
  <c r="J136"/>
  <c r="J689"/>
  <c r="BK242"/>
  <c r="BK781"/>
  <c r="BK507"/>
  <c r="J794"/>
  <c r="BK105"/>
  <c r="J298"/>
  <c r="BK273"/>
  <c r="BK346"/>
  <c r="BK654"/>
  <c r="J759"/>
  <c r="J187"/>
  <c r="BK722"/>
  <c r="BK804"/>
  <c r="BK683"/>
  <c r="BK525"/>
  <c i="3" r="BK90"/>
  <c i="2" r="J643"/>
  <c r="BK420"/>
  <c r="J686"/>
  <c r="BK136"/>
  <c r="BK276"/>
  <c r="J738"/>
  <c r="J278"/>
  <c r="J266"/>
  <c r="BK209"/>
  <c r="BK555"/>
  <c r="BK233"/>
  <c r="J361"/>
  <c r="J434"/>
  <c r="BK766"/>
  <c r="BK587"/>
  <c r="J587"/>
  <c r="BK812"/>
  <c r="J204"/>
  <c r="BK312"/>
  <c r="J722"/>
  <c r="J191"/>
  <c r="BK102"/>
  <c r="J160"/>
  <c r="BK821"/>
  <c r="BK289"/>
  <c r="J170"/>
  <c r="J334"/>
  <c r="J250"/>
  <c r="BK584"/>
  <c r="J708"/>
  <c r="BK743"/>
  <c r="J294"/>
  <c i="3" r="BK94"/>
  <c i="2" r="BK250"/>
  <c r="J555"/>
  <c r="BK122"/>
  <c r="BK548"/>
  <c r="J788"/>
  <c r="BK521"/>
  <c r="J398"/>
  <c r="J122"/>
  <c i="3" r="BK125"/>
  <c i="2" r="J769"/>
  <c r="BK170"/>
  <c r="BK788"/>
  <c r="J676"/>
  <c i="3" r="BK99"/>
  <c i="2" r="J507"/>
  <c r="J615"/>
  <c r="J596"/>
  <c r="J129"/>
  <c r="BK818"/>
  <c r="BK427"/>
  <c r="BK200"/>
  <c r="BK341"/>
  <c r="J427"/>
  <c i="3" r="J120"/>
  <c i="2" r="J743"/>
  <c r="BK550"/>
  <c r="BK316"/>
  <c r="BK294"/>
  <c r="BK266"/>
  <c r="BK623"/>
  <c r="BK191"/>
  <c r="J255"/>
  <c r="J693"/>
  <c r="F34"/>
  <c r="BK495"/>
  <c r="BK133"/>
  <c r="J570"/>
  <c r="J262"/>
  <c r="BK445"/>
  <c r="J718"/>
  <c r="J669"/>
  <c r="BK718"/>
  <c r="BK108"/>
  <c r="J584"/>
  <c r="J353"/>
  <c r="BK626"/>
  <c r="J108"/>
  <c r="J365"/>
  <c r="J319"/>
  <c r="J766"/>
  <c r="F37"/>
  <c r="BK609"/>
  <c r="BK657"/>
  <c r="BK669"/>
  <c r="BK459"/>
  <c r="J545"/>
  <c i="3" r="J104"/>
  <c i="2" r="BK372"/>
  <c r="J105"/>
  <c r="J184"/>
  <c r="BK568"/>
  <c r="J220"/>
  <c r="J410"/>
  <c r="J179"/>
  <c i="1" r="AS54"/>
  <c i="2" r="BK368"/>
  <c r="BK660"/>
  <c r="J269"/>
  <c r="F35"/>
  <c r="F36"/>
  <c l="1" r="T345"/>
  <c r="T721"/>
  <c r="BK307"/>
  <c r="J307"/>
  <c r="J63"/>
  <c r="R101"/>
  <c r="P538"/>
  <c r="BK758"/>
  <c r="J758"/>
  <c r="J72"/>
  <c r="BK345"/>
  <c r="J345"/>
  <c r="J64"/>
  <c r="R800"/>
  <c r="T307"/>
  <c r="R283"/>
  <c r="T675"/>
  <c r="T583"/>
  <c r="P777"/>
  <c r="P307"/>
  <c r="P345"/>
  <c r="P721"/>
  <c r="BK800"/>
  <c r="J800"/>
  <c r="J75"/>
  <c r="T101"/>
  <c r="R675"/>
  <c r="R583"/>
  <c r="R777"/>
  <c r="BK101"/>
  <c r="J101"/>
  <c r="J61"/>
  <c r="R538"/>
  <c r="P800"/>
  <c r="R307"/>
  <c r="BK721"/>
  <c r="J721"/>
  <c r="J69"/>
  <c r="BK777"/>
  <c r="J777"/>
  <c r="J74"/>
  <c r="P283"/>
  <c r="P675"/>
  <c r="P583"/>
  <c r="T800"/>
  <c r="BK283"/>
  <c r="J283"/>
  <c r="J62"/>
  <c r="BK538"/>
  <c r="J538"/>
  <c r="J66"/>
  <c r="R758"/>
  <c r="R757"/>
  <c r="P101"/>
  <c r="T538"/>
  <c r="P758"/>
  <c r="P757"/>
  <c r="P811"/>
  <c r="BK817"/>
  <c r="J817"/>
  <c r="J78"/>
  <c r="T817"/>
  <c i="3" r="BK86"/>
  <c i="2" r="T283"/>
  <c r="BK675"/>
  <c r="J675"/>
  <c r="J68"/>
  <c r="T758"/>
  <c r="T757"/>
  <c r="T811"/>
  <c r="T810"/>
  <c r="R817"/>
  <c r="R345"/>
  <c r="R721"/>
  <c r="T777"/>
  <c r="BK811"/>
  <c r="J811"/>
  <c r="J77"/>
  <c r="R811"/>
  <c r="R810"/>
  <c r="P817"/>
  <c i="3" r="P86"/>
  <c r="P85"/>
  <c r="P84"/>
  <c i="1" r="AU56"/>
  <c i="3" r="R86"/>
  <c r="R85"/>
  <c r="R84"/>
  <c r="T86"/>
  <c r="T85"/>
  <c r="T84"/>
  <c r="BK108"/>
  <c r="J108"/>
  <c r="J62"/>
  <c r="P108"/>
  <c r="R108"/>
  <c r="T108"/>
  <c i="2" r="BK533"/>
  <c r="J533"/>
  <c r="J65"/>
  <c r="BK583"/>
  <c r="J583"/>
  <c r="J67"/>
  <c r="BK754"/>
  <c r="J754"/>
  <c r="J70"/>
  <c r="BK773"/>
  <c r="J773"/>
  <c r="J73"/>
  <c r="BK823"/>
  <c r="J823"/>
  <c r="J79"/>
  <c i="3" r="BK119"/>
  <c r="J119"/>
  <c r="J63"/>
  <c r="BK124"/>
  <c r="J124"/>
  <c r="J64"/>
  <c i="2" r="T100"/>
  <c r="T99"/>
  <c r="BK757"/>
  <c r="J757"/>
  <c r="J71"/>
  <c i="3" r="F55"/>
  <c r="BE104"/>
  <c r="BE87"/>
  <c r="BE94"/>
  <c r="BE120"/>
  <c r="BE125"/>
  <c r="F54"/>
  <c r="J55"/>
  <c r="J78"/>
  <c r="BE99"/>
  <c r="BE109"/>
  <c r="BE114"/>
  <c r="E48"/>
  <c r="BE90"/>
  <c i="2" r="F54"/>
  <c r="E89"/>
  <c r="J96"/>
  <c r="BE133"/>
  <c r="BE136"/>
  <c r="BE152"/>
  <c r="BE200"/>
  <c r="BE266"/>
  <c r="BE337"/>
  <c r="BE341"/>
  <c r="BE368"/>
  <c r="BE445"/>
  <c r="BE459"/>
  <c r="BE539"/>
  <c r="BE568"/>
  <c r="BE576"/>
  <c i="1" r="BA55"/>
  <c i="2" r="BE102"/>
  <c r="BE105"/>
  <c r="BE175"/>
  <c r="BE179"/>
  <c r="BE276"/>
  <c r="BE278"/>
  <c r="BE316"/>
  <c r="BE334"/>
  <c r="BE346"/>
  <c r="BE410"/>
  <c r="BE434"/>
  <c r="BE555"/>
  <c r="BE584"/>
  <c r="BE615"/>
  <c r="BE626"/>
  <c r="BE647"/>
  <c r="BE672"/>
  <c r="BE680"/>
  <c r="BE686"/>
  <c r="BE696"/>
  <c r="BE702"/>
  <c r="BE818"/>
  <c r="BE821"/>
  <c i="1" r="BB55"/>
  <c i="2" r="J93"/>
  <c r="BE145"/>
  <c r="BE204"/>
  <c r="BE209"/>
  <c r="BE273"/>
  <c r="BE312"/>
  <c r="BE322"/>
  <c r="BE361"/>
  <c r="BE386"/>
  <c r="BE398"/>
  <c r="BE470"/>
  <c r="BE495"/>
  <c r="BE507"/>
  <c r="BE514"/>
  <c r="BE548"/>
  <c r="BE550"/>
  <c r="BE552"/>
  <c r="BE557"/>
  <c r="BE570"/>
  <c r="BE572"/>
  <c r="BE813"/>
  <c r="BE170"/>
  <c r="BE217"/>
  <c r="BE220"/>
  <c r="BE239"/>
  <c r="BE242"/>
  <c r="BE250"/>
  <c r="BE284"/>
  <c r="BE591"/>
  <c r="BE596"/>
  <c r="BE604"/>
  <c r="BE643"/>
  <c r="BE669"/>
  <c r="BE676"/>
  <c r="BE699"/>
  <c r="BE718"/>
  <c r="BE728"/>
  <c r="BE734"/>
  <c r="BE750"/>
  <c r="BE763"/>
  <c r="BE774"/>
  <c r="BE778"/>
  <c r="BE781"/>
  <c r="BE788"/>
  <c r="BE794"/>
  <c r="BE798"/>
  <c r="BE804"/>
  <c r="BE807"/>
  <c r="BE812"/>
  <c r="BE824"/>
  <c r="F96"/>
  <c r="BE142"/>
  <c r="BE160"/>
  <c r="BE165"/>
  <c r="BE184"/>
  <c r="BE187"/>
  <c r="BE255"/>
  <c r="BE289"/>
  <c r="BE329"/>
  <c r="BE350"/>
  <c r="BE353"/>
  <c r="BE365"/>
  <c r="BE420"/>
  <c r="BE427"/>
  <c r="BE521"/>
  <c i="1" r="BC55"/>
  <c i="2" r="BE108"/>
  <c r="BE111"/>
  <c r="BE117"/>
  <c r="BE122"/>
  <c r="BE129"/>
  <c r="BE191"/>
  <c r="BE196"/>
  <c r="BE245"/>
  <c r="BE258"/>
  <c r="BE262"/>
  <c r="BE375"/>
  <c r="BE464"/>
  <c r="BE481"/>
  <c r="BE637"/>
  <c r="BE657"/>
  <c r="BE663"/>
  <c r="BE689"/>
  <c r="BE705"/>
  <c r="BE715"/>
  <c r="BE747"/>
  <c r="BE156"/>
  <c r="BE212"/>
  <c r="BE269"/>
  <c r="BE525"/>
  <c r="BE534"/>
  <c r="BE565"/>
  <c r="BE587"/>
  <c r="BE623"/>
  <c r="BE640"/>
  <c r="BE654"/>
  <c r="BE666"/>
  <c r="BE683"/>
  <c r="BE693"/>
  <c r="BE722"/>
  <c r="BE738"/>
  <c r="BE759"/>
  <c r="BE815"/>
  <c i="1" r="AW55"/>
  <c i="2" r="BE148"/>
  <c r="BE223"/>
  <c r="BE233"/>
  <c r="BE236"/>
  <c r="BE294"/>
  <c r="BE308"/>
  <c r="BE372"/>
  <c r="BE542"/>
  <c r="BE545"/>
  <c r="BE561"/>
  <c r="BE580"/>
  <c r="BE609"/>
  <c r="BE619"/>
  <c r="BE651"/>
  <c r="BE660"/>
  <c r="BE708"/>
  <c r="BE743"/>
  <c r="BE755"/>
  <c r="BE766"/>
  <c r="BE769"/>
  <c r="BE801"/>
  <c r="BE298"/>
  <c r="BE301"/>
  <c r="BE319"/>
  <c i="1" r="BD55"/>
  <c i="3" r="J34"/>
  <c i="1" r="AW56"/>
  <c i="3" r="F37"/>
  <c i="1" r="BD56"/>
  <c r="BD54"/>
  <c r="W33"/>
  <c i="3" r="F35"/>
  <c i="1" r="BB56"/>
  <c r="BB54"/>
  <c r="W31"/>
  <c i="3" r="F34"/>
  <c i="1" r="BA56"/>
  <c r="BA54"/>
  <c r="W30"/>
  <c i="3" r="F36"/>
  <c i="1" r="BC56"/>
  <c r="BC54"/>
  <c r="W32"/>
  <c i="2" l="1" r="P810"/>
  <c i="3" r="BK85"/>
  <c r="BK84"/>
  <c r="J84"/>
  <c r="J59"/>
  <c i="2" r="P100"/>
  <c r="P99"/>
  <c i="1" r="AU55"/>
  <c i="2" r="R100"/>
  <c r="R99"/>
  <c r="BK100"/>
  <c r="J100"/>
  <c r="J60"/>
  <c r="BK810"/>
  <c r="J810"/>
  <c r="J76"/>
  <c i="3" r="J86"/>
  <c r="J61"/>
  <c i="2" r="BK99"/>
  <c r="J99"/>
  <c r="J59"/>
  <c i="1" r="AU54"/>
  <c i="3" r="F33"/>
  <c i="1" r="AZ56"/>
  <c r="AY54"/>
  <c i="3" r="J33"/>
  <c i="1" r="AV56"/>
  <c r="AT56"/>
  <c i="2" r="J33"/>
  <c i="1" r="AV55"/>
  <c r="AT55"/>
  <c r="AX54"/>
  <c i="2" r="F33"/>
  <c i="1" r="AZ55"/>
  <c r="AW54"/>
  <c r="AK30"/>
  <c i="3" l="1" r="J85"/>
  <c r="J60"/>
  <c r="J30"/>
  <c i="1" r="AG56"/>
  <c r="AZ54"/>
  <c r="W29"/>
  <c i="2" r="J30"/>
  <c i="1" r="AG55"/>
  <c r="AG54"/>
  <c r="AK26"/>
  <c i="3" l="1" r="J39"/>
  <c i="2" r="J39"/>
  <c i="1" r="AN55"/>
  <c r="AN56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<sst xmlns="http://schemas.openxmlformats.org/spreadsheetml/2006/main">
  <si>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</si>
  <si>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</si>
  <si>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</si>
  <si>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</si>
  <si>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</si>
  <si>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{4f0af8b1-6cb3-4aa3-ad01-97f138b3b908}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</si>
  <si>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</si>
  <si>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</si>
  <si>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</si>
  <si>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</si>
  <si>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</si>
  <si>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</si>
  <si>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</si>
  <si>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</si>
  <si>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009-2-24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</si>
  <si>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</si>
  <si>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</si>
  <si>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areálových komunikací v zámeckém parku DPL Smečno</t>
  </si>
  <si>
    <t>KSO:</t>
  </si>
  <si>
    <t>822</t>
  </si>
  <si>
    <t>CC-CZ:</t>
  </si>
  <si>
    <t>2112</t>
  </si>
  <si>
    <t>Místo:</t>
  </si>
  <si>
    <t>Smečno</t>
  </si>
  <si>
    <t>Datum:</t>
  </si>
  <si>
    <t>28. 3. 2024</t>
  </si>
  <si>
    <t>Zadavatel:</t>
  </si>
  <si>
    <t>IČ:</t>
  </si>
  <si>
    <t/>
  </si>
  <si>
    <t xml:space="preserve"> </t>
  </si>
  <si>
    <t>DIČ:</t>
  </si>
  <si>
    <t>Uchazeč:</t>
  </si>
  <si>
    <t>Vyplň údaj</t>
  </si>
  <si>
    <t>Projektant:</t>
  </si>
  <si>
    <t>06239561</t>
  </si>
  <si>
    <t>Dprojekty s.r.o.</t>
  </si>
  <si>
    <t>True</t>
  </si>
  <si>
    <t>Zpracovatel: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</si>
  <si>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</si>
  <si>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Součástí ceny musí být veškeré náklady, aby cena byla konečná a zahrnovala veškerý materiál a práce potřebné k dokončení díla. Výkazy výměr byly změřeny digitálně v dwg. Pro výběr zhotovitele je soupis prací nedílnou součástí projektové dokumentace a nesmí být použit samostatně._x000d_
Pro potřeby zpracování rozpočtu a výkazu výměr byla použita projektová dokumentace „Rekonstrukce areálových komunikací v zámeckém parku DPL Smečno“. Z jejích příloh byly odměřeny a zjištěny údaje uvedené v tomto výkazu výměr. Jde především o výměry zpevněných ploch, objemy zemních a bouracích prací, výměry nezpevněných ploch, objemy a výměry použitých stavebních prvků, a dále další nezbytné části nutné k dokončení stavby._x000d_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</si>
  <si>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</si>
  <si>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</si>
  <si>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</si>
  <si>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</si>
  <si>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</si>
  <si>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</si>
  <si>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</si>
  <si>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</si>
  <si>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</si>
  <si>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</si>
  <si>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</si>
  <si>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</si>
  <si>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</si>
  <si>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</si>
  <si>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</si>
  <si>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</si>
  <si>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</si>
  <si>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</si>
  <si>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</si>
  <si>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</si>
  <si>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</si>
  <si>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</si>
  <si>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</si>
  <si>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</si>
  <si>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</si>
  <si>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</si>
  <si>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</si>
  <si>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</si>
  <si>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</si>
  <si>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</si>
  <si>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</si>
  <si>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</si>
  <si>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</si>
  <si>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</si>
  <si>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</si>
  <si>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</si>
  <si>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</si>
  <si>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</si>
  <si>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</si>
  <si>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100</t>
  </si>
  <si>
    <t>Pozemní komunikace</t>
  </si>
  <si>
    <t>ING</t>
  </si>
  <si>
    <t>1</t>
  </si>
  <si>
    <t>{e0fab8f4-8f07-42f9-800e-33a267ab887b}</t>
  </si>
  <si>
    <t>2</t>
  </si>
  <si>
    <t>SO 100s</t>
  </si>
  <si>
    <t>Sanace zemní pláně, výměna aktivní zóny</t>
  </si>
  <si>
    <t>{69b6dbab-ebe7-452a-8a55-5e6974ce8144}</t>
  </si>
  <si>
    <t>KRYCÍ LIST SOUPISU PRACÍ</t>
  </si>
  <si>
    <t>Objekt:</t>
  </si>
  <si>
    <t>SO 100 - Pozemní komunikace</t>
  </si>
  <si>
    <t>211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</si>
  <si>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</si>
  <si>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</si>
  <si>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</si>
  <si>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</si>
  <si>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</si>
  <si>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</si>
  <si>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</si>
  <si>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</si>
  <si>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</si>
  <si>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</si>
  <si>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</si>
  <si>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</si>
  <si>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</si>
  <si>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</si>
  <si>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</si>
  <si>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</si>
  <si>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</si>
  <si>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764 - Konstrukce klempířské</t>
  </si>
  <si>
    <t xml:space="preserve">    767 - Konstrukce zámečnické</t>
  </si>
  <si>
    <t xml:space="preserve">    771 - Podlahy z dlaždic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</si>
  <si>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</si>
  <si>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</si>
  <si>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</si>
  <si>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</si>
  <si>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</si>
  <si>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</si>
  <si>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</si>
  <si>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</si>
  <si>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</si>
  <si>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</si>
  <si>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</si>
  <si>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</si>
  <si>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</si>
  <si>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</si>
  <si>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</si>
  <si>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</si>
  <si>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</si>
  <si>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</si>
  <si>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</si>
  <si>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</si>
  <si>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</si>
  <si>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</si>
  <si>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111212351</t>
  </si>
  <si>
    <t>Odstranění nevhodných dřevin průměru kmene do 100 mm výšky přes 1 m s odstraněním pařezu do 100 m2 v rovině nebo na svahu do 1:5</t>
  </si>
  <si>
    <t>m2</t>
  </si>
  <si>
    <t>CS ÚRS 2024 01</t>
  </si>
  <si>
    <t>4</t>
  </si>
  <si>
    <t>-1994174778</t>
  </si>
  <si>
    <t>Online PSC</t>
  </si>
  <si>
    <t>https://podminky.urs.cz/item/CS_URS_2024_01/111212351</t>
  </si>
  <si>
    <t>VV</t>
  </si>
  <si>
    <t>15,2</t>
  </si>
  <si>
    <t>112151316</t>
  </si>
  <si>
    <t>Pokácení stromu postupné bez spouštění částí kmene a koruny o průměru na řezné ploše pařezu přes 600 do 700 mm</t>
  </si>
  <si>
    <t>kus</t>
  </si>
  <si>
    <t>234809812</t>
  </si>
  <si>
    <t>https://podminky.urs.cz/item/CS_URS_2024_01/112151316</t>
  </si>
  <si>
    <t>3</t>
  </si>
  <si>
    <t>112251221</t>
  </si>
  <si>
    <t>Odstranění pařezu odfrézováním nebo odvrtáním hloubky přes 200 do 500 mm v rovině nebo na svahu do 1:5</t>
  </si>
  <si>
    <t>-1237220906</t>
  </si>
  <si>
    <t>https://podminky.urs.cz/item/CS_URS_2024_01/112251221</t>
  </si>
  <si>
    <t>122151102</t>
  </si>
  <si>
    <t>Odkopávky a prokopávky nezapažené strojně v hornině třídy těžitelnosti I skupiny 1 a 2 přes 20 do 50 m3</t>
  </si>
  <si>
    <t>m3</t>
  </si>
  <si>
    <t>984134363</t>
  </si>
  <si>
    <t>https://podminky.urs.cz/item/CS_URS_2024_01/122151102</t>
  </si>
  <si>
    <t xml:space="preserve">"svrchní vrstva" </t>
  </si>
  <si>
    <t>(126,4+59,5+130,7+152,6+179,2+203,8+36,5+324,2+96,7)*0,15</t>
  </si>
  <si>
    <t>176,3*0,1</t>
  </si>
  <si>
    <t>Součet</t>
  </si>
  <si>
    <t>5</t>
  </si>
  <si>
    <t>122211101</t>
  </si>
  <si>
    <t>Odkopávky a prokopávky ručně zapažené i nezapažené v hornině třídy těžitelnosti I skupiny 3</t>
  </si>
  <si>
    <t>1938144752</t>
  </si>
  <si>
    <t>https://podminky.urs.cz/item/CS_URS_2024_01/122211101</t>
  </si>
  <si>
    <t>"ruční odkop v blízkosti kořenů"</t>
  </si>
  <si>
    <t>(218,26+1024,44)*0,3</t>
  </si>
  <si>
    <t>6</t>
  </si>
  <si>
    <t>122251102</t>
  </si>
  <si>
    <t>Odkopávky a prokopávky nezapažené strojně v hornině třídy těžitelnosti I skupiny 3 přes 20 do 50 m3</t>
  </si>
  <si>
    <t>-2010035658</t>
  </si>
  <si>
    <t>https://podminky.urs.cz/item/CS_URS_2024_01/122251102</t>
  </si>
  <si>
    <t>114,2*0,15*0,7</t>
  </si>
  <si>
    <t>16*0,15*0,7</t>
  </si>
  <si>
    <t>(28,98+5,95+53,57+12,16+29,97+68,1)*0,7</t>
  </si>
  <si>
    <t>1,78</t>
  </si>
  <si>
    <t>7</t>
  </si>
  <si>
    <t>122251104</t>
  </si>
  <si>
    <t>Odkopávky a prokopávky nezapažené strojně v hornině třídy těžitelnosti I skupiny 3 přes 100 do 500 m3</t>
  </si>
  <si>
    <t>262373129</t>
  </si>
  <si>
    <t>https://podminky.urs.cz/item/CS_URS_2024_01/122251104</t>
  </si>
  <si>
    <t>(418,22+476,52+129,7)*0,7</t>
  </si>
  <si>
    <t>8</t>
  </si>
  <si>
    <t>131251100</t>
  </si>
  <si>
    <t>Hloubení nezapažených jam a zářezů strojně s urovnáním dna do předepsaného profilu a spádu v hornině třídy těžitelnosti I skupiny 3 do 20 m3</t>
  </si>
  <si>
    <t>843497719</t>
  </si>
  <si>
    <t>https://podminky.urs.cz/item/CS_URS_2024_01/131251100</t>
  </si>
  <si>
    <t>"vsakovací objekt" 2*2*0,6</t>
  </si>
  <si>
    <t>9</t>
  </si>
  <si>
    <t>132251101</t>
  </si>
  <si>
    <t>Hloubení nezapažených rýh šířky do 800 mm strojně s urovnáním dna do předepsaného profilu a spádu v hornině třídy těžitelnosti I skupiny 3 do 20 m3</t>
  </si>
  <si>
    <t>-791655828</t>
  </si>
  <si>
    <t>https://podminky.urs.cz/item/CS_URS_2024_01/132251101</t>
  </si>
  <si>
    <t>"trativod" 0,4*0,4*48</t>
  </si>
  <si>
    <t>"dokop pro obruby - Větev I" 0,91</t>
  </si>
  <si>
    <t>"přípojka svodů" 30*0,5*0,5</t>
  </si>
  <si>
    <t>10</t>
  </si>
  <si>
    <t>162201403</t>
  </si>
  <si>
    <t>Vodorovné přemístění větví, kmenů nebo pařezů s naložením, složením a dopravou do 1000 m větví stromů listnatých, průměru kmene přes 500 do 700 mm</t>
  </si>
  <si>
    <t>597749904</t>
  </si>
  <si>
    <t>https://podminky.urs.cz/item/CS_URS_2024_01/162201403</t>
  </si>
  <si>
    <t>11</t>
  </si>
  <si>
    <t>162201413</t>
  </si>
  <si>
    <t>Vodorovné přemístění větví, kmenů nebo pařezů s naložením, složením a dopravou do 1000 m kmenů stromů listnatých, průměru přes 500 do 700 mm</t>
  </si>
  <si>
    <t>647288044</t>
  </si>
  <si>
    <t>https://podminky.urs.cz/item/CS_URS_2024_01/162201413</t>
  </si>
  <si>
    <t>162301501</t>
  </si>
  <si>
    <t>Vodorovné přemístění smýcených křovin do průměru kmene 100 mm na vzdálenost do 5 000 m</t>
  </si>
  <si>
    <t>858558439</t>
  </si>
  <si>
    <t>https://podminky.urs.cz/item/CS_URS_2024_01/162301501</t>
  </si>
  <si>
    <t>P</t>
  </si>
  <si>
    <t>Poznámka k položce:_x000d_
vč. likvidace</t>
  </si>
  <si>
    <t>13</t>
  </si>
  <si>
    <t>162301933</t>
  </si>
  <si>
    <t>Vodorovné přemístění větví, kmenů nebo pařezů s naložením, složením a dopravou Příplatek k cenám za každých dalších i započatých 1000 m přes 1000 m větví stromů listnatých, průměru kmene přes 500 do 700 mm</t>
  </si>
  <si>
    <t>879272902</t>
  </si>
  <si>
    <t>https://podminky.urs.cz/item/CS_URS_2024_01/162301933</t>
  </si>
  <si>
    <t>Poznámka k položce:_x000d_
vzdálenost odvozu je pouze orientační, určí uchazeč</t>
  </si>
  <si>
    <t>1*9</t>
  </si>
  <si>
    <t>14</t>
  </si>
  <si>
    <t>162301953</t>
  </si>
  <si>
    <t>Vodorovné přemístění větví, kmenů nebo pařezů s naložením, složením a dopravou Příplatek k cenám za každých dalších i započatých 1000 m přes 1000 m kmenů stromů listnatých, o průměru přes 500 do 700 mm</t>
  </si>
  <si>
    <t>1689638421</t>
  </si>
  <si>
    <t>https://podminky.urs.cz/item/CS_URS_2024_01/162301953</t>
  </si>
  <si>
    <t>15</t>
  </si>
  <si>
    <t>162301981</t>
  </si>
  <si>
    <t>Vodorovné přemístění smýcených křovin Příplatek k ceně za každých dalších i započatých 1 000 m</t>
  </si>
  <si>
    <t>-210076645</t>
  </si>
  <si>
    <t>https://podminky.urs.cz/item/CS_URS_2024_01/162301981</t>
  </si>
  <si>
    <t>15,2*5</t>
  </si>
  <si>
    <t>16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</si>
  <si>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</si>
  <si>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</si>
  <si>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-1597825357</t>
  </si>
  <si>
    <t>https://podminky.urs.cz/item/CS_URS_2024_01/162351103</t>
  </si>
  <si>
    <t>"V rámci stavby, zemina pro zpětné ohumusování na skládku stavby" 214,07</t>
  </si>
  <si>
    <t>"V rámci stavby, zemina pro zpětné ohumusování ze skládky stavby na místo upotřebení" 214,07</t>
  </si>
  <si>
    <t>17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</si>
  <si>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</si>
  <si>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</si>
  <si>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-153066539</t>
  </si>
  <si>
    <t>https://podminky.urs.cz/item/CS_URS_2024_01/162751117</t>
  </si>
  <si>
    <t>372,81+154,562+717,108+2,4+16,09-0,5-30,56</t>
  </si>
  <si>
    <t>18</t>
  </si>
  <si>
    <t>167151101</t>
  </si>
  <si>
    <t>Nakládání, skládání a překládání neulehlého výkopku nebo sypaniny strojně nakládání, množství do 100 m3, z horniny třídy těžitelnosti I, skupiny 1 až 3</t>
  </si>
  <si>
    <t>-1025532075</t>
  </si>
  <si>
    <t>https://podminky.urs.cz/item/CS_URS_2024_01/167151101</t>
  </si>
  <si>
    <t>"zemina vhodná k ohumusování na skládce stavby" 214,07</t>
  </si>
  <si>
    <t>19</t>
  </si>
  <si>
    <t>171201231</t>
  </si>
  <si>
    <t>Poplatek za uložení stavebního odpadu na recyklační skládce (skládkovné) zeminy a kamení zatříděného do Katalogu odpadů pod kódem 17 05 04</t>
  </si>
  <si>
    <t>t</t>
  </si>
  <si>
    <t>1572165811</t>
  </si>
  <si>
    <t>https://podminky.urs.cz/item/CS_URS_2024_01/171201231</t>
  </si>
  <si>
    <t>1231,91</t>
  </si>
  <si>
    <t>1231,91*1,8 'Přepočtené koeficientem množství</t>
  </si>
  <si>
    <t>20</t>
  </si>
  <si>
    <t>174111121</t>
  </si>
  <si>
    <t>Zásyp jam po vyfrézovaných pařezech hloubky přes 200 do 500 mm v rovině nebo na svahu do 1:5</t>
  </si>
  <si>
    <t>-966188186</t>
  </si>
  <si>
    <t>https://podminky.urs.cz/item/CS_URS_2024_01/174111121</t>
  </si>
  <si>
    <t>"stávající zeminou" 1</t>
  </si>
  <si>
    <t>174151101</t>
  </si>
  <si>
    <t>Zásyp sypaninou z jakékoliv horniny strojně s uložením výkopku ve vrstvách se zhutněním jam, šachet, rýh nebo kolem objektů v těchto vykopávkách</t>
  </si>
  <si>
    <t>1591071398</t>
  </si>
  <si>
    <t>https://podminky.urs.cz/item/CS_URS_2024_01/174151101</t>
  </si>
  <si>
    <t>"obsyp DV štěrkopískem" 0,2</t>
  </si>
  <si>
    <t>22</t>
  </si>
  <si>
    <t>174251101</t>
  </si>
  <si>
    <t>Zásyp sypaninou z jakékoliv horniny strojně s uložením výkopku ve vrstvách bez zhutnění jam, šachet, rýh nebo kolem objektů v těchto vykopávkách</t>
  </si>
  <si>
    <t>-1353213326</t>
  </si>
  <si>
    <t>https://podminky.urs.cz/item/CS_URS_2024_01/174251101</t>
  </si>
  <si>
    <t>"pod ohumusování, stávající zemina"</t>
  </si>
  <si>
    <t>15,06+2+8,3+5,2</t>
  </si>
  <si>
    <t>23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</si>
  <si>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</si>
  <si>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</si>
  <si>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1944599222</t>
  </si>
  <si>
    <t>https://podminky.urs.cz/item/CS_URS_2024_01/175151101</t>
  </si>
  <si>
    <t>(30)*0,5*0,5-(PI*0,075*0,075*(30))</t>
  </si>
  <si>
    <t>24</t>
  </si>
  <si>
    <t>M</t>
  </si>
  <si>
    <t>58331200</t>
  </si>
  <si>
    <t>štěrkopísek netříděný</t>
  </si>
  <si>
    <t>223959166</t>
  </si>
  <si>
    <t>0,2+6,97</t>
  </si>
  <si>
    <t>7,17*2 'Přepočtené koeficientem množství</t>
  </si>
  <si>
    <t>25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</si>
  <si>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</si>
  <si>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</si>
  <si>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-1720023027</t>
  </si>
  <si>
    <t>https://podminky.urs.cz/item/CS_URS_2024_01/181111111</t>
  </si>
  <si>
    <t>269,7+382,55+40+99+312,1+129+144,3+42,4+146,3</t>
  </si>
  <si>
    <t>176,3</t>
  </si>
  <si>
    <t>26</t>
  </si>
  <si>
    <t>181351003</t>
  </si>
  <si>
    <t>Rozprostření a urovnání ornice v rovině nebo ve svahu sklonu do 1:5 strojně při souvislé ploše do 100 m2, tl. vrstvy do 200 mm</t>
  </si>
  <si>
    <t>-1666184574</t>
  </si>
  <si>
    <t>https://podminky.urs.cz/item/CS_URS_2024_01/181351003</t>
  </si>
  <si>
    <t>269,7+382,55+40+99+312,1+129+144,3+42,4+146,3+176,3</t>
  </si>
  <si>
    <t>27</t>
  </si>
  <si>
    <t>10364101</t>
  </si>
  <si>
    <t>zemina pro terénní úpravy - ornice</t>
  </si>
  <si>
    <t>-895006825</t>
  </si>
  <si>
    <t>"potřeba" 1741,65*0,15</t>
  </si>
  <si>
    <t>"stávající" -214,07</t>
  </si>
  <si>
    <t>47,178*1,8 'Přepočtené koeficientem množství</t>
  </si>
  <si>
    <t>28</t>
  </si>
  <si>
    <t>181411131</t>
  </si>
  <si>
    <t>Založení trávníku na půdě předem připravené plochy do 1000 m2 výsevem včetně utažení parkového v rovině nebo na svahu do 1:5</t>
  </si>
  <si>
    <t>240684535</t>
  </si>
  <si>
    <t>https://podminky.urs.cz/item/CS_URS_2024_01/181411131</t>
  </si>
  <si>
    <t>29</t>
  </si>
  <si>
    <t>00572420</t>
  </si>
  <si>
    <t>osivo směs travní parková okrasná</t>
  </si>
  <si>
    <t>kg</t>
  </si>
  <si>
    <t>-1591562426</t>
  </si>
  <si>
    <t>(269,7+382,55+40+99+312,1+129+144,3+42,4+146,3)*0,03</t>
  </si>
  <si>
    <t>30</t>
  </si>
  <si>
    <t>181951112</t>
  </si>
  <si>
    <t>Úprava pláně vyrovnáním výškových rozdílů strojně v hornině třídy těžitelnosti I, skupiny 1 až 3 se zhutněním</t>
  </si>
  <si>
    <t>415475436</t>
  </si>
  <si>
    <t>https://podminky.urs.cz/item/CS_URS_2024_01/181951112</t>
  </si>
  <si>
    <t>1147,37+963,06+189,08+285,35+91,45</t>
  </si>
  <si>
    <t>66+29,77+4,5+209,52+133+150,49+203,94</t>
  </si>
  <si>
    <t>35</t>
  </si>
  <si>
    <t>68,7+27,7</t>
  </si>
  <si>
    <t>64,5</t>
  </si>
  <si>
    <t>1+16+119,8</t>
  </si>
  <si>
    <t>245,6</t>
  </si>
  <si>
    <t>31</t>
  </si>
  <si>
    <t>183101214</t>
  </si>
  <si>
    <t>Hloubení jamek pro vysazování rostlin v zemině skupiny 1 až 4 s výměnou půdy z 50% v rovině nebo na svahu do 1:5, objemu přes 0,05 do 0,125 m3</t>
  </si>
  <si>
    <t>1000094571</t>
  </si>
  <si>
    <t>https://podminky.urs.cz/item/CS_URS_2024_01/183101214</t>
  </si>
  <si>
    <t>"odhad" 176</t>
  </si>
  <si>
    <t>32</t>
  </si>
  <si>
    <t>10321100</t>
  </si>
  <si>
    <t>zahradní substrát pro výsadbu VL</t>
  </si>
  <si>
    <t>-736155553</t>
  </si>
  <si>
    <t>Poznámka k položce:_x000d_
pro výsadbu keřů_x000d_
složení:_x000d_
zemina 40% _x000d_
extenzivní substrát 40%_x000d_
štěrk 8/16 20%</t>
  </si>
  <si>
    <t>176*0,1*0,5</t>
  </si>
  <si>
    <t>33</t>
  </si>
  <si>
    <t>183211312</t>
  </si>
  <si>
    <t>Výsadba květin do připravené půdy se zalitím do připravené půdy, se zalitím trvalek prostokořenných</t>
  </si>
  <si>
    <t>-381936251</t>
  </si>
  <si>
    <t>https://podminky.urs.cz/item/CS_URS_2024_01/183211312</t>
  </si>
  <si>
    <t>"odhad" 50</t>
  </si>
  <si>
    <t>34</t>
  </si>
  <si>
    <t>trvalky</t>
  </si>
  <si>
    <t>trvalka, "druh dle investora při realizaci" velikost K9</t>
  </si>
  <si>
    <t>-614139308</t>
  </si>
  <si>
    <t>50</t>
  </si>
  <si>
    <t>183402121</t>
  </si>
  <si>
    <t>Rozrušení půdy na hloubku přes 50 do 150 mm souvislé plochy do 500 m2 v rovině nebo na svahu do 1:5</t>
  </si>
  <si>
    <t>356001213</t>
  </si>
  <si>
    <t>https://podminky.urs.cz/item/CS_URS_2024_01/183402121</t>
  </si>
  <si>
    <t>36</t>
  </si>
  <si>
    <t>184102211</t>
  </si>
  <si>
    <t>Výsadba keře bez balu do předem vyhloubené jamky se zalitím v rovině nebo na svahu do 1:5 výšky do 1 m v terénu</t>
  </si>
  <si>
    <t>800299505</t>
  </si>
  <si>
    <t>https://podminky.urs.cz/item/CS_URS_2024_01/184102211</t>
  </si>
  <si>
    <t>Poznámka k položce:_x000d_
stávající keře k přesazení, přesný počet bude určen na místě dle možnosti přenunu keřů a rostlin</t>
  </si>
  <si>
    <t>"odhad 1kus/m2" 176</t>
  </si>
  <si>
    <t>37</t>
  </si>
  <si>
    <t>keř_01</t>
  </si>
  <si>
    <t>náhrada keřů, druh dle investora při realizaci</t>
  </si>
  <si>
    <t>828570506</t>
  </si>
  <si>
    <t>"odhad" 52</t>
  </si>
  <si>
    <t>38</t>
  </si>
  <si>
    <t>184512111</t>
  </si>
  <si>
    <t>Vyzvednutí dřeviny k přesazení bez balu v rovině nebo na svahu do 1:5 křovin</t>
  </si>
  <si>
    <t>-1236267194</t>
  </si>
  <si>
    <t>https://podminky.urs.cz/item/CS_URS_2024_01/184512111</t>
  </si>
  <si>
    <t>39</t>
  </si>
  <si>
    <t>184813511</t>
  </si>
  <si>
    <t>Chemické odplevelení půdy před založením kultury, trávníku nebo zpevněných ploch ručně o jakékoli výměře postřikem na široko v rovině nebo na svahu do 1:5</t>
  </si>
  <si>
    <t>887435107</t>
  </si>
  <si>
    <t>https://podminky.urs.cz/item/CS_URS_2024_01/184813511</t>
  </si>
  <si>
    <t>40</t>
  </si>
  <si>
    <t>184818234</t>
  </si>
  <si>
    <t>Ochrana kmene bedněním před poškozením stavebním provozem zřízení včetně odstranění výšky bednění do 2 m průměru kmene přes 700 do 900 mm</t>
  </si>
  <si>
    <t>-245098645</t>
  </si>
  <si>
    <t>https://podminky.urs.cz/item/CS_URS_2024_01/184818234</t>
  </si>
  <si>
    <t>41</t>
  </si>
  <si>
    <t>184911421</t>
  </si>
  <si>
    <t>Mulčování vysazených rostlin mulčovací kůrou, tl. do 100 mm v rovině nebo na svahu do 1:5</t>
  </si>
  <si>
    <t>-1826771730</t>
  </si>
  <si>
    <t>https://podminky.urs.cz/item/CS_URS_2024_01/184911421</t>
  </si>
  <si>
    <t>"přesazené záhony" 176,3</t>
  </si>
  <si>
    <t>42</t>
  </si>
  <si>
    <t>10391100</t>
  </si>
  <si>
    <t>kůra mulčovací VL</t>
  </si>
  <si>
    <t>770739341</t>
  </si>
  <si>
    <t>176,3*0,05</t>
  </si>
  <si>
    <t>43</t>
  </si>
  <si>
    <t>185802114.x</t>
  </si>
  <si>
    <t>Hnojení ke kořenům - tablet.hnojivo 2ks/keř (2tbl./10g) v rovině</t>
  </si>
  <si>
    <t>1588423433</t>
  </si>
  <si>
    <t>0,02*176</t>
  </si>
  <si>
    <t>44</t>
  </si>
  <si>
    <t>185804312</t>
  </si>
  <si>
    <t>Zalití rostlin vodou plochy záhonů jednotlivě přes 20 m2</t>
  </si>
  <si>
    <t>1442118271</t>
  </si>
  <si>
    <t>https://podminky.urs.cz/item/CS_URS_2024_01/185804312</t>
  </si>
  <si>
    <t>Poznámka k položce:_x000d_
3x zalití</t>
  </si>
  <si>
    <t>(269,7+382,55+40+99+312,1+129+144,3+42,4+146,3+176,3)*0,025*3</t>
  </si>
  <si>
    <t>Zakládání</t>
  </si>
  <si>
    <t>45</t>
  </si>
  <si>
    <t>211531111</t>
  </si>
  <si>
    <t>Výplň kamenivem do rýh odvodňovacích žeber nebo trativodů bez zhutnění, s úpravou povrchu výplně kamenivem hrubým drceným frakce 16 až 32 mm</t>
  </si>
  <si>
    <t>-930602254</t>
  </si>
  <si>
    <t>https://podminky.urs.cz/item/CS_URS_2024_01/211531111</t>
  </si>
  <si>
    <t>"vsakovací objekt"</t>
  </si>
  <si>
    <t>2*2*0,6</t>
  </si>
  <si>
    <t>46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</si>
  <si>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</si>
  <si>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</si>
  <si>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-665490909</t>
  </si>
  <si>
    <t>https://podminky.urs.cz/item/CS_URS_2024_01/211971121</t>
  </si>
  <si>
    <t>48*1,8</t>
  </si>
  <si>
    <t>47</t>
  </si>
  <si>
    <t>69311068</t>
  </si>
  <si>
    <t>geotextilie netkaná separační, ochranná, filtrační, drenážní PP 300g/m2</t>
  </si>
  <si>
    <t>207107946</t>
  </si>
  <si>
    <t>86,4+13</t>
  </si>
  <si>
    <t>99,4*1,1 'Přepočtené koeficientem množství</t>
  </si>
  <si>
    <t>48</t>
  </si>
  <si>
    <t>212752412</t>
  </si>
  <si>
    <t>Trativody z drenážních trubek pro liniové stavby a komunikace se zřízením štěrkového lože pod trubky a s jejich obsypem v otevřeném výkopu trubka korugovaná sendvičová PE-HD SN 8 perforace 220° DN 150</t>
  </si>
  <si>
    <t>m</t>
  </si>
  <si>
    <t>-44945582</t>
  </si>
  <si>
    <t>https://podminky.urs.cz/item/CS_URS_2024_01/212752412</t>
  </si>
  <si>
    <t>49</t>
  </si>
  <si>
    <t>275313611</t>
  </si>
  <si>
    <t>Základy z betonu prostého patky a bloky z betonu kamenem neprokládaného tř. C 16/20</t>
  </si>
  <si>
    <t>-355669378</t>
  </si>
  <si>
    <t>https://podminky.urs.cz/item/CS_URS_2024_01/275313611</t>
  </si>
  <si>
    <t>"koše" (0,3*0,25*0,25)*6</t>
  </si>
  <si>
    <t>"sloupky" (0,3*0,25*0,25)*5</t>
  </si>
  <si>
    <t>"lavičky" (0,3*0,25*0,25)*4*25</t>
  </si>
  <si>
    <t>Vodorovné konstrukce</t>
  </si>
  <si>
    <t>434191421</t>
  </si>
  <si>
    <t>Osazování schodišťových stupňů kamenných s vyspárováním styčných spár, s provizorním dřevěným zábradlím a dočasným zakrytím stupnic prkny na desku, stupňů broušených nebo leštěných</t>
  </si>
  <si>
    <t>-1496488907</t>
  </si>
  <si>
    <t>https://podminky.urs.cz/item/CS_URS_2024_01/434191421</t>
  </si>
  <si>
    <t>"stupně v terénu, osazení na betonový základ" 9*1,5</t>
  </si>
  <si>
    <t>51</t>
  </si>
  <si>
    <t>58388020.R</t>
  </si>
  <si>
    <t>stupeň schodišťový "ATYP" žulový 150x750x1500mm, rovná podstupnice-řezaný a tryskaný</t>
  </si>
  <si>
    <t>461434484</t>
  </si>
  <si>
    <t xml:space="preserve">Poznámka k položce:_x000d_
protiskluzový povrch_x000d_
barvu a povrchovou úpravu nutno nechat odsouhlasit projektantem a investorem </t>
  </si>
  <si>
    <t>52</t>
  </si>
  <si>
    <t>434191423</t>
  </si>
  <si>
    <t>Osazování schodišťových stupňů kamenných s vyspárováním styčných spár, s provizorním dřevěným zábradlím a dočasným zakrytím stupnic prkny na desku, stupňů pemrlovaných nebo ostatních</t>
  </si>
  <si>
    <t>-621917382</t>
  </si>
  <si>
    <t>https://podminky.urs.cz/item/CS_URS_2024_01/434191423</t>
  </si>
  <si>
    <t>4,2+2,8</t>
  </si>
  <si>
    <t>53</t>
  </si>
  <si>
    <t>583_stupeň_01</t>
  </si>
  <si>
    <t>stupeň schodišťový masivní pískovcový 150x300x1000mm, sražená hrana 5mm, rovná podstupnice, smyrkovaný</t>
  </si>
  <si>
    <t>-577002654</t>
  </si>
  <si>
    <t>Poznámka k položce:_x000d_
Barvu a povrchovou úpravu nutno nechat odsouhlasit projektantem a investorem _x000d_
Nutno zpracovat kladečský plán pro výrobu a osazení stupňů</t>
  </si>
  <si>
    <t>54</t>
  </si>
  <si>
    <t>434311114</t>
  </si>
  <si>
    <t>Stupně dusané z betonu prostého nebo prokládaného kamenem na terén nebo na desku bez potěru, se zahlazením povrchu tř. C 16/20</t>
  </si>
  <si>
    <t>-742624122</t>
  </si>
  <si>
    <t>https://podminky.urs.cz/item/CS_URS_2024_01/434311114</t>
  </si>
  <si>
    <t>Poznámka k položce:_x000d_
řez G-G'</t>
  </si>
  <si>
    <t>"schody v terénu - lože pod stupně, dvojitá šířka stupně"</t>
  </si>
  <si>
    <t>(9*1,5)*2</t>
  </si>
  <si>
    <t xml:space="preserve">"schodiště u stacionáře - lože pod stupně" 4,2+2,9 </t>
  </si>
  <si>
    <t>55</t>
  </si>
  <si>
    <t>434351141</t>
  </si>
  <si>
    <t>Bednění stupňů betonovaných na podstupňové desce nebo na terénu půdorysně přímočarých zřízení</t>
  </si>
  <si>
    <t>-553986595</t>
  </si>
  <si>
    <t>https://podminky.urs.cz/item/CS_URS_2024_01/434351141</t>
  </si>
  <si>
    <t>9*1,5*0,15</t>
  </si>
  <si>
    <t>(2,9+4,2)*0,15</t>
  </si>
  <si>
    <t>56</t>
  </si>
  <si>
    <t>434351142</t>
  </si>
  <si>
    <t>Bednění stupňů betonovaných na podstupňové desce nebo na terénu půdorysně přímočarých odstranění</t>
  </si>
  <si>
    <t>1917680941</t>
  </si>
  <si>
    <t>https://podminky.urs.cz/item/CS_URS_2024_01/434351142</t>
  </si>
  <si>
    <t>3,09</t>
  </si>
  <si>
    <t>57</t>
  </si>
  <si>
    <t>451317777</t>
  </si>
  <si>
    <t>Podklad nebo lože pod dlažbu (přídlažbu) v ploše vodorovné nebo ve sklonu do 1:5, tloušťky od 50 do 100 mm z betonu prostého</t>
  </si>
  <si>
    <t>462027398</t>
  </si>
  <si>
    <t>https://podminky.urs.cz/item/CS_URS_2024_01/451317777</t>
  </si>
  <si>
    <t>"schodiště u stacionáře, horní podesta, výplň mezi stupně_podklad pro dlažbu" 0,32</t>
  </si>
  <si>
    <t>58</t>
  </si>
  <si>
    <t>451573111</t>
  </si>
  <si>
    <t>Lože pod potrubí, stoky a drobné objekty v otevřeném výkopu z písku a štěrkopísku do 63 mm</t>
  </si>
  <si>
    <t>-1142354334</t>
  </si>
  <si>
    <t>https://podminky.urs.cz/item/CS_URS_2024_01/451573111</t>
  </si>
  <si>
    <t>(30)*0,5*0,1</t>
  </si>
  <si>
    <t>Komunikace pozemní</t>
  </si>
  <si>
    <t>59</t>
  </si>
  <si>
    <t>1169500RP2</t>
  </si>
  <si>
    <t xml:space="preserve">Promísení drceného kameniva s příměsí na deponii </t>
  </si>
  <si>
    <t>-862804929</t>
  </si>
  <si>
    <t>Poznámka k položce:_x000d_
materiál kameniva je součástí dodávky položky "564801012.0"</t>
  </si>
  <si>
    <t>"kce 2 - lomová prosívka, směs kameniva a stabilizéru"</t>
  </si>
  <si>
    <t>"hmotnost materiálu" (761,2*0,092)+0,420</t>
  </si>
  <si>
    <t>60</t>
  </si>
  <si>
    <t>stab_směs</t>
  </si>
  <si>
    <t>stabilizační organická příměs, pojivo "typ STABILIZER"</t>
  </si>
  <si>
    <t>1618106487</t>
  </si>
  <si>
    <t>Poznámka k položce:_x000d_
spotřeba 6kg/t</t>
  </si>
  <si>
    <t>70,03*6</t>
  </si>
  <si>
    <t>61</t>
  </si>
  <si>
    <t>564561011</t>
  </si>
  <si>
    <t>Zřízení podsypu nebo podkladu ze sypaniny s rozprostřením, vlhčením, a zhutněním plochy jednotlivě do 100 m2, po zhutnění tl. 200 mm</t>
  </si>
  <si>
    <t>-522783710</t>
  </si>
  <si>
    <t>https://podminky.urs.cz/item/CS_URS_2024_01/564561011</t>
  </si>
  <si>
    <t>Poznámka k položce:_x000d_
směs zeminy a štěrku_x000d_
- Zemina (kompost) 10-20%_x000d_
- Štěrk 0/32 80-90%</t>
  </si>
  <si>
    <t>"kce 6 - pojezdový trávník"</t>
  </si>
  <si>
    <t>"větev B" 1</t>
  </si>
  <si>
    <t>"větev C" 16</t>
  </si>
  <si>
    <t>"větev D" 119,8</t>
  </si>
  <si>
    <t>62</t>
  </si>
  <si>
    <t>1169500RP</t>
  </si>
  <si>
    <t xml:space="preserve">Směs zeminy promísená na deponii </t>
  </si>
  <si>
    <t>1617260719</t>
  </si>
  <si>
    <t>"kce 6 - pojezdový trávník - směs zeminy, štěrku a půdního kondicionéru"</t>
  </si>
  <si>
    <t>(1+16+119,8)*0,23</t>
  </si>
  <si>
    <t>63</t>
  </si>
  <si>
    <t>10311100</t>
  </si>
  <si>
    <t>rašelina zahradnická VL</t>
  </si>
  <si>
    <t>-376781396</t>
  </si>
  <si>
    <t>((1+16+119,8)*0,23)*0,15</t>
  </si>
  <si>
    <t>64</t>
  </si>
  <si>
    <t>58344171</t>
  </si>
  <si>
    <t>štěrkodrť frakce 0/32</t>
  </si>
  <si>
    <t>1854005004</t>
  </si>
  <si>
    <t>((1+16+119,8)*0,23)*0,85</t>
  </si>
  <si>
    <t>26,744*2 'Přepočtené koeficientem množství</t>
  </si>
  <si>
    <t>65</t>
  </si>
  <si>
    <t>TerCo_arbor</t>
  </si>
  <si>
    <t>půdní kondicionér pro zadržování vody a dodávce živin, směs hydroabsorbentů polymerů (hydrogelů), hnojiv, růstových prekurzorů a lávy a humínových kyselin</t>
  </si>
  <si>
    <t>-423612303</t>
  </si>
  <si>
    <t>Poznámka k položce:_x000d_
1-2 kg/m3 zeminy</t>
  </si>
  <si>
    <t>(1+16+119,8)*0,23*1,5</t>
  </si>
  <si>
    <t>66</t>
  </si>
  <si>
    <t>564801012.0</t>
  </si>
  <si>
    <t>Podklad z lomové prosívky fr. 0-4, s rozprostřením a zhutněním plochy jednotlivě do 100 m2, po zhutnění tl. 40 mm</t>
  </si>
  <si>
    <t>799173748</t>
  </si>
  <si>
    <t>Poznámka k položce:_x000d_
propustnost min. 3,6mm/hod_x000d_
Provedení a kvalitativní požadavky dle PD_x000d_
Tato položka obsahuje dodávku kameniva, podkládku dle technologie, vlhčení a hutnění._x000d_
Promísení kameniva se stabilizátorem je obsaženo v položce "1169500RP2"</t>
  </si>
  <si>
    <t>"kce 2 - lomová prosívka frakce 0-4 mm"</t>
  </si>
  <si>
    <t>"Větev A" 66</t>
  </si>
  <si>
    <t>"Větev B" 28,8</t>
  </si>
  <si>
    <t>"Větev D" 4</t>
  </si>
  <si>
    <t>"Větev E" 199,8</t>
  </si>
  <si>
    <t>"Větev F" 126</t>
  </si>
  <si>
    <t>"Větev G, H, CH" 143,4</t>
  </si>
  <si>
    <t>"Větev J" 193,2</t>
  </si>
  <si>
    <t>67</t>
  </si>
  <si>
    <t>564831011</t>
  </si>
  <si>
    <t>Podklad ze štěrkodrti ŠD s rozprostřením a zhutněním plochy jednotlivě do 100 m2, po zhutnění tl. 100 mm</t>
  </si>
  <si>
    <t>-1538141385</t>
  </si>
  <si>
    <t>https://podminky.urs.cz/item/CS_URS_2024_01/564831011</t>
  </si>
  <si>
    <t>Poznámka k položce:_x000d_
ŠD 0/16 - propustnost min. 36mm/hod</t>
  </si>
  <si>
    <t>"kce 2"</t>
  </si>
  <si>
    <t>68</t>
  </si>
  <si>
    <t>564851011</t>
  </si>
  <si>
    <t>Podklad ze štěrkodrti ŠD s rozprostřením a zhutněním plochy jednotlivě do 100 m2, po zhutnění tl. 150 mm</t>
  </si>
  <si>
    <t>-2135159125</t>
  </si>
  <si>
    <t>https://podminky.urs.cz/item/CS_URS_2024_01/564851011</t>
  </si>
  <si>
    <t>Poznámka k položce:_x000d_
ŠD 0/32 - propustnost min. 360mm/hod</t>
  </si>
  <si>
    <t>"Větev A" 25*(2,4*1,1)</t>
  </si>
  <si>
    <t>"Větev B" 29,77</t>
  </si>
  <si>
    <t>"Větev D" 4,5</t>
  </si>
  <si>
    <t>"Větev E" 209,52</t>
  </si>
  <si>
    <t>"Větev F" 133</t>
  </si>
  <si>
    <t>"Větev G, H, CH" 150,48</t>
  </si>
  <si>
    <t>"Větev J" 203,935</t>
  </si>
  <si>
    <t>69</t>
  </si>
  <si>
    <t>564851012</t>
  </si>
  <si>
    <t>Podklad ze štěrkodrti ŠD s rozprostřením a zhutněním plochy jednotlivě do 100 m2, po zhutnění tl. 160 mm</t>
  </si>
  <si>
    <t>685105090</t>
  </si>
  <si>
    <t>https://podminky.urs.cz/item/CS_URS_2024_01/564851012</t>
  </si>
  <si>
    <t>"kce 3"</t>
  </si>
  <si>
    <t>"Větev I" 35</t>
  </si>
  <si>
    <t>Mezisoučet</t>
  </si>
  <si>
    <t>"kce 4"</t>
  </si>
  <si>
    <t>"Větev A" 68,7</t>
  </si>
  <si>
    <t>"Větev B" 27,7</t>
  </si>
  <si>
    <t>70</t>
  </si>
  <si>
    <t>564861011</t>
  </si>
  <si>
    <t>Podklad ze štěrkodrti ŠD s rozprostřením a zhutněním plochy jednotlivě do 100 m2, po zhutnění tl. 200 mm</t>
  </si>
  <si>
    <t>-473629341</t>
  </si>
  <si>
    <t>https://podminky.urs.cz/item/CS_URS_2024_01/564861011</t>
  </si>
  <si>
    <t>"kce 6 - pojezdový trávník, frakce 0/45"</t>
  </si>
  <si>
    <t>71</t>
  </si>
  <si>
    <t>564861012</t>
  </si>
  <si>
    <t>Podklad ze štěrkodrti ŠD s rozprostřením a zhutněním plochy jednotlivě do 100 m2, po zhutnění tl. 210 mm</t>
  </si>
  <si>
    <t>821551549</t>
  </si>
  <si>
    <t>https://podminky.urs.cz/item/CS_URS_2024_01/564861012</t>
  </si>
  <si>
    <t>"kce 1"</t>
  </si>
  <si>
    <t>"větev G+H+CH" 91,45</t>
  </si>
  <si>
    <t>"kce 5"</t>
  </si>
  <si>
    <t>"větev B" 64,5</t>
  </si>
  <si>
    <t>72</t>
  </si>
  <si>
    <t>564861112</t>
  </si>
  <si>
    <t>Podklad ze štěrkodrti ŠD s rozprostřením a zhutněním plochy přes 100 m2, po zhutnění tl. 210 mm</t>
  </si>
  <si>
    <t>-1510040585</t>
  </si>
  <si>
    <t>https://podminky.urs.cz/item/CS_URS_2024_01/564861112</t>
  </si>
  <si>
    <t>"Větev A" 1147,37</t>
  </si>
  <si>
    <t>"Větev B" 963,06</t>
  </si>
  <si>
    <t>"Větev C" 189,08</t>
  </si>
  <si>
    <t>"Větev D" 285,35</t>
  </si>
  <si>
    <t>"kce 7"</t>
  </si>
  <si>
    <t>"větev B" 245,6</t>
  </si>
  <si>
    <t>73</t>
  </si>
  <si>
    <t>564952115</t>
  </si>
  <si>
    <t>Podklad z mechanicky zpevněného kameniva MZK (minerální beton) s rozprostřením a s hutněním, po zhutnění tl. 190 mm</t>
  </si>
  <si>
    <t>1796157256</t>
  </si>
  <si>
    <t>https://podminky.urs.cz/item/CS_URS_2024_01/564952115</t>
  </si>
  <si>
    <t>"Větev A" 1128,25</t>
  </si>
  <si>
    <t>"Větev B" 953,925</t>
  </si>
  <si>
    <t>"Větev C" 187,28</t>
  </si>
  <si>
    <t>"Větev D" 282,18</t>
  </si>
  <si>
    <t>"větev G+H+CH" 75,23</t>
  </si>
  <si>
    <t>"větev B" 58,9</t>
  </si>
  <si>
    <t>74</t>
  </si>
  <si>
    <t>591111111</t>
  </si>
  <si>
    <t>Kladení dlažby z kostek s provedením lože do tl. 50 mm, s vyplněním spár, s dvojím beraněním a se smetením přebytečného materiálu na krajnici velkých z kamene, do lože z kameniva těženého</t>
  </si>
  <si>
    <t>-312929347</t>
  </si>
  <si>
    <t>https://podminky.urs.cz/item/CS_URS_2024_01/591111111</t>
  </si>
  <si>
    <t>"kce 5 - pakoviště"</t>
  </si>
  <si>
    <t>"větev B" 51,9</t>
  </si>
  <si>
    <t>75</t>
  </si>
  <si>
    <t>58381008</t>
  </si>
  <si>
    <t>kostka štípaná dlažební žula velká 15/17</t>
  </si>
  <si>
    <t>158750289</t>
  </si>
  <si>
    <t>Poznámka k položce:_x000d_
odstín hnědé, nutno odsouhlasit investorem a projektantem na základě předložených vzorků</t>
  </si>
  <si>
    <t>51,9*1,03 'Přepočtené koeficientem množství</t>
  </si>
  <si>
    <t>76</t>
  </si>
  <si>
    <t>591211111</t>
  </si>
  <si>
    <t>Kladení dlažby z kostek s provedením lože do tl. 50 mm, s vyplněním spár, s dvojím beraněním a se smetením přebytečného materiálu na krajnici drobných z kamene, do lože z kameniva těženého</t>
  </si>
  <si>
    <t>-1605351873</t>
  </si>
  <si>
    <t>https://podminky.urs.cz/item/CS_URS_2024_01/591211111</t>
  </si>
  <si>
    <t>"kce 1 - kostka drobná, pokládka řádková"</t>
  </si>
  <si>
    <t>"Větev B" 108,6</t>
  </si>
  <si>
    <t>"Větev C" 160,42</t>
  </si>
  <si>
    <t>"kce 1 - kostka drobná, pokládka do kruhu"</t>
  </si>
  <si>
    <t>"Větev A" 254</t>
  </si>
  <si>
    <t>"Větev G, H, CH" 7,42</t>
  </si>
  <si>
    <t>77</t>
  </si>
  <si>
    <t>591411111</t>
  </si>
  <si>
    <t>Kladení dlažby z mozaiky komunikací pro pěší s vyplněním spár, s dvojím beraněním a se smetením přebytečného materiálu na vzdálenost do 3 m jednobarevné, s ložem tl. do 40 mm z kameniva</t>
  </si>
  <si>
    <t>-1131777634</t>
  </si>
  <si>
    <t>https://podminky.urs.cz/item/CS_URS_2024_01/591411111</t>
  </si>
  <si>
    <t>Poznámka k položce:_x000d_
dvouřádky kostek jsou uvedeny v oddíle 9.</t>
  </si>
  <si>
    <t>"kce 1 - kostka drobná, pokládka vějíř"</t>
  </si>
  <si>
    <t>"Větev A" 776,3</t>
  </si>
  <si>
    <t>"Větev B" 715,46</t>
  </si>
  <si>
    <t>"Větev D" 247,24</t>
  </si>
  <si>
    <t>"větev G+H+CH" 47,46</t>
  </si>
  <si>
    <t>"kce 4 - mozaika, pokládka vějíř"</t>
  </si>
  <si>
    <t>"Větev A" 62,8</t>
  </si>
  <si>
    <t>"Větev B" 23,4</t>
  </si>
  <si>
    <t>78</t>
  </si>
  <si>
    <t>58381007</t>
  </si>
  <si>
    <t>kostka štípaná dlažební žula drobná 8/10</t>
  </si>
  <si>
    <t>-1105448139</t>
  </si>
  <si>
    <t>"Větev A" 776,3+254</t>
  </si>
  <si>
    <t>"Větev B" 715,46+108,6</t>
  </si>
  <si>
    <t>"větev G+H+CH" 47,46+7,42</t>
  </si>
  <si>
    <t>"stávající" -15,1</t>
  </si>
  <si>
    <t>2301,8*1,01 'Přepočtené koeficientem množství</t>
  </si>
  <si>
    <t>79</t>
  </si>
  <si>
    <t>58381005</t>
  </si>
  <si>
    <t>kostka štípaná dlažební mozaika žula 4/6 šedá</t>
  </si>
  <si>
    <t>-1921765847</t>
  </si>
  <si>
    <t>86,2*1,03 'Přepočtené koeficientem množství</t>
  </si>
  <si>
    <t>80</t>
  </si>
  <si>
    <t>596811220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</si>
  <si>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do 50 m2</t>
  </si>
  <si>
    <t>-415634399</t>
  </si>
  <si>
    <t>https://podminky.urs.cz/item/CS_URS_2024_01/596811220</t>
  </si>
  <si>
    <t>"kce 3 - stávající pískovcová dlažba"</t>
  </si>
  <si>
    <t>"kce 7 - nová pískovcová dlažba"</t>
  </si>
  <si>
    <t>"větev B" 244,5</t>
  </si>
  <si>
    <t>81</t>
  </si>
  <si>
    <t>596841220</t>
  </si>
  <si>
    <t>Kladení dlažby z betonových nebo kameninových dlaždic komunikací pro pěší s vyplněním spár a se smetením přebytečného materiálu na vzdálenost do 3 m s ložem z cementové malty tl. do 30 mm velikosti dlaždic přes 0,09 m2 do 0,25 m2, pro plochy do 50 m2</t>
  </si>
  <si>
    <t>1750848508</t>
  </si>
  <si>
    <t>https://podminky.urs.cz/item/CS_URS_2024_01/596841220</t>
  </si>
  <si>
    <t>"schodiště u stacionáře, horní podesta, výplň mezi stupně" 0,32</t>
  </si>
  <si>
    <t>82</t>
  </si>
  <si>
    <t>dlažba_p1.1</t>
  </si>
  <si>
    <t>deska dlažební, povrch smirkovaný, tl 100mm formátovaná, 600x900 mm, pískovec</t>
  </si>
  <si>
    <t>306163213</t>
  </si>
  <si>
    <t xml:space="preserve">Poznámka k položce:_x000d_
barvu a povrchovou úpravu nutno nechat odsouhlasit projektantem a investorem </t>
  </si>
  <si>
    <t>"schodiště u stacionáře_horní podesta" 0,32</t>
  </si>
  <si>
    <t>244,82*1,01 'Přepočtené koeficientem množství</t>
  </si>
  <si>
    <t>Úpravy povrchů, podlahy a osazování výplní</t>
  </si>
  <si>
    <t>83</t>
  </si>
  <si>
    <t>637121113</t>
  </si>
  <si>
    <t>Okapový chodník z kameniva s udusáním a urovnáním povrchu z kačírku tl. 200 mm</t>
  </si>
  <si>
    <t>1588106357</t>
  </si>
  <si>
    <t>https://podminky.urs.cz/item/CS_URS_2024_01/637121113</t>
  </si>
  <si>
    <t>Trubní vedení</t>
  </si>
  <si>
    <t>84</t>
  </si>
  <si>
    <t>871313121</t>
  </si>
  <si>
    <t>Montáž kanalizačního potrubí z tvrdého PVC-U hladkého plnostěnného tuhost SN 8 DN 160</t>
  </si>
  <si>
    <t>-1979545665</t>
  </si>
  <si>
    <t>https://podminky.urs.cz/item/CS_URS_2024_01/871313121</t>
  </si>
  <si>
    <t>85</t>
  </si>
  <si>
    <t>28611165</t>
  </si>
  <si>
    <t>trubka kanalizační PVC-U plnostěnná jednovrstvá DN 160x3000mm SN8</t>
  </si>
  <si>
    <t>1411884753</t>
  </si>
  <si>
    <t>30*1,03 'Přepočtené koeficientem množství</t>
  </si>
  <si>
    <t>86</t>
  </si>
  <si>
    <t>877310310</t>
  </si>
  <si>
    <t>Montáž tvarovek na kanalizačním plastovém potrubí z PP nebo PVC-U hladkého plnostěnného kolen, víček nebo hrdlových uzávěrů DN 150</t>
  </si>
  <si>
    <t>-1745629992</t>
  </si>
  <si>
    <t>https://podminky.urs.cz/item/CS_URS_2024_01/877310310</t>
  </si>
  <si>
    <t>2+2</t>
  </si>
  <si>
    <t>87</t>
  </si>
  <si>
    <t>28651201</t>
  </si>
  <si>
    <t>koleno kanalizační PVC-U plnostěnné 160x30°</t>
  </si>
  <si>
    <t>407069057</t>
  </si>
  <si>
    <t>88</t>
  </si>
  <si>
    <t>28651200</t>
  </si>
  <si>
    <t>koleno kanalizační PVC-U plnostěnné 160x15°</t>
  </si>
  <si>
    <t>1490083054</t>
  </si>
  <si>
    <t>89</t>
  </si>
  <si>
    <t>877310320</t>
  </si>
  <si>
    <t>Montáž tvarovek na kanalizačním plastovém potrubí z PP nebo PVC-U hladkého plnostěnného odboček DN 150</t>
  </si>
  <si>
    <t>-1474873932</t>
  </si>
  <si>
    <t>https://podminky.urs.cz/item/CS_URS_2024_01/877310320</t>
  </si>
  <si>
    <t>90</t>
  </si>
  <si>
    <t>28651215</t>
  </si>
  <si>
    <t>odbočka kanalizační PVC-U plnostěnná DN 160/160/45°</t>
  </si>
  <si>
    <t>1540080103</t>
  </si>
  <si>
    <t>91</t>
  </si>
  <si>
    <t>890411851</t>
  </si>
  <si>
    <t>Bourání šachet a jímek strojně velikosti obestavěného prostoru do 1,5 m3 z prefabrikovaných skruží</t>
  </si>
  <si>
    <t>1022757175</t>
  </si>
  <si>
    <t>https://podminky.urs.cz/item/CS_URS_2024_01/890411851</t>
  </si>
  <si>
    <t>"UV" 1*(PI*0,275*0,275*0,5)</t>
  </si>
  <si>
    <t>92</t>
  </si>
  <si>
    <t>899132121</t>
  </si>
  <si>
    <t>Výměna (výšková úprava) poklopu kanalizačního s rámem pevným s ošetřením podkladních vrstev hloubky do 25 cm</t>
  </si>
  <si>
    <t>-130977450</t>
  </si>
  <si>
    <t>https://podminky.urs.cz/item/CS_URS_2024_01/899132121</t>
  </si>
  <si>
    <t>Poznámka k položce:_x000d_
ubourání skruže výšky 25 cm, vyrovnání pomocí prstenců, složení prstenců bude stanoveno na místě podle finální výšky</t>
  </si>
  <si>
    <t>93</t>
  </si>
  <si>
    <t>28661935</t>
  </si>
  <si>
    <t>poklop šachtový litinový DN 600 pro třídu zatížení D400</t>
  </si>
  <si>
    <t>1583349780</t>
  </si>
  <si>
    <t>Poznámka k položce:_x000d_
přesný typ nutno nechat schválit projektantem a investorem</t>
  </si>
  <si>
    <t>"ozdobný" 2</t>
  </si>
  <si>
    <t>94</t>
  </si>
  <si>
    <t>59224010</t>
  </si>
  <si>
    <t>prstenec šachtový vyrovnávací betonový 625x100x40mm</t>
  </si>
  <si>
    <t>-1048651783</t>
  </si>
  <si>
    <t>1+1</t>
  </si>
  <si>
    <t>95</t>
  </si>
  <si>
    <t>59224013</t>
  </si>
  <si>
    <t>prstenec šachtový vyrovnávací betonový 625x100x100mm</t>
  </si>
  <si>
    <t>-1645244807</t>
  </si>
  <si>
    <t>96</t>
  </si>
  <si>
    <t>899203211</t>
  </si>
  <si>
    <t>Demontáž mříží litinových včetně rámů, hmotnosti jednotlivě přes 100 do 150 Kg</t>
  </si>
  <si>
    <t>-379907609</t>
  </si>
  <si>
    <t>https://podminky.urs.cz/item/CS_URS_2024_01/899203211</t>
  </si>
  <si>
    <t>97</t>
  </si>
  <si>
    <t>899722113</t>
  </si>
  <si>
    <t>Krytí potrubí z plastů výstražnou fólií z PVC šířky přes 25 do 34 cm</t>
  </si>
  <si>
    <t>-1441444967</t>
  </si>
  <si>
    <t>https://podminky.urs.cz/item/CS_URS_2024_01/899722113</t>
  </si>
  <si>
    <t>98</t>
  </si>
  <si>
    <t>napojení_02.1</t>
  </si>
  <si>
    <t>napojení přípojek DN do 160 na stávající přípojku</t>
  </si>
  <si>
    <t>986855005</t>
  </si>
  <si>
    <t>Poznámka k položce:_x000d_
napojení dvorní vpusti vč. přípojky ze svodů na stávající přípojku vč. utěsnění</t>
  </si>
  <si>
    <t>Ostatní konstrukce a práce, bourání</t>
  </si>
  <si>
    <t>99</t>
  </si>
  <si>
    <t>912111111</t>
  </si>
  <si>
    <t>Montáž zábrany parkovací tvaru sloupku do výšky 800 mm zabetonované</t>
  </si>
  <si>
    <t>-2104703588</t>
  </si>
  <si>
    <t>https://podminky.urs.cz/item/CS_URS_2024_01/912111111</t>
  </si>
  <si>
    <t>100</t>
  </si>
  <si>
    <t>sloupek_01</t>
  </si>
  <si>
    <t>zahrazovací sloupek (ocelové konstrukce) výšky 820 mm, průměru 140 mm; kotveno 125mm do bet. základu, barva šedá</t>
  </si>
  <si>
    <t>-211072040</t>
  </si>
  <si>
    <t>101</t>
  </si>
  <si>
    <t>916111121</t>
  </si>
  <si>
    <t>Osazení silniční obruby z dlažebních kostek v jedné řadě s ložem tl. přes 50 do 100 mm, s vyplněním a zatřením spár cementovou maltou z drobných kostek bez boční opěry, do lože z kameniva těženého</t>
  </si>
  <si>
    <t>-1681880101</t>
  </si>
  <si>
    <t>https://podminky.urs.cz/item/CS_URS_2024_01/916111121</t>
  </si>
  <si>
    <t>"dvouřádka podél krajníků"</t>
  </si>
  <si>
    <t>(72,6+456,2+429,9)*2</t>
  </si>
  <si>
    <t>102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</si>
  <si>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</si>
  <si>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</si>
  <si>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-1397672436</t>
  </si>
  <si>
    <t>https://podminky.urs.cz/item/CS_URS_2024_01/916111123</t>
  </si>
  <si>
    <t>Poznámka k položce:_x000d_
třída betonu dle PD</t>
  </si>
  <si>
    <t>"mozaika - dvouřádka"</t>
  </si>
  <si>
    <t>(43+59,1)*2</t>
  </si>
  <si>
    <t>"kostka drobná - dvouřádka"</t>
  </si>
  <si>
    <t>(11+158,8+119,4+117)*2</t>
  </si>
  <si>
    <t>103</t>
  </si>
  <si>
    <t>758165528</t>
  </si>
  <si>
    <t>(43+59,1)*2*0,06</t>
  </si>
  <si>
    <t>12,252*1,02 'Přepočtené koeficientem množství</t>
  </si>
  <si>
    <t>104</t>
  </si>
  <si>
    <t>1828953272</t>
  </si>
  <si>
    <t>(11+158,8+119,4+117)*2*0,1</t>
  </si>
  <si>
    <t>(72,6+456,2+429,9)*2*0,1</t>
  </si>
  <si>
    <t>272,98*1,02 'Přepočtené koeficientem množství</t>
  </si>
  <si>
    <t>105</t>
  </si>
  <si>
    <t>916241113</t>
  </si>
  <si>
    <t>Osazení obrubníku kamenného se zřízením lože, s vyplněním a zatřením spár cementovou maltou ležatého s boční opěrou z betonu prostého, do lože z betonu prostého</t>
  </si>
  <si>
    <t>575766500</t>
  </si>
  <si>
    <t>https://podminky.urs.cz/item/CS_URS_2024_01/916241113</t>
  </si>
  <si>
    <t>60,7+72,6+505,9+478,2</t>
  </si>
  <si>
    <t>106</t>
  </si>
  <si>
    <t>58380220.0</t>
  </si>
  <si>
    <t>krajník kamenný žulový silniční 110x200x400-800mm</t>
  </si>
  <si>
    <t>-1089995747</t>
  </si>
  <si>
    <t>1117,4</t>
  </si>
  <si>
    <t>1117,4*1,02 'Přepočtené koeficientem množství</t>
  </si>
  <si>
    <t>107</t>
  </si>
  <si>
    <t>9163712RP1</t>
  </si>
  <si>
    <t>Osazení skrytého zahradního obrubníku ocelového zarytím včetně začištění</t>
  </si>
  <si>
    <t>999396348</t>
  </si>
  <si>
    <t xml:space="preserve">Poznámka k položce:_x000d_
dodávka, viz. zámečnický výrobek_x000d_
</t>
  </si>
  <si>
    <t>115+19,4+3,2+194,4+140,1+141,7+214,7</t>
  </si>
  <si>
    <t>108</t>
  </si>
  <si>
    <t>919726122</t>
  </si>
  <si>
    <t>Geotextilie netkaná pro ochranu, separaci nebo filtraci měrná hmotnost přes 200 do 300 g/m2</t>
  </si>
  <si>
    <t>-1392496646</t>
  </si>
  <si>
    <t>https://podminky.urs.cz/item/CS_URS_2024_01/919726122</t>
  </si>
  <si>
    <t>109</t>
  </si>
  <si>
    <t>919735113</t>
  </si>
  <si>
    <t>Řezání stávajícího živičného krytu nebo podkladu hloubky přes 100 do 150 mm</t>
  </si>
  <si>
    <t>-1585885843</t>
  </si>
  <si>
    <t>https://podminky.urs.cz/item/CS_URS_2024_01/919735113</t>
  </si>
  <si>
    <t>3,5</t>
  </si>
  <si>
    <t>110</t>
  </si>
  <si>
    <t>919735123</t>
  </si>
  <si>
    <t>Řezání stávajícího betonového krytu nebo podkladu hloubky přes 100 do 150 mm</t>
  </si>
  <si>
    <t>-32752464</t>
  </si>
  <si>
    <t>https://podminky.urs.cz/item/CS_URS_2024_01/919735123</t>
  </si>
  <si>
    <t>2,7+1,6+1,6</t>
  </si>
  <si>
    <t>111</t>
  </si>
  <si>
    <t>936001002</t>
  </si>
  <si>
    <t>Montáž prvků městské a zahradní architektury hmotnosti přes 0,1 do 1,5 t</t>
  </si>
  <si>
    <t>476850014</t>
  </si>
  <si>
    <t>https://podminky.urs.cz/item/CS_URS_2024_01/936001002</t>
  </si>
  <si>
    <t>Poznámka k položce:_x000d_
Výplň zeminou a výsadba rostlin v květnících nejsou součástí tohoto rozpočtu</t>
  </si>
  <si>
    <t>"květináče z kamene" 10</t>
  </si>
  <si>
    <t>112</t>
  </si>
  <si>
    <t>kam. prvek_02.1</t>
  </si>
  <si>
    <t>zahradní koryto 1100x400x300 mm, kemenné z pískovce "zakázková výroba"</t>
  </si>
  <si>
    <t>-270273714</t>
  </si>
  <si>
    <t>113</t>
  </si>
  <si>
    <t>936104211</t>
  </si>
  <si>
    <t>Montáž odpadkového koše do betonové patky</t>
  </si>
  <si>
    <t>416978726</t>
  </si>
  <si>
    <t>https://podminky.urs.cz/item/CS_URS_2024_01/936104211</t>
  </si>
  <si>
    <t>114</t>
  </si>
  <si>
    <t>749_koš_1</t>
  </si>
  <si>
    <t>Odpadkový koš na stojině, ocelově-litinová konstrukce, kulatý 350/350/1000 mm, objem 35L, vložka s popelníkem a držadlem na vytahování, práškové lakování - černá, fixace zabetonováním</t>
  </si>
  <si>
    <t>-495771240</t>
  </si>
  <si>
    <t>115</t>
  </si>
  <si>
    <t>936124113</t>
  </si>
  <si>
    <t>Montáž lavičky parkové stabilní přichycené kotevními šrouby</t>
  </si>
  <si>
    <t>126029366</t>
  </si>
  <si>
    <t>https://podminky.urs.cz/item/CS_URS_2024_01/936124113</t>
  </si>
  <si>
    <t>116</t>
  </si>
  <si>
    <t>lavička_02.2</t>
  </si>
  <si>
    <t xml:space="preserve">lavička zahradní "retro" bez opěradla, délka 1,7m, kce z litiny, lavice 430x430 mm dřevo dubové_x000d_
délka lavice: 170 cm_x000d_
šířka lavice: 43 cm_x000d_
výška lavice: 43 cm_x000d_
</t>
  </si>
  <si>
    <t>-1117134144</t>
  </si>
  <si>
    <t>117</t>
  </si>
  <si>
    <t>lavička_02.1</t>
  </si>
  <si>
    <t>lavička zahradní "retro" s opěradlem a područkami, délka 1,7m, kce z litiny, lavice 590x730 mm dřevo dubové_x000d_
délka lavice: 170 cm_x000d_
šířka lavice: 59 cm_x000d_
výška lavice: 73 cm_x000d_
šířka sedadla: 37 cm_x000d_
výška sedadla: 41 cm</t>
  </si>
  <si>
    <t>-1838022984</t>
  </si>
  <si>
    <t>118</t>
  </si>
  <si>
    <t>966005111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</si>
  <si>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</si>
  <si>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-1078688895</t>
  </si>
  <si>
    <t>https://podminky.urs.cz/item/CS_URS_2024_01/966005111</t>
  </si>
  <si>
    <t>12,4</t>
  </si>
  <si>
    <t>119</t>
  </si>
  <si>
    <t>979054441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</si>
  <si>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</si>
  <si>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-1171397632</t>
  </si>
  <si>
    <t>https://podminky.urs.cz/item/CS_URS_2024_01/979054441</t>
  </si>
  <si>
    <t>102+62,7</t>
  </si>
  <si>
    <t>120</t>
  </si>
  <si>
    <t>979071121</t>
  </si>
  <si>
    <t>Očištění vybouraných dlažebních kostek od spojovacího materiálu, s uložením očištěných kostek na skládku, s odklizením odpadových hmot na hromady a s odklizením vybouraných kostek na vzdálenost do 3 m drobných, s původním vyplněním spár kamenivem těženým</t>
  </si>
  <si>
    <t>921767938</t>
  </si>
  <si>
    <t>https://podminky.urs.cz/item/CS_URS_2024_01/979071121</t>
  </si>
  <si>
    <t>15,1</t>
  </si>
  <si>
    <t>Bourání konstrukcí</t>
  </si>
  <si>
    <t>121</t>
  </si>
  <si>
    <t>113106121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</si>
  <si>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</si>
  <si>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1482957772</t>
  </si>
  <si>
    <t>https://podminky.urs.cz/item/CS_URS_2024_01/113106121</t>
  </si>
  <si>
    <t>Poznámka k položce:_x000d_
uskladněno v rámci areálu</t>
  </si>
  <si>
    <t>"kámen" 102+62,7</t>
  </si>
  <si>
    <t>122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</si>
  <si>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</si>
  <si>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</si>
  <si>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-784951807</t>
  </si>
  <si>
    <t>https://podminky.urs.cz/item/CS_URS_2024_01/113106123</t>
  </si>
  <si>
    <t>123</t>
  </si>
  <si>
    <t>113106161</t>
  </si>
  <si>
    <t>Rozebrání dlažeb vozovek a ploch s přemístěním hmot na skládku na vzdálenost do 3 m nebo s naložením na dopravní prostředek, s jakoukoliv výplní spár ručně z drobných kostek nebo odseků s ložem z kameniva</t>
  </si>
  <si>
    <t>229347759</t>
  </si>
  <si>
    <t>https://podminky.urs.cz/item/CS_URS_2024_01/113106161</t>
  </si>
  <si>
    <t>124</t>
  </si>
  <si>
    <t>113106240</t>
  </si>
  <si>
    <t>Rozebrání dílců vozovek a ploch s přemístěním hmot na skládku na vzdálenost do 3 m nebo s naložením na dopravní prostředek, ze silničních dílců jakýchkoliv rozměrů, s ložem z kameniva nebo živice strojně plochy jednotlivě přes 200 m2 se spárami vyplněnými kamenivem</t>
  </si>
  <si>
    <t>-307609332</t>
  </si>
  <si>
    <t>https://podminky.urs.cz/item/CS_URS_2024_01/113106240</t>
  </si>
  <si>
    <t>212,5+255,6+974+1084</t>
  </si>
  <si>
    <t>125</t>
  </si>
  <si>
    <t>113107131</t>
  </si>
  <si>
    <t>Odstranění podkladů nebo krytů ručně s přemístěním hmot na skládku na vzdálenost do 3 m nebo s naložením na dopravní prostředek z betonu prostého, o tl. vrstvy přes 100 do 150 mm</t>
  </si>
  <si>
    <t>2082381504</t>
  </si>
  <si>
    <t>https://podminky.urs.cz/item/CS_URS_2024_01/113107131</t>
  </si>
  <si>
    <t>"podél Stacionáře" 11</t>
  </si>
  <si>
    <t>126</t>
  </si>
  <si>
    <t>113107171</t>
  </si>
  <si>
    <t>Odstranění podkladů nebo krytů strojně plochy jednotlivě přes 50 m2 do 200 m2 s přemístěním hmot na skládku na vzdálenost do 20 m nebo s naložením na dopravní prostředek z betonu prostého, o tl. vrstvy přes 100 do 150 mm</t>
  </si>
  <si>
    <t>-376647924</t>
  </si>
  <si>
    <t>https://podminky.urs.cz/item/CS_URS_2024_01/113107171</t>
  </si>
  <si>
    <t>211,8+223+255,4</t>
  </si>
  <si>
    <t>127</t>
  </si>
  <si>
    <t>113107331</t>
  </si>
  <si>
    <t>Odstranění podkladů nebo krytů strojně plochy jednotlivě do 50 m2 s přemístěním hmot na skládku na vzdálenost do 3 m nebo s naložením na dopravní prostředek z betonu prostého, o tl. vrstvy přes 100 do 150 mm</t>
  </si>
  <si>
    <t>260650884</t>
  </si>
  <si>
    <t>https://podminky.urs.cz/item/CS_URS_2024_01/113107331</t>
  </si>
  <si>
    <t>15,3+29,3+87,3+111,7</t>
  </si>
  <si>
    <t>128</t>
  </si>
  <si>
    <t>113107343</t>
  </si>
  <si>
    <t>Odstranění podkladů nebo krytů strojně plochy jednotlivě do 50 m2 s přemístěním hmot na skládku na vzdálenost do 3 m nebo s naložením na dopravní prostředek živičných, o tl. vrstvy přes 100 do 150 mm</t>
  </si>
  <si>
    <t>1388148424</t>
  </si>
  <si>
    <t>https://podminky.urs.cz/item/CS_URS_2024_01/113107343</t>
  </si>
  <si>
    <t>129</t>
  </si>
  <si>
    <t>113202111</t>
  </si>
  <si>
    <t>Vytrhání obrub s vybouráním lože, s přemístěním hmot na skládku na vzdálenost do 3 m nebo s naložením na dopravní prostředek z krajníků nebo obrubníků stojatých</t>
  </si>
  <si>
    <t>-716358082</t>
  </si>
  <si>
    <t>https://podminky.urs.cz/item/CS_URS_2024_01/113202111</t>
  </si>
  <si>
    <t>242,7+425</t>
  </si>
  <si>
    <t>130</t>
  </si>
  <si>
    <t>113204111</t>
  </si>
  <si>
    <t>Vytrhání obrub s vybouráním lože, s přemístěním hmot na skládku na vzdálenost do 3 m nebo s naložením na dopravní prostředek záhonových</t>
  </si>
  <si>
    <t>68746996</t>
  </si>
  <si>
    <t>https://podminky.urs.cz/item/CS_URS_2024_01/113204111</t>
  </si>
  <si>
    <t>108,1+149,8+108,4</t>
  </si>
  <si>
    <t>131</t>
  </si>
  <si>
    <t>961044111</t>
  </si>
  <si>
    <t>Bourání základů z betonu prostého</t>
  </si>
  <si>
    <t>1820125066</t>
  </si>
  <si>
    <t>https://podminky.urs.cz/item/CS_URS_2024_01/961044111</t>
  </si>
  <si>
    <t>"beton kolem šachty" 1,5*1,5*0,2</t>
  </si>
  <si>
    <t>"rampa u stacionáře - odhad" 11,5*0,5</t>
  </si>
  <si>
    <t>"schodišťové stupně v terénu" 8*1,5*0,75*0,2</t>
  </si>
  <si>
    <t>"schodiště u stacionáře" 1*0,2+2,2*0,3</t>
  </si>
  <si>
    <t>132</t>
  </si>
  <si>
    <t>966001211</t>
  </si>
  <si>
    <t>Odstranění lavičky parkové stabilní zabetonované</t>
  </si>
  <si>
    <t>-890107815</t>
  </si>
  <si>
    <t>https://podminky.urs.cz/item/CS_URS_2024_01/966001211</t>
  </si>
  <si>
    <t>133</t>
  </si>
  <si>
    <t>966001311</t>
  </si>
  <si>
    <t>Odstranění odpadkového koše s betonovou patkou</t>
  </si>
  <si>
    <t>-1088717521</t>
  </si>
  <si>
    <t>https://podminky.urs.cz/item/CS_URS_2024_01/966001311</t>
  </si>
  <si>
    <t>997</t>
  </si>
  <si>
    <t>Přesun sutě</t>
  </si>
  <si>
    <t>134</t>
  </si>
  <si>
    <t>997221561</t>
  </si>
  <si>
    <t>Vodorovná doprava suti bez naložení, ale se složením a s hrubým urovnáním z kusových materiálů, na vzdálenost do 1 km</t>
  </si>
  <si>
    <t>-1769582152</t>
  </si>
  <si>
    <t>https://podminky.urs.cz/item/CS_URS_2024_01/997221561</t>
  </si>
  <si>
    <t>"beton na trvalou/recyklační skládku" 0,228+1,32+0,434+9,62+224,315+3,575+79,17+136,879+14,652+17,72+5,78</t>
  </si>
  <si>
    <t>"asfalt na trvalou/recyklační skládku" 10,112</t>
  </si>
  <si>
    <t>"kam. dlažba pro uskladnění v rámci areálu" (164,7-35)*0,255</t>
  </si>
  <si>
    <t>135</t>
  </si>
  <si>
    <t>997221569</t>
  </si>
  <si>
    <t>Vodorovná doprava suti bez naložení, ale se složením a s hrubým urovnáním Příplatek k ceně za každý další započatý 1 km přes 1 km</t>
  </si>
  <si>
    <t>-939311974</t>
  </si>
  <si>
    <t>https://podminky.urs.cz/item/CS_URS_2024_01/997221569</t>
  </si>
  <si>
    <t>"beton na trvalou/recyklační skládku" (0,228+1,32+0,434+9,62+224,315+3,575+79,17+136,879+14,652+17,72+5,78)*9</t>
  </si>
  <si>
    <t>"asfalt na trvalou/recyklační skládku" 10,112*9</t>
  </si>
  <si>
    <t>136</t>
  </si>
  <si>
    <t>997221571</t>
  </si>
  <si>
    <t>Vodorovná doprava vybouraných hmot bez naložení, ale se složením a s hrubým urovnáním na vzdálenost do 1 km</t>
  </si>
  <si>
    <t>-1917037938</t>
  </si>
  <si>
    <t>https://podminky.urs.cz/item/CS_URS_2024_01/997221571</t>
  </si>
  <si>
    <t>"panely na trvalou/recyklační skládku" 1010,44</t>
  </si>
  <si>
    <t>137</t>
  </si>
  <si>
    <t>997221579</t>
  </si>
  <si>
    <t>Vodorovná doprava vybouraných hmot bez naložení, ale se složením a s hrubým urovnáním na vzdálenost Příplatek k ceně za každý další započatý 1 km přes 1 km</t>
  </si>
  <si>
    <t>177044390</t>
  </si>
  <si>
    <t>https://podminky.urs.cz/item/CS_URS_2024_01/997221579</t>
  </si>
  <si>
    <t>"panely na trvalou/recyklační skládku" 1010,44*9</t>
  </si>
  <si>
    <t>138</t>
  </si>
  <si>
    <t>997221861</t>
  </si>
  <si>
    <t>Poplatek za uložení stavebního odpadu na recyklační skládce (skládkovné) z prostého betonu zatříděného do Katalogu odpadů pod kódem 17 01 01</t>
  </si>
  <si>
    <t>-781680858</t>
  </si>
  <si>
    <t>https://podminky.urs.cz/item/CS_URS_2024_01/997221861</t>
  </si>
  <si>
    <t>0,228+1,32+0,434+9,62+224,315+3,575+79,17+136,879+14,652+17,72+5,78</t>
  </si>
  <si>
    <t>139</t>
  </si>
  <si>
    <t>997221862</t>
  </si>
  <si>
    <t>Poplatek za uložení stavebního odpadu na recyklační skládce (skládkovné) z armovaného betonu zatříděného do Katalogu odpadů pod kódem 17 01 01</t>
  </si>
  <si>
    <t>1123768689</t>
  </si>
  <si>
    <t>https://podminky.urs.cz/item/CS_URS_2024_01/997221862</t>
  </si>
  <si>
    <t>1010,44</t>
  </si>
  <si>
    <t>140</t>
  </si>
  <si>
    <t>997221875</t>
  </si>
  <si>
    <t>Poplatek za uložení stavebního odpadu na recyklační skládce (skládkovné) asfaltového bez obsahu dehtu zatříděného do Katalogu odpadů pod kódem 17 03 02</t>
  </si>
  <si>
    <t>715259828</t>
  </si>
  <si>
    <t>https://podminky.urs.cz/item/CS_URS_2024_01/997221875</t>
  </si>
  <si>
    <t>10,112</t>
  </si>
  <si>
    <t>998</t>
  </si>
  <si>
    <t>Přesun hmot</t>
  </si>
  <si>
    <t>141</t>
  </si>
  <si>
    <t>998223011</t>
  </si>
  <si>
    <t>Přesun hmot pro pozemní komunikace s krytem dlážděným dopravní vzdálenost do 200 m jakékoliv délky objektu</t>
  </si>
  <si>
    <t>-327260419</t>
  </si>
  <si>
    <t>https://podminky.urs.cz/item/CS_URS_2024_01/998223011</t>
  </si>
  <si>
    <t>PSV</t>
  </si>
  <si>
    <t>Práce a dodávky PSV</t>
  </si>
  <si>
    <t>721</t>
  </si>
  <si>
    <t>Zdravotechnika - vnitřní kanalizace</t>
  </si>
  <si>
    <t>142</t>
  </si>
  <si>
    <t>721219621</t>
  </si>
  <si>
    <t>Podlahové vpusti montáž dvorních vtoků ostatních typů DN 110/160</t>
  </si>
  <si>
    <t>-1719904562</t>
  </si>
  <si>
    <t>https://podminky.urs.cz/item/CS_URS_2024_01/721219621</t>
  </si>
  <si>
    <t>Poznámka k položce:_x000d_
dvorní vpust - náhrada za odstraněnou UV u Stacionáře</t>
  </si>
  <si>
    <t>143</t>
  </si>
  <si>
    <t>562311RP</t>
  </si>
  <si>
    <t>dvorní vpust se svislým odtokem, mříž 400x400mm / litina, C250, výška 160 mm</t>
  </si>
  <si>
    <t>-1411513562</t>
  </si>
  <si>
    <t>144</t>
  </si>
  <si>
    <t>721249109</t>
  </si>
  <si>
    <t>Lapače střešních splavenin montáž lapačů střešních splavenin ostatních typů litinových DN 150</t>
  </si>
  <si>
    <t>-1820429816</t>
  </si>
  <si>
    <t>https://podminky.urs.cz/item/CS_URS_2024_01/721249109</t>
  </si>
  <si>
    <t>145</t>
  </si>
  <si>
    <t>55244102</t>
  </si>
  <si>
    <t>lapač litinový střešních splavenin DN 150</t>
  </si>
  <si>
    <t>293750632</t>
  </si>
  <si>
    <t>Poznámka k položce:_x000d_
šedá litina</t>
  </si>
  <si>
    <t>764</t>
  </si>
  <si>
    <t>Konstrukce klempířské</t>
  </si>
  <si>
    <t>146</t>
  </si>
  <si>
    <t>764004863.R</t>
  </si>
  <si>
    <t>Úprava svodu pro napojení na lapač</t>
  </si>
  <si>
    <t>-1428877617</t>
  </si>
  <si>
    <t>767</t>
  </si>
  <si>
    <t>Konstrukce zámečnické</t>
  </si>
  <si>
    <t>147</t>
  </si>
  <si>
    <t>767_úprava</t>
  </si>
  <si>
    <t>Dílenská úprava křídla vrat a sloupku, výšková úprava uchycení pantů, závěsů křídel vrat po zaměření výškové změny vjezdu</t>
  </si>
  <si>
    <t>kpl</t>
  </si>
  <si>
    <t>993482775</t>
  </si>
  <si>
    <t>Poznámka k položce:_x000d_
1 kpl: 1 křídlo a 1 sloupek_x000d_
cena včetně dopravy zpět na místo</t>
  </si>
  <si>
    <t>148</t>
  </si>
  <si>
    <t>767995112</t>
  </si>
  <si>
    <t>Montáž ostatních atypických zámečnických konstrukcí hmotnosti přes 5 do 10 kg</t>
  </si>
  <si>
    <t>-2057741656</t>
  </si>
  <si>
    <t>https://podminky.urs.cz/item/CS_URS_2024_01/767995112</t>
  </si>
  <si>
    <t>"ocelová obruba"</t>
  </si>
  <si>
    <t>(115+19,4+3,2+194,4+140,1+141,7+214,7)*4,1</t>
  </si>
  <si>
    <t>"trny - délka 500 mm"</t>
  </si>
  <si>
    <t>((115+19,4+3,2+194,4+140,1+141,7+214,7)*0,5*2)*0,617</t>
  </si>
  <si>
    <t>149</t>
  </si>
  <si>
    <t>13021012</t>
  </si>
  <si>
    <t>tyč ocelová kruhová žebírková DIN 488 jakost B500B (10 505) výztuž do betonu D 10mm</t>
  </si>
  <si>
    <t>-350453552</t>
  </si>
  <si>
    <t>Poznámka k položce:_x000d_
0,617 kg/m</t>
  </si>
  <si>
    <t>"délka 500 mm"</t>
  </si>
  <si>
    <t>((115+19,4+3,2+194,4+140,1+141,7+214,7)*0,5*2)*0,617/1000</t>
  </si>
  <si>
    <t>0,511*1,05 'Přepočtené koeficientem množství</t>
  </si>
  <si>
    <t>150</t>
  </si>
  <si>
    <t>13010282</t>
  </si>
  <si>
    <t>tyč ocelová plochá jakost S235JR (11 375) 100x5mm</t>
  </si>
  <si>
    <t>-1144712692</t>
  </si>
  <si>
    <t>Poznámka k položce:_x000d_
4,1 kg/m</t>
  </si>
  <si>
    <t>(115+19,4+3,2+194,4+140,1+141,7+214,7)*4,1/1000</t>
  </si>
  <si>
    <t>3,397*1,05 'Přepočtené koeficientem množství</t>
  </si>
  <si>
    <t>151</t>
  </si>
  <si>
    <t>998767101</t>
  </si>
  <si>
    <t>Přesun hmot pro zámečnické konstrukce stanovený z hmotnosti přesunovaného materiálu vodorovná dopravní vzdálenost do 50 m základní v objektech výšky do 6 m</t>
  </si>
  <si>
    <t>-1728830649</t>
  </si>
  <si>
    <t>https://podminky.urs.cz/item/CS_URS_2024_01/998767101</t>
  </si>
  <si>
    <t>771</t>
  </si>
  <si>
    <t>Podlahy z dlaždic</t>
  </si>
  <si>
    <t>152</t>
  </si>
  <si>
    <t>771273812</t>
  </si>
  <si>
    <t>Demontáž obkladů schodišť z dlaždic keramických lepených stupnic přes 250 do 350 mm</t>
  </si>
  <si>
    <t>1587494850</t>
  </si>
  <si>
    <t>https://podminky.urs.cz/item/CS_URS_2024_01/771273812</t>
  </si>
  <si>
    <t>"schodiště u stacionáře" 4,2</t>
  </si>
  <si>
    <t>153</t>
  </si>
  <si>
    <t>771273832</t>
  </si>
  <si>
    <t>Demontáž obkladů schodišť z dlaždic keramických lepených podstupnic do 250 mm</t>
  </si>
  <si>
    <t>-963922328</t>
  </si>
  <si>
    <t>https://podminky.urs.cz/item/CS_URS_2024_01/771273832</t>
  </si>
  <si>
    <t>"schodiště u stacionáře" 4,2+2,9</t>
  </si>
  <si>
    <t>154</t>
  </si>
  <si>
    <t>771573810</t>
  </si>
  <si>
    <t>Demontáž podlah z dlaždic keramických lepených</t>
  </si>
  <si>
    <t>2146859436</t>
  </si>
  <si>
    <t>https://podminky.urs.cz/item/CS_URS_2024_01/771573810</t>
  </si>
  <si>
    <t>"schodiště u stacionáře" 1</t>
  </si>
  <si>
    <t>VRN</t>
  </si>
  <si>
    <t>Vedlejší rozpočtové náklady</t>
  </si>
  <si>
    <t>VRN1</t>
  </si>
  <si>
    <t>Průzkumné, geodetické a projektové práce</t>
  </si>
  <si>
    <t>155</t>
  </si>
  <si>
    <t>0120020RP</t>
  </si>
  <si>
    <t>Vytyčení IS</t>
  </si>
  <si>
    <t>1024</t>
  </si>
  <si>
    <t>1341459250</t>
  </si>
  <si>
    <t>156</t>
  </si>
  <si>
    <t>012203000</t>
  </si>
  <si>
    <t>Geodetické práce při provádění stavby</t>
  </si>
  <si>
    <t>-1167565325</t>
  </si>
  <si>
    <t>https://podminky.urs.cz/item/CS_URS_2024_01/012203000</t>
  </si>
  <si>
    <t>157</t>
  </si>
  <si>
    <t>012303000</t>
  </si>
  <si>
    <t>Geodetické práce po výstavbě, vč. GP</t>
  </si>
  <si>
    <t>11593355</t>
  </si>
  <si>
    <t>https://podminky.urs.cz/item/CS_URS_2024_01/012303000</t>
  </si>
  <si>
    <t>VRN3</t>
  </si>
  <si>
    <t>Zařízení staveniště</t>
  </si>
  <si>
    <t>158</t>
  </si>
  <si>
    <t>030001000</t>
  </si>
  <si>
    <t>-2043380308</t>
  </si>
  <si>
    <t>https://podminky.urs.cz/item/CS_URS_2024_01/030001000</t>
  </si>
  <si>
    <t>Poznámka k položce:_x000d_
Do ceny započátat: Přesun popelnic od domů na hranici stavby (a zpět) pro svozovou firmu - po dobu výstavby jednotlivých etap, 1x týdně</t>
  </si>
  <si>
    <t>159</t>
  </si>
  <si>
    <t>034303000</t>
  </si>
  <si>
    <t>Dopravní značení na staveništi</t>
  </si>
  <si>
    <t>-1629082780</t>
  </si>
  <si>
    <t>https://podminky.urs.cz/item/CS_URS_2024_01/034303000</t>
  </si>
  <si>
    <t>VRN4</t>
  </si>
  <si>
    <t>Inženýrská činnost</t>
  </si>
  <si>
    <t>160</t>
  </si>
  <si>
    <t>043002000</t>
  </si>
  <si>
    <t>Zkoušky a ostatní měření</t>
  </si>
  <si>
    <t>-529194110</t>
  </si>
  <si>
    <t>https://podminky.urs.cz/item/CS_URS_2024_01/043002000</t>
  </si>
  <si>
    <t>Poznámka k položce:_x000d_
všechny potřebné zkoušky a měření v rámci stavby</t>
  </si>
  <si>
    <t>SO 100s - Sanace zemní pláně, výměna aktivní zóny</t>
  </si>
  <si>
    <t xml:space="preserve">Z tohoto objektu bude čerpáno dle skutečného stavu na stavbě. V rozpočtu uvažováno s 30% potřebou výměny aktivní zóny. Nový materiál musí být v souladu s kap. 4 ČSN 73 61 33 (možno použít: bet. recyklát, ŠDb, kamenný odval) </t>
  </si>
  <si>
    <t>-656722998</t>
  </si>
  <si>
    <t>(0,3*(2676,31+35+96,4+64,5+136,8+245,6)*0,35)*0,2</t>
  </si>
  <si>
    <t>129917263</t>
  </si>
  <si>
    <t>(0,3*(2676,31+35+96,4+64,5+136,8+245,6)*0,35)*0,8</t>
  </si>
  <si>
    <t>314868920</t>
  </si>
  <si>
    <t>0,3*(2676,31+35+96,4+64,5+136,8+245,6)*0,35</t>
  </si>
  <si>
    <t>221725193</t>
  </si>
  <si>
    <t>341,734*1,8 'Přepočtené koeficientem množství</t>
  </si>
  <si>
    <t>1976251616</t>
  </si>
  <si>
    <t>"úprava parapláně před položením sanace aktivní zóny" 0,3*(2676,31+35+96,4+64,5+136,8+245,6)</t>
  </si>
  <si>
    <t>564951313</t>
  </si>
  <si>
    <t>Podklad nebo podsyp z betonového recyklátu s rozprostřením a zhutněním plochy přes 100 m2, po zhutnění tl. 150 mm</t>
  </si>
  <si>
    <t>-466139960</t>
  </si>
  <si>
    <t>https://podminky.urs.cz/item/CS_URS_2024_01/564951313</t>
  </si>
  <si>
    <t>Poznámka k položce:_x000d_
pro výměnu aktivní zóny (bet. recyklát, ŠDb, kamenný odval) dle PD</t>
  </si>
  <si>
    <t>"2 vrstvy, tl. celkem 350 mm" 0,3*(2676,31+35+96,4+64,5+136,8+245,6)</t>
  </si>
  <si>
    <t>564961315</t>
  </si>
  <si>
    <t>Podklad nebo podsyp z betonového recyklátu s rozprostřením a zhutněním plochy přes 100 m2, po zhutnění tl. 200 mm</t>
  </si>
  <si>
    <t>-123779516</t>
  </si>
  <si>
    <t>https://podminky.urs.cz/item/CS_URS_2024_01/564961315</t>
  </si>
  <si>
    <t>849258773</t>
  </si>
  <si>
    <t>0,3*(2676,31+35+96,4+64,5+136,8+245,6)</t>
  </si>
  <si>
    <t>998225111</t>
  </si>
  <si>
    <t>Přesun hmot pro komunikace s krytem z kameniva, monolitickým betonovým nebo živičným dopravní vzdálenost do 200 m jakékoliv délky objektu</t>
  </si>
  <si>
    <t>-680614583</t>
  </si>
  <si>
    <t>https://podminky.urs.cz/item/CS_URS_2024_01/998225111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</si>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</sst>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12351" TargetMode="External" /><Relationship Id="rId2" Type="http://schemas.openxmlformats.org/officeDocument/2006/relationships/hyperlink" Target="https://podminky.urs.cz/item/CS_URS_2024_01/112151316" TargetMode="External" /><Relationship Id="rId3" Type="http://schemas.openxmlformats.org/officeDocument/2006/relationships/hyperlink" Target="https://podminky.urs.cz/item/CS_URS_2024_01/112251221" TargetMode="External" /><Relationship Id="rId4" Type="http://schemas.openxmlformats.org/officeDocument/2006/relationships/hyperlink" Target="https://podminky.urs.cz/item/CS_URS_2024_01/122151102" TargetMode="External" /><Relationship Id="rId5" Type="http://schemas.openxmlformats.org/officeDocument/2006/relationships/hyperlink" Target="https://podminky.urs.cz/item/CS_URS_2024_01/122211101" TargetMode="External" /><Relationship Id="rId6" Type="http://schemas.openxmlformats.org/officeDocument/2006/relationships/hyperlink" Target="https://podminky.urs.cz/item/CS_URS_2024_01/122251102" TargetMode="External" /><Relationship Id="rId7" Type="http://schemas.openxmlformats.org/officeDocument/2006/relationships/hyperlink" Target="https://podminky.urs.cz/item/CS_URS_2024_01/122251104" TargetMode="External" /><Relationship Id="rId8" Type="http://schemas.openxmlformats.org/officeDocument/2006/relationships/hyperlink" Target="https://podminky.urs.cz/item/CS_URS_2024_01/131251100" TargetMode="External" /><Relationship Id="rId9" Type="http://schemas.openxmlformats.org/officeDocument/2006/relationships/hyperlink" Target="https://podminky.urs.cz/item/CS_URS_2024_01/132251101" TargetMode="External" /><Relationship Id="rId10" Type="http://schemas.openxmlformats.org/officeDocument/2006/relationships/hyperlink" Target="https://podminky.urs.cz/item/CS_URS_2024_01/162201403" TargetMode="External" /><Relationship Id="rId11" Type="http://schemas.openxmlformats.org/officeDocument/2006/relationships/hyperlink" Target="https://podminky.urs.cz/item/CS_URS_2024_01/162201413" TargetMode="External" /><Relationship Id="rId12" Type="http://schemas.openxmlformats.org/officeDocument/2006/relationships/hyperlink" Target="https://podminky.urs.cz/item/CS_URS_2024_01/162301501" TargetMode="External" /><Relationship Id="rId13" Type="http://schemas.openxmlformats.org/officeDocument/2006/relationships/hyperlink" Target="https://podminky.urs.cz/item/CS_URS_2024_01/162301933" TargetMode="External" /><Relationship Id="rId14" Type="http://schemas.openxmlformats.org/officeDocument/2006/relationships/hyperlink" Target="https://podminky.urs.cz/item/CS_URS_2024_01/162301953" TargetMode="External" /><Relationship Id="rId15" Type="http://schemas.openxmlformats.org/officeDocument/2006/relationships/hyperlink" Target="https://podminky.urs.cz/item/CS_URS_2024_01/162301981" TargetMode="External" /><Relationship Id="rId16" Type="http://schemas.openxmlformats.org/officeDocument/2006/relationships/hyperlink" Target="https://podminky.urs.cz/item/CS_URS_2024_01/162351103" TargetMode="External" /><Relationship Id="rId17" Type="http://schemas.openxmlformats.org/officeDocument/2006/relationships/hyperlink" Target="https://podminky.urs.cz/item/CS_URS_2024_01/162751117" TargetMode="External" /><Relationship Id="rId18" Type="http://schemas.openxmlformats.org/officeDocument/2006/relationships/hyperlink" Target="https://podminky.urs.cz/item/CS_URS_2024_01/167151101" TargetMode="External" /><Relationship Id="rId19" Type="http://schemas.openxmlformats.org/officeDocument/2006/relationships/hyperlink" Target="https://podminky.urs.cz/item/CS_URS_2024_01/171201231" TargetMode="External" /><Relationship Id="rId20" Type="http://schemas.openxmlformats.org/officeDocument/2006/relationships/hyperlink" Target="https://podminky.urs.cz/item/CS_URS_2024_01/174111121" TargetMode="External" /><Relationship Id="rId21" Type="http://schemas.openxmlformats.org/officeDocument/2006/relationships/hyperlink" Target="https://podminky.urs.cz/item/CS_URS_2024_01/174151101" TargetMode="External" /><Relationship Id="rId22" Type="http://schemas.openxmlformats.org/officeDocument/2006/relationships/hyperlink" Target="https://podminky.urs.cz/item/CS_URS_2024_01/174251101" TargetMode="External" /><Relationship Id="rId23" Type="http://schemas.openxmlformats.org/officeDocument/2006/relationships/hyperlink" Target="https://podminky.urs.cz/item/CS_URS_2024_01/175151101" TargetMode="External" /><Relationship Id="rId24" Type="http://schemas.openxmlformats.org/officeDocument/2006/relationships/hyperlink" Target="https://podminky.urs.cz/item/CS_URS_2024_01/181111111" TargetMode="External" /><Relationship Id="rId25" Type="http://schemas.openxmlformats.org/officeDocument/2006/relationships/hyperlink" Target="https://podminky.urs.cz/item/CS_URS_2024_01/181351003" TargetMode="External" /><Relationship Id="rId26" Type="http://schemas.openxmlformats.org/officeDocument/2006/relationships/hyperlink" Target="https://podminky.urs.cz/item/CS_URS_2024_01/181411131" TargetMode="External" /><Relationship Id="rId27" Type="http://schemas.openxmlformats.org/officeDocument/2006/relationships/hyperlink" Target="https://podminky.urs.cz/item/CS_URS_2024_01/181951112" TargetMode="External" /><Relationship Id="rId28" Type="http://schemas.openxmlformats.org/officeDocument/2006/relationships/hyperlink" Target="https://podminky.urs.cz/item/CS_URS_2024_01/183101214" TargetMode="External" /><Relationship Id="rId29" Type="http://schemas.openxmlformats.org/officeDocument/2006/relationships/hyperlink" Target="https://podminky.urs.cz/item/CS_URS_2024_01/183211312" TargetMode="External" /><Relationship Id="rId30" Type="http://schemas.openxmlformats.org/officeDocument/2006/relationships/hyperlink" Target="https://podminky.urs.cz/item/CS_URS_2024_01/183402121" TargetMode="External" /><Relationship Id="rId31" Type="http://schemas.openxmlformats.org/officeDocument/2006/relationships/hyperlink" Target="https://podminky.urs.cz/item/CS_URS_2024_01/184102211" TargetMode="External" /><Relationship Id="rId32" Type="http://schemas.openxmlformats.org/officeDocument/2006/relationships/hyperlink" Target="https://podminky.urs.cz/item/CS_URS_2024_01/184512111" TargetMode="External" /><Relationship Id="rId33" Type="http://schemas.openxmlformats.org/officeDocument/2006/relationships/hyperlink" Target="https://podminky.urs.cz/item/CS_URS_2024_01/184813511" TargetMode="External" /><Relationship Id="rId34" Type="http://schemas.openxmlformats.org/officeDocument/2006/relationships/hyperlink" Target="https://podminky.urs.cz/item/CS_URS_2024_01/184818234" TargetMode="External" /><Relationship Id="rId35" Type="http://schemas.openxmlformats.org/officeDocument/2006/relationships/hyperlink" Target="https://podminky.urs.cz/item/CS_URS_2024_01/184911421" TargetMode="External" /><Relationship Id="rId36" Type="http://schemas.openxmlformats.org/officeDocument/2006/relationships/hyperlink" Target="https://podminky.urs.cz/item/CS_URS_2024_01/185804312" TargetMode="External" /><Relationship Id="rId37" Type="http://schemas.openxmlformats.org/officeDocument/2006/relationships/hyperlink" Target="https://podminky.urs.cz/item/CS_URS_2024_01/211531111" TargetMode="External" /><Relationship Id="rId38" Type="http://schemas.openxmlformats.org/officeDocument/2006/relationships/hyperlink" Target="https://podminky.urs.cz/item/CS_URS_2024_01/211971121" TargetMode="External" /><Relationship Id="rId39" Type="http://schemas.openxmlformats.org/officeDocument/2006/relationships/hyperlink" Target="https://podminky.urs.cz/item/CS_URS_2024_01/212752412" TargetMode="External" /><Relationship Id="rId40" Type="http://schemas.openxmlformats.org/officeDocument/2006/relationships/hyperlink" Target="https://podminky.urs.cz/item/CS_URS_2024_01/275313611" TargetMode="External" /><Relationship Id="rId41" Type="http://schemas.openxmlformats.org/officeDocument/2006/relationships/hyperlink" Target="https://podminky.urs.cz/item/CS_URS_2024_01/434191421" TargetMode="External" /><Relationship Id="rId42" Type="http://schemas.openxmlformats.org/officeDocument/2006/relationships/hyperlink" Target="https://podminky.urs.cz/item/CS_URS_2024_01/434191423" TargetMode="External" /><Relationship Id="rId43" Type="http://schemas.openxmlformats.org/officeDocument/2006/relationships/hyperlink" Target="https://podminky.urs.cz/item/CS_URS_2024_01/434311114" TargetMode="External" /><Relationship Id="rId44" Type="http://schemas.openxmlformats.org/officeDocument/2006/relationships/hyperlink" Target="https://podminky.urs.cz/item/CS_URS_2024_01/434351141" TargetMode="External" /><Relationship Id="rId45" Type="http://schemas.openxmlformats.org/officeDocument/2006/relationships/hyperlink" Target="https://podminky.urs.cz/item/CS_URS_2024_01/434351142" TargetMode="External" /><Relationship Id="rId46" Type="http://schemas.openxmlformats.org/officeDocument/2006/relationships/hyperlink" Target="https://podminky.urs.cz/item/CS_URS_2024_01/451317777" TargetMode="External" /><Relationship Id="rId47" Type="http://schemas.openxmlformats.org/officeDocument/2006/relationships/hyperlink" Target="https://podminky.urs.cz/item/CS_URS_2024_01/451573111" TargetMode="External" /><Relationship Id="rId48" Type="http://schemas.openxmlformats.org/officeDocument/2006/relationships/hyperlink" Target="https://podminky.urs.cz/item/CS_URS_2024_01/564561011" TargetMode="External" /><Relationship Id="rId49" Type="http://schemas.openxmlformats.org/officeDocument/2006/relationships/hyperlink" Target="https://podminky.urs.cz/item/CS_URS_2024_01/564831011" TargetMode="External" /><Relationship Id="rId50" Type="http://schemas.openxmlformats.org/officeDocument/2006/relationships/hyperlink" Target="https://podminky.urs.cz/item/CS_URS_2024_01/564851011" TargetMode="External" /><Relationship Id="rId51" Type="http://schemas.openxmlformats.org/officeDocument/2006/relationships/hyperlink" Target="https://podminky.urs.cz/item/CS_URS_2024_01/564851012" TargetMode="External" /><Relationship Id="rId52" Type="http://schemas.openxmlformats.org/officeDocument/2006/relationships/hyperlink" Target="https://podminky.urs.cz/item/CS_URS_2024_01/564861011" TargetMode="External" /><Relationship Id="rId53" Type="http://schemas.openxmlformats.org/officeDocument/2006/relationships/hyperlink" Target="https://podminky.urs.cz/item/CS_URS_2024_01/564861012" TargetMode="External" /><Relationship Id="rId54" Type="http://schemas.openxmlformats.org/officeDocument/2006/relationships/hyperlink" Target="https://podminky.urs.cz/item/CS_URS_2024_01/564861112" TargetMode="External" /><Relationship Id="rId55" Type="http://schemas.openxmlformats.org/officeDocument/2006/relationships/hyperlink" Target="https://podminky.urs.cz/item/CS_URS_2024_01/564952115" TargetMode="External" /><Relationship Id="rId56" Type="http://schemas.openxmlformats.org/officeDocument/2006/relationships/hyperlink" Target="https://podminky.urs.cz/item/CS_URS_2024_01/591111111" TargetMode="External" /><Relationship Id="rId57" Type="http://schemas.openxmlformats.org/officeDocument/2006/relationships/hyperlink" Target="https://podminky.urs.cz/item/CS_URS_2024_01/591211111" TargetMode="External" /><Relationship Id="rId58" Type="http://schemas.openxmlformats.org/officeDocument/2006/relationships/hyperlink" Target="https://podminky.urs.cz/item/CS_URS_2024_01/591411111" TargetMode="External" /><Relationship Id="rId59" Type="http://schemas.openxmlformats.org/officeDocument/2006/relationships/hyperlink" Target="https://podminky.urs.cz/item/CS_URS_2024_01/596811220" TargetMode="External" /><Relationship Id="rId60" Type="http://schemas.openxmlformats.org/officeDocument/2006/relationships/hyperlink" Target="https://podminky.urs.cz/item/CS_URS_2024_01/596841220" TargetMode="External" /><Relationship Id="rId61" Type="http://schemas.openxmlformats.org/officeDocument/2006/relationships/hyperlink" Target="https://podminky.urs.cz/item/CS_URS_2024_01/637121113" TargetMode="External" /><Relationship Id="rId62" Type="http://schemas.openxmlformats.org/officeDocument/2006/relationships/hyperlink" Target="https://podminky.urs.cz/item/CS_URS_2024_01/871313121" TargetMode="External" /><Relationship Id="rId63" Type="http://schemas.openxmlformats.org/officeDocument/2006/relationships/hyperlink" Target="https://podminky.urs.cz/item/CS_URS_2024_01/877310310" TargetMode="External" /><Relationship Id="rId64" Type="http://schemas.openxmlformats.org/officeDocument/2006/relationships/hyperlink" Target="https://podminky.urs.cz/item/CS_URS_2024_01/877310320" TargetMode="External" /><Relationship Id="rId65" Type="http://schemas.openxmlformats.org/officeDocument/2006/relationships/hyperlink" Target="https://podminky.urs.cz/item/CS_URS_2024_01/890411851" TargetMode="External" /><Relationship Id="rId66" Type="http://schemas.openxmlformats.org/officeDocument/2006/relationships/hyperlink" Target="https://podminky.urs.cz/item/CS_URS_2024_01/899132121" TargetMode="External" /><Relationship Id="rId67" Type="http://schemas.openxmlformats.org/officeDocument/2006/relationships/hyperlink" Target="https://podminky.urs.cz/item/CS_URS_2024_01/899203211" TargetMode="External" /><Relationship Id="rId68" Type="http://schemas.openxmlformats.org/officeDocument/2006/relationships/hyperlink" Target="https://podminky.urs.cz/item/CS_URS_2024_01/899722113" TargetMode="External" /><Relationship Id="rId69" Type="http://schemas.openxmlformats.org/officeDocument/2006/relationships/hyperlink" Target="https://podminky.urs.cz/item/CS_URS_2024_01/912111111" TargetMode="External" /><Relationship Id="rId70" Type="http://schemas.openxmlformats.org/officeDocument/2006/relationships/hyperlink" Target="https://podminky.urs.cz/item/CS_URS_2024_01/916111121" TargetMode="External" /><Relationship Id="rId71" Type="http://schemas.openxmlformats.org/officeDocument/2006/relationships/hyperlink" Target="https://podminky.urs.cz/item/CS_URS_2024_01/916111123" TargetMode="External" /><Relationship Id="rId72" Type="http://schemas.openxmlformats.org/officeDocument/2006/relationships/hyperlink" Target="https://podminky.urs.cz/item/CS_URS_2024_01/916241113" TargetMode="External" /><Relationship Id="rId73" Type="http://schemas.openxmlformats.org/officeDocument/2006/relationships/hyperlink" Target="https://podminky.urs.cz/item/CS_URS_2024_01/919726122" TargetMode="External" /><Relationship Id="rId74" Type="http://schemas.openxmlformats.org/officeDocument/2006/relationships/hyperlink" Target="https://podminky.urs.cz/item/CS_URS_2024_01/919735113" TargetMode="External" /><Relationship Id="rId75" Type="http://schemas.openxmlformats.org/officeDocument/2006/relationships/hyperlink" Target="https://podminky.urs.cz/item/CS_URS_2024_01/919735123" TargetMode="External" /><Relationship Id="rId76" Type="http://schemas.openxmlformats.org/officeDocument/2006/relationships/hyperlink" Target="https://podminky.urs.cz/item/CS_URS_2024_01/936001002" TargetMode="External" /><Relationship Id="rId77" Type="http://schemas.openxmlformats.org/officeDocument/2006/relationships/hyperlink" Target="https://podminky.urs.cz/item/CS_URS_2024_01/936104211" TargetMode="External" /><Relationship Id="rId78" Type="http://schemas.openxmlformats.org/officeDocument/2006/relationships/hyperlink" Target="https://podminky.urs.cz/item/CS_URS_2024_01/936124113" TargetMode="External" /><Relationship Id="rId79" Type="http://schemas.openxmlformats.org/officeDocument/2006/relationships/hyperlink" Target="https://podminky.urs.cz/item/CS_URS_2024_01/966005111" TargetMode="External" /><Relationship Id="rId80" Type="http://schemas.openxmlformats.org/officeDocument/2006/relationships/hyperlink" Target="https://podminky.urs.cz/item/CS_URS_2024_01/979054441" TargetMode="External" /><Relationship Id="rId81" Type="http://schemas.openxmlformats.org/officeDocument/2006/relationships/hyperlink" Target="https://podminky.urs.cz/item/CS_URS_2024_01/979071121" TargetMode="External" /><Relationship Id="rId82" Type="http://schemas.openxmlformats.org/officeDocument/2006/relationships/hyperlink" Target="https://podminky.urs.cz/item/CS_URS_2024_01/113106121" TargetMode="External" /><Relationship Id="rId83" Type="http://schemas.openxmlformats.org/officeDocument/2006/relationships/hyperlink" Target="https://podminky.urs.cz/item/CS_URS_2024_01/113106123" TargetMode="External" /><Relationship Id="rId84" Type="http://schemas.openxmlformats.org/officeDocument/2006/relationships/hyperlink" Target="https://podminky.urs.cz/item/CS_URS_2024_01/113106161" TargetMode="External" /><Relationship Id="rId85" Type="http://schemas.openxmlformats.org/officeDocument/2006/relationships/hyperlink" Target="https://podminky.urs.cz/item/CS_URS_2024_01/113106240" TargetMode="External" /><Relationship Id="rId86" Type="http://schemas.openxmlformats.org/officeDocument/2006/relationships/hyperlink" Target="https://podminky.urs.cz/item/CS_URS_2024_01/113107131" TargetMode="External" /><Relationship Id="rId87" Type="http://schemas.openxmlformats.org/officeDocument/2006/relationships/hyperlink" Target="https://podminky.urs.cz/item/CS_URS_2024_01/113107171" TargetMode="External" /><Relationship Id="rId88" Type="http://schemas.openxmlformats.org/officeDocument/2006/relationships/hyperlink" Target="https://podminky.urs.cz/item/CS_URS_2024_01/113107331" TargetMode="External" /><Relationship Id="rId89" Type="http://schemas.openxmlformats.org/officeDocument/2006/relationships/hyperlink" Target="https://podminky.urs.cz/item/CS_URS_2024_01/113107343" TargetMode="External" /><Relationship Id="rId90" Type="http://schemas.openxmlformats.org/officeDocument/2006/relationships/hyperlink" Target="https://podminky.urs.cz/item/CS_URS_2024_01/113202111" TargetMode="External" /><Relationship Id="rId91" Type="http://schemas.openxmlformats.org/officeDocument/2006/relationships/hyperlink" Target="https://podminky.urs.cz/item/CS_URS_2024_01/113204111" TargetMode="External" /><Relationship Id="rId92" Type="http://schemas.openxmlformats.org/officeDocument/2006/relationships/hyperlink" Target="https://podminky.urs.cz/item/CS_URS_2024_01/961044111" TargetMode="External" /><Relationship Id="rId93" Type="http://schemas.openxmlformats.org/officeDocument/2006/relationships/hyperlink" Target="https://podminky.urs.cz/item/CS_URS_2024_01/966001211" TargetMode="External" /><Relationship Id="rId94" Type="http://schemas.openxmlformats.org/officeDocument/2006/relationships/hyperlink" Target="https://podminky.urs.cz/item/CS_URS_2024_01/966001311" TargetMode="External" /><Relationship Id="rId95" Type="http://schemas.openxmlformats.org/officeDocument/2006/relationships/hyperlink" Target="https://podminky.urs.cz/item/CS_URS_2024_01/997221561" TargetMode="External" /><Relationship Id="rId96" Type="http://schemas.openxmlformats.org/officeDocument/2006/relationships/hyperlink" Target="https://podminky.urs.cz/item/CS_URS_2024_01/997221569" TargetMode="External" /><Relationship Id="rId97" Type="http://schemas.openxmlformats.org/officeDocument/2006/relationships/hyperlink" Target="https://podminky.urs.cz/item/CS_URS_2024_01/997221571" TargetMode="External" /><Relationship Id="rId98" Type="http://schemas.openxmlformats.org/officeDocument/2006/relationships/hyperlink" Target="https://podminky.urs.cz/item/CS_URS_2024_01/997221579" TargetMode="External" /><Relationship Id="rId99" Type="http://schemas.openxmlformats.org/officeDocument/2006/relationships/hyperlink" Target="https://podminky.urs.cz/item/CS_URS_2024_01/997221861" TargetMode="External" /><Relationship Id="rId100" Type="http://schemas.openxmlformats.org/officeDocument/2006/relationships/hyperlink" Target="https://podminky.urs.cz/item/CS_URS_2024_01/997221862" TargetMode="External" /><Relationship Id="rId101" Type="http://schemas.openxmlformats.org/officeDocument/2006/relationships/hyperlink" Target="https://podminky.urs.cz/item/CS_URS_2024_01/997221875" TargetMode="External" /><Relationship Id="rId102" Type="http://schemas.openxmlformats.org/officeDocument/2006/relationships/hyperlink" Target="https://podminky.urs.cz/item/CS_URS_2024_01/998223011" TargetMode="External" /><Relationship Id="rId103" Type="http://schemas.openxmlformats.org/officeDocument/2006/relationships/hyperlink" Target="https://podminky.urs.cz/item/CS_URS_2024_01/721219621" TargetMode="External" /><Relationship Id="rId104" Type="http://schemas.openxmlformats.org/officeDocument/2006/relationships/hyperlink" Target="https://podminky.urs.cz/item/CS_URS_2024_01/721249109" TargetMode="External" /><Relationship Id="rId105" Type="http://schemas.openxmlformats.org/officeDocument/2006/relationships/hyperlink" Target="https://podminky.urs.cz/item/CS_URS_2024_01/767995112" TargetMode="External" /><Relationship Id="rId106" Type="http://schemas.openxmlformats.org/officeDocument/2006/relationships/hyperlink" Target="https://podminky.urs.cz/item/CS_URS_2024_01/998767101" TargetMode="External" /><Relationship Id="rId107" Type="http://schemas.openxmlformats.org/officeDocument/2006/relationships/hyperlink" Target="https://podminky.urs.cz/item/CS_URS_2024_01/771273812" TargetMode="External" /><Relationship Id="rId108" Type="http://schemas.openxmlformats.org/officeDocument/2006/relationships/hyperlink" Target="https://podminky.urs.cz/item/CS_URS_2024_01/771273832" TargetMode="External" /><Relationship Id="rId109" Type="http://schemas.openxmlformats.org/officeDocument/2006/relationships/hyperlink" Target="https://podminky.urs.cz/item/CS_URS_2024_01/771573810" TargetMode="External" /><Relationship Id="rId110" Type="http://schemas.openxmlformats.org/officeDocument/2006/relationships/hyperlink" Target="https://podminky.urs.cz/item/CS_URS_2024_01/012203000" TargetMode="External" /><Relationship Id="rId111" Type="http://schemas.openxmlformats.org/officeDocument/2006/relationships/hyperlink" Target="https://podminky.urs.cz/item/CS_URS_2024_01/012303000" TargetMode="External" /><Relationship Id="rId112" Type="http://schemas.openxmlformats.org/officeDocument/2006/relationships/hyperlink" Target="https://podminky.urs.cz/item/CS_URS_2024_01/030001000" TargetMode="External" /><Relationship Id="rId113" Type="http://schemas.openxmlformats.org/officeDocument/2006/relationships/hyperlink" Target="https://podminky.urs.cz/item/CS_URS_2024_01/034303000" TargetMode="External" /><Relationship Id="rId114" Type="http://schemas.openxmlformats.org/officeDocument/2006/relationships/hyperlink" Target="https://podminky.urs.cz/item/CS_URS_2024_01/043002000" TargetMode="External" /><Relationship Id="rId11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211101" TargetMode="External" /><Relationship Id="rId2" Type="http://schemas.openxmlformats.org/officeDocument/2006/relationships/hyperlink" Target="https://podminky.urs.cz/item/CS_URS_2024_01/122251104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81951112" TargetMode="External" /><Relationship Id="rId6" Type="http://schemas.openxmlformats.org/officeDocument/2006/relationships/hyperlink" Target="https://podminky.urs.cz/item/CS_URS_2024_01/564951313" TargetMode="External" /><Relationship Id="rId7" Type="http://schemas.openxmlformats.org/officeDocument/2006/relationships/hyperlink" Target="https://podminky.urs.cz/item/CS_URS_2024_01/564961315" TargetMode="External" /><Relationship Id="rId8" Type="http://schemas.openxmlformats.org/officeDocument/2006/relationships/hyperlink" Target="https://podminky.urs.cz/item/CS_URS_2024_01/919726122" TargetMode="External" /><Relationship Id="rId9" Type="http://schemas.openxmlformats.org/officeDocument/2006/relationships/hyperlink" Target="https://podminky.urs.cz/item/CS_URS_2024_01/998225111" TargetMode="External" /><Relationship Id="rId1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27</v>
      </c>
      <c r="AL10" s="25"/>
      <c r="AM10" s="25"/>
      <c r="AN10" s="30" t="s">
        <v>28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30</v>
      </c>
      <c r="AL11" s="25"/>
      <c r="AM11" s="25"/>
      <c r="AN11" s="30" t="s">
        <v>28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27</v>
      </c>
      <c r="AL13" s="25"/>
      <c r="AM13" s="25"/>
      <c r="AN13" s="37" t="s">
        <v>32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30</v>
      </c>
      <c r="AL14" s="25"/>
      <c r="AM14" s="25"/>
      <c r="AN14" s="37" t="s">
        <v>32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27</v>
      </c>
      <c r="AL16" s="25"/>
      <c r="AM16" s="25"/>
      <c r="AN16" s="30" t="s">
        <v>34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30</v>
      </c>
      <c r="AL17" s="25"/>
      <c r="AM17" s="25"/>
      <c r="AN17" s="30" t="s">
        <v>28</v>
      </c>
      <c r="AO17" s="25"/>
      <c r="AP17" s="25"/>
      <c r="AQ17" s="25"/>
      <c r="AR17" s="23"/>
      <c r="BE17" s="34"/>
      <c r="BS17" s="20" t="s">
        <v>36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37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27</v>
      </c>
      <c r="AL19" s="25"/>
      <c r="AM19" s="25"/>
      <c r="AN19" s="30" t="s">
        <v>28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29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30</v>
      </c>
      <c r="AL20" s="25"/>
      <c r="AM20" s="25"/>
      <c r="AN20" s="30" t="s">
        <v>28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132" customHeight="1">
      <c r="B23" s="24"/>
      <c r="C23" s="25"/>
      <c r="D23" s="25"/>
      <c r="E23" s="39" t="s">
        <v>39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41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42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43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44</v>
      </c>
      <c r="E29" s="50"/>
      <c r="F29" s="35" t="s">
        <v>45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46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47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48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49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51</v>
      </c>
      <c r="U35" s="57"/>
      <c r="V35" s="57"/>
      <c r="W35" s="57"/>
      <c r="X35" s="59" t="s">
        <v>52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009-2-24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Rekonstrukce areálových komunikací v zámeckém parku DPL Smečno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Smečno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24</v>
      </c>
      <c r="AJ47" s="43"/>
      <c r="AK47" s="43"/>
      <c r="AL47" s="43"/>
      <c r="AM47" s="75" t="str">
        <f>IF(AN8= "","",AN8)</f>
        <v>28. 3. 2024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26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33</v>
      </c>
      <c r="AJ49" s="43"/>
      <c r="AK49" s="43"/>
      <c r="AL49" s="43"/>
      <c r="AM49" s="76" t="str">
        <f>IF(E17="","",E17)</f>
        <v>Dprojekty s.r.o.</v>
      </c>
      <c r="AN49" s="67"/>
      <c r="AO49" s="67"/>
      <c r="AP49" s="67"/>
      <c r="AQ49" s="43"/>
      <c r="AR49" s="47"/>
      <c r="AS49" s="77" t="s">
        <v>54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31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37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55</v>
      </c>
      <c r="D52" s="90"/>
      <c r="E52" s="90"/>
      <c r="F52" s="90"/>
      <c r="G52" s="90"/>
      <c r="H52" s="91"/>
      <c r="I52" s="92" t="s">
        <v>56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57</v>
      </c>
      <c r="AH52" s="90"/>
      <c r="AI52" s="90"/>
      <c r="AJ52" s="90"/>
      <c r="AK52" s="90"/>
      <c r="AL52" s="90"/>
      <c r="AM52" s="90"/>
      <c r="AN52" s="92" t="s">
        <v>58</v>
      </c>
      <c r="AO52" s="90"/>
      <c r="AP52" s="90"/>
      <c r="AQ52" s="94" t="s">
        <v>59</v>
      </c>
      <c r="AR52" s="47"/>
      <c r="AS52" s="95" t="s">
        <v>60</v>
      </c>
      <c r="AT52" s="96" t="s">
        <v>61</v>
      </c>
      <c r="AU52" s="96" t="s">
        <v>62</v>
      </c>
      <c r="AV52" s="96" t="s">
        <v>63</v>
      </c>
      <c r="AW52" s="96" t="s">
        <v>64</v>
      </c>
      <c r="AX52" s="96" t="s">
        <v>65</v>
      </c>
      <c r="AY52" s="96" t="s">
        <v>66</v>
      </c>
      <c r="AZ52" s="96" t="s">
        <v>67</v>
      </c>
      <c r="BA52" s="96" t="s">
        <v>68</v>
      </c>
      <c r="BB52" s="96" t="s">
        <v>69</v>
      </c>
      <c r="BC52" s="96" t="s">
        <v>70</v>
      </c>
      <c r="BD52" s="97" t="s">
        <v>71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72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ROUND(SUM(AG55:AG56),2)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28</v>
      </c>
      <c r="AR54" s="107"/>
      <c r="AS54" s="108">
        <f>ROUND(SUM(AS55:AS56),2)</f>
        <v>0</v>
      </c>
      <c r="AT54" s="109">
        <f>ROUND(SUM(AV54:AW54),2)</f>
        <v>0</v>
      </c>
      <c r="AU54" s="110">
        <f>ROUND(SUM(AU55:AU56),5)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ROUND(SUM(AZ55:AZ56),2)</f>
        <v>0</v>
      </c>
      <c r="BA54" s="109">
        <f>ROUND(SUM(BA55:BA56),2)</f>
        <v>0</v>
      </c>
      <c r="BB54" s="109">
        <f>ROUND(SUM(BB55:BB56),2)</f>
        <v>0</v>
      </c>
      <c r="BC54" s="109">
        <f>ROUND(SUM(BC55:BC56),2)</f>
        <v>0</v>
      </c>
      <c r="BD54" s="111">
        <f>ROUND(SUM(BD55:BD56),2)</f>
        <v>0</v>
      </c>
      <c r="BE54" s="6"/>
      <c r="BS54" s="112" t="s">
        <v>73</v>
      </c>
      <c r="BT54" s="112" t="s">
        <v>74</v>
      </c>
      <c r="BU54" s="113" t="s">
        <v>75</v>
      </c>
      <c r="BV54" s="112" t="s">
        <v>76</v>
      </c>
      <c r="BW54" s="112" t="s">
        <v>5</v>
      </c>
      <c r="BX54" s="112" t="s">
        <v>77</v>
      </c>
      <c r="CL54" s="112" t="s">
        <v>19</v>
      </c>
    </row>
    <row r="55" s="7" customFormat="1" ht="16.5" customHeight="1">
      <c r="A55" s="114" t="s">
        <v>78</v>
      </c>
      <c r="B55" s="115"/>
      <c r="C55" s="116"/>
      <c r="D55" s="117" t="s">
        <v>79</v>
      </c>
      <c r="E55" s="117"/>
      <c r="F55" s="117"/>
      <c r="G55" s="117"/>
      <c r="H55" s="117"/>
      <c r="I55" s="118"/>
      <c r="J55" s="117" t="s">
        <v>80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 100 - Pozemní komunikace'!J30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81</v>
      </c>
      <c r="AR55" s="121"/>
      <c r="AS55" s="122">
        <v>0</v>
      </c>
      <c r="AT55" s="123">
        <f>ROUND(SUM(AV55:AW55),2)</f>
        <v>0</v>
      </c>
      <c r="AU55" s="124">
        <f>'SO 100 - Pozemní komunikace'!P99</f>
        <v>0</v>
      </c>
      <c r="AV55" s="123">
        <f>'SO 100 - Pozemní komunikace'!J33</f>
        <v>0</v>
      </c>
      <c r="AW55" s="123">
        <f>'SO 100 - Pozemní komunikace'!J34</f>
        <v>0</v>
      </c>
      <c r="AX55" s="123">
        <f>'SO 100 - Pozemní komunikace'!J35</f>
        <v>0</v>
      </c>
      <c r="AY55" s="123">
        <f>'SO 100 - Pozemní komunikace'!J36</f>
        <v>0</v>
      </c>
      <c r="AZ55" s="123">
        <f>'SO 100 - Pozemní komunikace'!F33</f>
        <v>0</v>
      </c>
      <c r="BA55" s="123">
        <f>'SO 100 - Pozemní komunikace'!F34</f>
        <v>0</v>
      </c>
      <c r="BB55" s="123">
        <f>'SO 100 - Pozemní komunikace'!F35</f>
        <v>0</v>
      </c>
      <c r="BC55" s="123">
        <f>'SO 100 - Pozemní komunikace'!F36</f>
        <v>0</v>
      </c>
      <c r="BD55" s="125">
        <f>'SO 100 - Pozemní komunikace'!F37</f>
        <v>0</v>
      </c>
      <c r="BE55" s="7"/>
      <c r="BT55" s="126" t="s">
        <v>82</v>
      </c>
      <c r="BV55" s="126" t="s">
        <v>76</v>
      </c>
      <c r="BW55" s="126" t="s">
        <v>83</v>
      </c>
      <c r="BX55" s="126" t="s">
        <v>5</v>
      </c>
      <c r="CL55" s="126" t="s">
        <v>19</v>
      </c>
      <c r="CM55" s="126" t="s">
        <v>84</v>
      </c>
    </row>
    <row r="56" s="7" customFormat="1" ht="24.75" customHeight="1">
      <c r="A56" s="114" t="s">
        <v>78</v>
      </c>
      <c r="B56" s="115"/>
      <c r="C56" s="116"/>
      <c r="D56" s="117" t="s">
        <v>85</v>
      </c>
      <c r="E56" s="117"/>
      <c r="F56" s="117"/>
      <c r="G56" s="117"/>
      <c r="H56" s="117"/>
      <c r="I56" s="118"/>
      <c r="J56" s="117" t="s">
        <v>86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'SO 100s - Sanace zemní pl...'!J30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81</v>
      </c>
      <c r="AR56" s="121"/>
      <c r="AS56" s="127">
        <v>0</v>
      </c>
      <c r="AT56" s="128">
        <f>ROUND(SUM(AV56:AW56),2)</f>
        <v>0</v>
      </c>
      <c r="AU56" s="129">
        <f>'SO 100s - Sanace zemní pl...'!P84</f>
        <v>0</v>
      </c>
      <c r="AV56" s="128">
        <f>'SO 100s - Sanace zemní pl...'!J33</f>
        <v>0</v>
      </c>
      <c r="AW56" s="128">
        <f>'SO 100s - Sanace zemní pl...'!J34</f>
        <v>0</v>
      </c>
      <c r="AX56" s="128">
        <f>'SO 100s - Sanace zemní pl...'!J35</f>
        <v>0</v>
      </c>
      <c r="AY56" s="128">
        <f>'SO 100s - Sanace zemní pl...'!J36</f>
        <v>0</v>
      </c>
      <c r="AZ56" s="128">
        <f>'SO 100s - Sanace zemní pl...'!F33</f>
        <v>0</v>
      </c>
      <c r="BA56" s="128">
        <f>'SO 100s - Sanace zemní pl...'!F34</f>
        <v>0</v>
      </c>
      <c r="BB56" s="128">
        <f>'SO 100s - Sanace zemní pl...'!F35</f>
        <v>0</v>
      </c>
      <c r="BC56" s="128">
        <f>'SO 100s - Sanace zemní pl...'!F36</f>
        <v>0</v>
      </c>
      <c r="BD56" s="130">
        <f>'SO 100s - Sanace zemní pl...'!F37</f>
        <v>0</v>
      </c>
      <c r="BE56" s="7"/>
      <c r="BT56" s="126" t="s">
        <v>82</v>
      </c>
      <c r="BV56" s="126" t="s">
        <v>76</v>
      </c>
      <c r="BW56" s="126" t="s">
        <v>87</v>
      </c>
      <c r="BX56" s="126" t="s">
        <v>5</v>
      </c>
      <c r="CL56" s="126" t="s">
        <v>19</v>
      </c>
      <c r="CM56" s="126" t="s">
        <v>84</v>
      </c>
    </row>
    <row r="57" s="2" customFormat="1" ht="30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7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</row>
    <row r="58" s="2" customFormat="1" ht="6.96" customHeight="1">
      <c r="A58" s="41"/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47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</row>
  </sheetData>
  <sheetProtection sheet="1" formatColumns="0" formatRows="0" objects="1" scenarios="1" spinCount="100000" saltValue="/L3JD0Dd2k5JBoGf0DKUF77I38+cnaw3fWM4S0NsZ3QMayniMM9PwZNwP4mwyP6f+441Q5JMWrsLgoOolqKORw==" hashValue="OXh8i6glgqPWcmvUyQb3aI/IhucNOOGuVea8tSCB5Y3HIzvjsmmjjCAdHhNW6iVW7CAC/PbEqJlPM4qiK0fzF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 100 - Pozemní komunikace'!C2" display="/"/>
    <hyperlink ref="A56" location="'SO 100s - Sanace zemní pl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84</v>
      </c>
    </row>
    <row r="4" s="1" customFormat="1" ht="24.96" customHeight="1">
      <c r="B4" s="23"/>
      <c r="D4" s="133" t="s">
        <v>88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Rekonstrukce areálových komunikací v zámeckém parku DPL Smečno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89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90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91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28. 3. 2024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26</v>
      </c>
      <c r="E14" s="41"/>
      <c r="F14" s="41"/>
      <c r="G14" s="41"/>
      <c r="H14" s="41"/>
      <c r="I14" s="135" t="s">
        <v>27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30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27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30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27</v>
      </c>
      <c r="J20" s="139" t="s">
        <v>34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35</v>
      </c>
      <c r="F21" s="41"/>
      <c r="G21" s="41"/>
      <c r="H21" s="41"/>
      <c r="I21" s="135" t="s">
        <v>30</v>
      </c>
      <c r="J21" s="139" t="s">
        <v>28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37</v>
      </c>
      <c r="E23" s="41"/>
      <c r="F23" s="41"/>
      <c r="G23" s="41"/>
      <c r="H23" s="41"/>
      <c r="I23" s="135" t="s">
        <v>27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30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38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28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40</v>
      </c>
      <c r="E30" s="41"/>
      <c r="F30" s="41"/>
      <c r="G30" s="41"/>
      <c r="H30" s="41"/>
      <c r="I30" s="41"/>
      <c r="J30" s="147">
        <f>ROUND(J99,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42</v>
      </c>
      <c r="G32" s="41"/>
      <c r="H32" s="41"/>
      <c r="I32" s="148" t="s">
        <v>41</v>
      </c>
      <c r="J32" s="148" t="s">
        <v>43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44</v>
      </c>
      <c r="E33" s="135" t="s">
        <v>45</v>
      </c>
      <c r="F33" s="150">
        <f>ROUND((SUM(BE99:BE826)),  2)</f>
        <v>0</v>
      </c>
      <c r="G33" s="41"/>
      <c r="H33" s="41"/>
      <c r="I33" s="151">
        <v>0.20999999999999999</v>
      </c>
      <c r="J33" s="150">
        <f>ROUND(((SUM(BE99:BE826))*I33),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46</v>
      </c>
      <c r="F34" s="150">
        <f>ROUND((SUM(BF99:BF826)),  2)</f>
        <v>0</v>
      </c>
      <c r="G34" s="41"/>
      <c r="H34" s="41"/>
      <c r="I34" s="151">
        <v>0.12</v>
      </c>
      <c r="J34" s="150">
        <f>ROUND(((SUM(BF99:BF826))*I34),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47</v>
      </c>
      <c r="F35" s="150">
        <f>ROUND((SUM(BG99:BG826)),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48</v>
      </c>
      <c r="F36" s="150">
        <f>ROUND((SUM(BH99:BH826)),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49</v>
      </c>
      <c r="F37" s="150">
        <f>ROUND((SUM(BI99:BI826)),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92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Rekonstrukce areálových komunikací v zámeckém parku DPL Smečno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89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100 - Pozemní komunikace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Smečno</v>
      </c>
      <c r="G52" s="43"/>
      <c r="H52" s="43"/>
      <c r="I52" s="35" t="s">
        <v>24</v>
      </c>
      <c r="J52" s="75" t="str">
        <f>IF(J12="","",J12)</f>
        <v>28. 3. 2024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26</v>
      </c>
      <c r="D54" s="43"/>
      <c r="E54" s="43"/>
      <c r="F54" s="30" t="str">
        <f>E15</f>
        <v xml:space="preserve"> </v>
      </c>
      <c r="G54" s="43"/>
      <c r="H54" s="43"/>
      <c r="I54" s="35" t="s">
        <v>33</v>
      </c>
      <c r="J54" s="39" t="str">
        <f>E21</f>
        <v>Dprojekty s.r.o.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37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93</v>
      </c>
      <c r="D57" s="165"/>
      <c r="E57" s="165"/>
      <c r="F57" s="165"/>
      <c r="G57" s="165"/>
      <c r="H57" s="165"/>
      <c r="I57" s="165"/>
      <c r="J57" s="166" t="s">
        <v>94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72</v>
      </c>
      <c r="D59" s="43"/>
      <c r="E59" s="43"/>
      <c r="F59" s="43"/>
      <c r="G59" s="43"/>
      <c r="H59" s="43"/>
      <c r="I59" s="43"/>
      <c r="J59" s="105">
        <f>J99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95</v>
      </c>
    </row>
    <row r="60" s="9" customFormat="1" ht="24.96" customHeight="1">
      <c r="A60" s="9"/>
      <c r="B60" s="168"/>
      <c r="C60" s="169"/>
      <c r="D60" s="170" t="s">
        <v>96</v>
      </c>
      <c r="E60" s="171"/>
      <c r="F60" s="171"/>
      <c r="G60" s="171"/>
      <c r="H60" s="171"/>
      <c r="I60" s="171"/>
      <c r="J60" s="172">
        <f>J100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97</v>
      </c>
      <c r="E61" s="177"/>
      <c r="F61" s="177"/>
      <c r="G61" s="177"/>
      <c r="H61" s="177"/>
      <c r="I61" s="177"/>
      <c r="J61" s="178">
        <f>J101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98</v>
      </c>
      <c r="E62" s="177"/>
      <c r="F62" s="177"/>
      <c r="G62" s="177"/>
      <c r="H62" s="177"/>
      <c r="I62" s="177"/>
      <c r="J62" s="178">
        <f>J283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99</v>
      </c>
      <c r="E63" s="177"/>
      <c r="F63" s="177"/>
      <c r="G63" s="177"/>
      <c r="H63" s="177"/>
      <c r="I63" s="177"/>
      <c r="J63" s="178">
        <f>J307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100</v>
      </c>
      <c r="E64" s="177"/>
      <c r="F64" s="177"/>
      <c r="G64" s="177"/>
      <c r="H64" s="177"/>
      <c r="I64" s="177"/>
      <c r="J64" s="178">
        <f>J345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101</v>
      </c>
      <c r="E65" s="177"/>
      <c r="F65" s="177"/>
      <c r="G65" s="177"/>
      <c r="H65" s="177"/>
      <c r="I65" s="177"/>
      <c r="J65" s="178">
        <f>J533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102</v>
      </c>
      <c r="E66" s="177"/>
      <c r="F66" s="177"/>
      <c r="G66" s="177"/>
      <c r="H66" s="177"/>
      <c r="I66" s="177"/>
      <c r="J66" s="178">
        <f>J538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103</v>
      </c>
      <c r="E67" s="177"/>
      <c r="F67" s="177"/>
      <c r="G67" s="177"/>
      <c r="H67" s="177"/>
      <c r="I67" s="177"/>
      <c r="J67" s="178">
        <f>J583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4"/>
      <c r="C68" s="175"/>
      <c r="D68" s="176" t="s">
        <v>104</v>
      </c>
      <c r="E68" s="177"/>
      <c r="F68" s="177"/>
      <c r="G68" s="177"/>
      <c r="H68" s="177"/>
      <c r="I68" s="177"/>
      <c r="J68" s="178">
        <f>J675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105</v>
      </c>
      <c r="E69" s="177"/>
      <c r="F69" s="177"/>
      <c r="G69" s="177"/>
      <c r="H69" s="177"/>
      <c r="I69" s="177"/>
      <c r="J69" s="178">
        <f>J721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106</v>
      </c>
      <c r="E70" s="177"/>
      <c r="F70" s="177"/>
      <c r="G70" s="177"/>
      <c r="H70" s="177"/>
      <c r="I70" s="177"/>
      <c r="J70" s="178">
        <f>J754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8"/>
      <c r="C71" s="169"/>
      <c r="D71" s="170" t="s">
        <v>107</v>
      </c>
      <c r="E71" s="171"/>
      <c r="F71" s="171"/>
      <c r="G71" s="171"/>
      <c r="H71" s="171"/>
      <c r="I71" s="171"/>
      <c r="J71" s="172">
        <f>J757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4"/>
      <c r="C72" s="175"/>
      <c r="D72" s="176" t="s">
        <v>108</v>
      </c>
      <c r="E72" s="177"/>
      <c r="F72" s="177"/>
      <c r="G72" s="177"/>
      <c r="H72" s="177"/>
      <c r="I72" s="177"/>
      <c r="J72" s="178">
        <f>J758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109</v>
      </c>
      <c r="E73" s="177"/>
      <c r="F73" s="177"/>
      <c r="G73" s="177"/>
      <c r="H73" s="177"/>
      <c r="I73" s="177"/>
      <c r="J73" s="178">
        <f>J773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110</v>
      </c>
      <c r="E74" s="177"/>
      <c r="F74" s="177"/>
      <c r="G74" s="177"/>
      <c r="H74" s="177"/>
      <c r="I74" s="177"/>
      <c r="J74" s="178">
        <f>J777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111</v>
      </c>
      <c r="E75" s="177"/>
      <c r="F75" s="177"/>
      <c r="G75" s="177"/>
      <c r="H75" s="177"/>
      <c r="I75" s="177"/>
      <c r="J75" s="178">
        <f>J800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68"/>
      <c r="C76" s="169"/>
      <c r="D76" s="170" t="s">
        <v>112</v>
      </c>
      <c r="E76" s="171"/>
      <c r="F76" s="171"/>
      <c r="G76" s="171"/>
      <c r="H76" s="171"/>
      <c r="I76" s="171"/>
      <c r="J76" s="172">
        <f>J810</f>
        <v>0</v>
      </c>
      <c r="K76" s="169"/>
      <c r="L76" s="17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74"/>
      <c r="C77" s="175"/>
      <c r="D77" s="176" t="s">
        <v>113</v>
      </c>
      <c r="E77" s="177"/>
      <c r="F77" s="177"/>
      <c r="G77" s="177"/>
      <c r="H77" s="177"/>
      <c r="I77" s="177"/>
      <c r="J77" s="178">
        <f>J811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4"/>
      <c r="C78" s="175"/>
      <c r="D78" s="176" t="s">
        <v>114</v>
      </c>
      <c r="E78" s="177"/>
      <c r="F78" s="177"/>
      <c r="G78" s="177"/>
      <c r="H78" s="177"/>
      <c r="I78" s="177"/>
      <c r="J78" s="178">
        <f>J817</f>
        <v>0</v>
      </c>
      <c r="K78" s="175"/>
      <c r="L78" s="17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4"/>
      <c r="C79" s="175"/>
      <c r="D79" s="176" t="s">
        <v>115</v>
      </c>
      <c r="E79" s="177"/>
      <c r="F79" s="177"/>
      <c r="G79" s="177"/>
      <c r="H79" s="177"/>
      <c r="I79" s="177"/>
      <c r="J79" s="178">
        <f>J823</f>
        <v>0</v>
      </c>
      <c r="K79" s="175"/>
      <c r="L79" s="17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5" s="2" customFormat="1" ht="6.96" customHeight="1">
      <c r="A85" s="41"/>
      <c r="B85" s="64"/>
      <c r="C85" s="65"/>
      <c r="D85" s="65"/>
      <c r="E85" s="65"/>
      <c r="F85" s="65"/>
      <c r="G85" s="65"/>
      <c r="H85" s="65"/>
      <c r="I85" s="65"/>
      <c r="J85" s="65"/>
      <c r="K85" s="65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4.96" customHeight="1">
      <c r="A86" s="41"/>
      <c r="B86" s="42"/>
      <c r="C86" s="26" t="s">
        <v>116</v>
      </c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16</v>
      </c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163" t="str">
        <f>E7</f>
        <v>Rekonstrukce areálových komunikací v zámeckém parku DPL Smečno</v>
      </c>
      <c r="F89" s="35"/>
      <c r="G89" s="35"/>
      <c r="H89" s="35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89</v>
      </c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E9</f>
        <v>SO 100 - Pozemní komunikace</v>
      </c>
      <c r="F91" s="43"/>
      <c r="G91" s="43"/>
      <c r="H91" s="43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22</v>
      </c>
      <c r="D93" s="43"/>
      <c r="E93" s="43"/>
      <c r="F93" s="30" t="str">
        <f>F12</f>
        <v>Smečno</v>
      </c>
      <c r="G93" s="43"/>
      <c r="H93" s="43"/>
      <c r="I93" s="35" t="s">
        <v>24</v>
      </c>
      <c r="J93" s="75" t="str">
        <f>IF(J12="","",J12)</f>
        <v>28. 3. 2024</v>
      </c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26</v>
      </c>
      <c r="D95" s="43"/>
      <c r="E95" s="43"/>
      <c r="F95" s="30" t="str">
        <f>E15</f>
        <v xml:space="preserve"> </v>
      </c>
      <c r="G95" s="43"/>
      <c r="H95" s="43"/>
      <c r="I95" s="35" t="s">
        <v>33</v>
      </c>
      <c r="J95" s="39" t="str">
        <f>E21</f>
        <v>Dprojekty s.r.o.</v>
      </c>
      <c r="K95" s="43"/>
      <c r="L95" s="13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31</v>
      </c>
      <c r="D96" s="43"/>
      <c r="E96" s="43"/>
      <c r="F96" s="30" t="str">
        <f>IF(E18="","",E18)</f>
        <v>Vyplň údaj</v>
      </c>
      <c r="G96" s="43"/>
      <c r="H96" s="43"/>
      <c r="I96" s="35" t="s">
        <v>37</v>
      </c>
      <c r="J96" s="39" t="str">
        <f>E24</f>
        <v xml:space="preserve"> </v>
      </c>
      <c r="K96" s="43"/>
      <c r="L96" s="13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3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1" customFormat="1" ht="29.28" customHeight="1">
      <c r="A98" s="180"/>
      <c r="B98" s="181"/>
      <c r="C98" s="182" t="s">
        <v>117</v>
      </c>
      <c r="D98" s="183" t="s">
        <v>59</v>
      </c>
      <c r="E98" s="183" t="s">
        <v>55</v>
      </c>
      <c r="F98" s="183" t="s">
        <v>56</v>
      </c>
      <c r="G98" s="183" t="s">
        <v>118</v>
      </c>
      <c r="H98" s="183" t="s">
        <v>119</v>
      </c>
      <c r="I98" s="183" t="s">
        <v>120</v>
      </c>
      <c r="J98" s="183" t="s">
        <v>94</v>
      </c>
      <c r="K98" s="184" t="s">
        <v>121</v>
      </c>
      <c r="L98" s="185"/>
      <c r="M98" s="95" t="s">
        <v>28</v>
      </c>
      <c r="N98" s="96" t="s">
        <v>44</v>
      </c>
      <c r="O98" s="96" t="s">
        <v>122</v>
      </c>
      <c r="P98" s="96" t="s">
        <v>123</v>
      </c>
      <c r="Q98" s="96" t="s">
        <v>124</v>
      </c>
      <c r="R98" s="96" t="s">
        <v>125</v>
      </c>
      <c r="S98" s="96" t="s">
        <v>126</v>
      </c>
      <c r="T98" s="97" t="s">
        <v>127</v>
      </c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</row>
    <row r="99" s="2" customFormat="1" ht="22.8" customHeight="1">
      <c r="A99" s="41"/>
      <c r="B99" s="42"/>
      <c r="C99" s="102" t="s">
        <v>128</v>
      </c>
      <c r="D99" s="43"/>
      <c r="E99" s="43"/>
      <c r="F99" s="43"/>
      <c r="G99" s="43"/>
      <c r="H99" s="43"/>
      <c r="I99" s="43"/>
      <c r="J99" s="186">
        <f>BK99</f>
        <v>0</v>
      </c>
      <c r="K99" s="43"/>
      <c r="L99" s="47"/>
      <c r="M99" s="98"/>
      <c r="N99" s="187"/>
      <c r="O99" s="99"/>
      <c r="P99" s="188">
        <f>P100+P757+P810</f>
        <v>0</v>
      </c>
      <c r="Q99" s="99"/>
      <c r="R99" s="188">
        <f>R100+R757+R810</f>
        <v>1946.1954418900004</v>
      </c>
      <c r="S99" s="99"/>
      <c r="T99" s="189">
        <f>T100+T757+T810</f>
        <v>1561.6478000000002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73</v>
      </c>
      <c r="AU99" s="20" t="s">
        <v>95</v>
      </c>
      <c r="BK99" s="190">
        <f>BK100+BK757+BK810</f>
        <v>0</v>
      </c>
    </row>
    <row r="100" s="12" customFormat="1" ht="25.92" customHeight="1">
      <c r="A100" s="12"/>
      <c r="B100" s="191"/>
      <c r="C100" s="192"/>
      <c r="D100" s="193" t="s">
        <v>73</v>
      </c>
      <c r="E100" s="194" t="s">
        <v>129</v>
      </c>
      <c r="F100" s="194" t="s">
        <v>130</v>
      </c>
      <c r="G100" s="192"/>
      <c r="H100" s="192"/>
      <c r="I100" s="195"/>
      <c r="J100" s="196">
        <f>BK100</f>
        <v>0</v>
      </c>
      <c r="K100" s="192"/>
      <c r="L100" s="197"/>
      <c r="M100" s="198"/>
      <c r="N100" s="199"/>
      <c r="O100" s="199"/>
      <c r="P100" s="200">
        <f>P101+P283+P307+P345+P533+P538+P583+P721+P754</f>
        <v>0</v>
      </c>
      <c r="Q100" s="199"/>
      <c r="R100" s="200">
        <f>R101+R283+R307+R345+R533+R538+R583+R721+R754</f>
        <v>1941.7863097900004</v>
      </c>
      <c r="S100" s="199"/>
      <c r="T100" s="201">
        <f>T101+T283+T307+T345+T533+T538+T583+T721+T754</f>
        <v>1561.4904800000002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2" t="s">
        <v>82</v>
      </c>
      <c r="AT100" s="203" t="s">
        <v>73</v>
      </c>
      <c r="AU100" s="203" t="s">
        <v>74</v>
      </c>
      <c r="AY100" s="202" t="s">
        <v>131</v>
      </c>
      <c r="BK100" s="204">
        <f>BK101+BK283+BK307+BK345+BK533+BK538+BK583+BK721+BK754</f>
        <v>0</v>
      </c>
    </row>
    <row r="101" s="12" customFormat="1" ht="22.8" customHeight="1">
      <c r="A101" s="12"/>
      <c r="B101" s="191"/>
      <c r="C101" s="192"/>
      <c r="D101" s="193" t="s">
        <v>73</v>
      </c>
      <c r="E101" s="205" t="s">
        <v>82</v>
      </c>
      <c r="F101" s="205" t="s">
        <v>132</v>
      </c>
      <c r="G101" s="192"/>
      <c r="H101" s="192"/>
      <c r="I101" s="195"/>
      <c r="J101" s="206">
        <f>BK101</f>
        <v>0</v>
      </c>
      <c r="K101" s="192"/>
      <c r="L101" s="197"/>
      <c r="M101" s="198"/>
      <c r="N101" s="199"/>
      <c r="O101" s="199"/>
      <c r="P101" s="200">
        <f>SUM(P102:P282)</f>
        <v>0</v>
      </c>
      <c r="Q101" s="199"/>
      <c r="R101" s="200">
        <f>SUM(R102:R282)</f>
        <v>103.56539100000001</v>
      </c>
      <c r="S101" s="199"/>
      <c r="T101" s="201">
        <f>SUM(T102:T282)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2" t="s">
        <v>82</v>
      </c>
      <c r="AT101" s="203" t="s">
        <v>73</v>
      </c>
      <c r="AU101" s="203" t="s">
        <v>82</v>
      </c>
      <c r="AY101" s="202" t="s">
        <v>131</v>
      </c>
      <c r="BK101" s="204">
        <f>SUM(BK102:BK282)</f>
        <v>0</v>
      </c>
    </row>
    <row r="102" s="2" customFormat="1" ht="24.15" customHeight="1">
      <c r="A102" s="41"/>
      <c r="B102" s="42"/>
      <c r="C102" s="207" t="s">
        <v>82</v>
      </c>
      <c r="D102" s="207" t="s">
        <v>133</v>
      </c>
      <c r="E102" s="208" t="s">
        <v>134</v>
      </c>
      <c r="F102" s="209" t="s">
        <v>135</v>
      </c>
      <c r="G102" s="210" t="s">
        <v>136</v>
      </c>
      <c r="H102" s="211">
        <v>15.199999999999999</v>
      </c>
      <c r="I102" s="212"/>
      <c r="J102" s="213">
        <f>ROUND(I102*H102,2)</f>
        <v>0</v>
      </c>
      <c r="K102" s="209" t="s">
        <v>137</v>
      </c>
      <c r="L102" s="47"/>
      <c r="M102" s="214" t="s">
        <v>28</v>
      </c>
      <c r="N102" s="215" t="s">
        <v>45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138</v>
      </c>
      <c r="AT102" s="218" t="s">
        <v>133</v>
      </c>
      <c r="AU102" s="218" t="s">
        <v>84</v>
      </c>
      <c r="AY102" s="20" t="s">
        <v>131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82</v>
      </c>
      <c r="BK102" s="219">
        <f>ROUND(I102*H102,2)</f>
        <v>0</v>
      </c>
      <c r="BL102" s="20" t="s">
        <v>138</v>
      </c>
      <c r="BM102" s="218" t="s">
        <v>139</v>
      </c>
    </row>
    <row r="103" s="2" customFormat="1">
      <c r="A103" s="41"/>
      <c r="B103" s="42"/>
      <c r="C103" s="43"/>
      <c r="D103" s="220" t="s">
        <v>140</v>
      </c>
      <c r="E103" s="43"/>
      <c r="F103" s="221" t="s">
        <v>141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140</v>
      </c>
      <c r="AU103" s="20" t="s">
        <v>84</v>
      </c>
    </row>
    <row r="104" s="13" customFormat="1">
      <c r="A104" s="13"/>
      <c r="B104" s="225"/>
      <c r="C104" s="226"/>
      <c r="D104" s="227" t="s">
        <v>142</v>
      </c>
      <c r="E104" s="228" t="s">
        <v>28</v>
      </c>
      <c r="F104" s="229" t="s">
        <v>143</v>
      </c>
      <c r="G104" s="226"/>
      <c r="H104" s="230">
        <v>15.199999999999999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142</v>
      </c>
      <c r="AU104" s="236" t="s">
        <v>84</v>
      </c>
      <c r="AV104" s="13" t="s">
        <v>84</v>
      </c>
      <c r="AW104" s="13" t="s">
        <v>36</v>
      </c>
      <c r="AX104" s="13" t="s">
        <v>82</v>
      </c>
      <c r="AY104" s="236" t="s">
        <v>131</v>
      </c>
    </row>
    <row r="105" s="2" customFormat="1" ht="24.15" customHeight="1">
      <c r="A105" s="41"/>
      <c r="B105" s="42"/>
      <c r="C105" s="207" t="s">
        <v>84</v>
      </c>
      <c r="D105" s="207" t="s">
        <v>133</v>
      </c>
      <c r="E105" s="208" t="s">
        <v>144</v>
      </c>
      <c r="F105" s="209" t="s">
        <v>145</v>
      </c>
      <c r="G105" s="210" t="s">
        <v>146</v>
      </c>
      <c r="H105" s="211">
        <v>1</v>
      </c>
      <c r="I105" s="212"/>
      <c r="J105" s="213">
        <f>ROUND(I105*H105,2)</f>
        <v>0</v>
      </c>
      <c r="K105" s="209" t="s">
        <v>137</v>
      </c>
      <c r="L105" s="47"/>
      <c r="M105" s="214" t="s">
        <v>28</v>
      </c>
      <c r="N105" s="215" t="s">
        <v>45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138</v>
      </c>
      <c r="AT105" s="218" t="s">
        <v>133</v>
      </c>
      <c r="AU105" s="218" t="s">
        <v>84</v>
      </c>
      <c r="AY105" s="20" t="s">
        <v>131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82</v>
      </c>
      <c r="BK105" s="219">
        <f>ROUND(I105*H105,2)</f>
        <v>0</v>
      </c>
      <c r="BL105" s="20" t="s">
        <v>138</v>
      </c>
      <c r="BM105" s="218" t="s">
        <v>147</v>
      </c>
    </row>
    <row r="106" s="2" customFormat="1">
      <c r="A106" s="41"/>
      <c r="B106" s="42"/>
      <c r="C106" s="43"/>
      <c r="D106" s="220" t="s">
        <v>140</v>
      </c>
      <c r="E106" s="43"/>
      <c r="F106" s="221" t="s">
        <v>148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140</v>
      </c>
      <c r="AU106" s="20" t="s">
        <v>84</v>
      </c>
    </row>
    <row r="107" s="13" customFormat="1">
      <c r="A107" s="13"/>
      <c r="B107" s="225"/>
      <c r="C107" s="226"/>
      <c r="D107" s="227" t="s">
        <v>142</v>
      </c>
      <c r="E107" s="228" t="s">
        <v>28</v>
      </c>
      <c r="F107" s="229" t="s">
        <v>82</v>
      </c>
      <c r="G107" s="226"/>
      <c r="H107" s="230">
        <v>1</v>
      </c>
      <c r="I107" s="231"/>
      <c r="J107" s="226"/>
      <c r="K107" s="226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142</v>
      </c>
      <c r="AU107" s="236" t="s">
        <v>84</v>
      </c>
      <c r="AV107" s="13" t="s">
        <v>84</v>
      </c>
      <c r="AW107" s="13" t="s">
        <v>36</v>
      </c>
      <c r="AX107" s="13" t="s">
        <v>82</v>
      </c>
      <c r="AY107" s="236" t="s">
        <v>131</v>
      </c>
    </row>
    <row r="108" s="2" customFormat="1" ht="21.75" customHeight="1">
      <c r="A108" s="41"/>
      <c r="B108" s="42"/>
      <c r="C108" s="207" t="s">
        <v>149</v>
      </c>
      <c r="D108" s="207" t="s">
        <v>133</v>
      </c>
      <c r="E108" s="208" t="s">
        <v>150</v>
      </c>
      <c r="F108" s="209" t="s">
        <v>151</v>
      </c>
      <c r="G108" s="210" t="s">
        <v>136</v>
      </c>
      <c r="H108" s="211">
        <v>1</v>
      </c>
      <c r="I108" s="212"/>
      <c r="J108" s="213">
        <f>ROUND(I108*H108,2)</f>
        <v>0</v>
      </c>
      <c r="K108" s="209" t="s">
        <v>137</v>
      </c>
      <c r="L108" s="47"/>
      <c r="M108" s="214" t="s">
        <v>28</v>
      </c>
      <c r="N108" s="215" t="s">
        <v>45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138</v>
      </c>
      <c r="AT108" s="218" t="s">
        <v>133</v>
      </c>
      <c r="AU108" s="218" t="s">
        <v>84</v>
      </c>
      <c r="AY108" s="20" t="s">
        <v>131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82</v>
      </c>
      <c r="BK108" s="219">
        <f>ROUND(I108*H108,2)</f>
        <v>0</v>
      </c>
      <c r="BL108" s="20" t="s">
        <v>138</v>
      </c>
      <c r="BM108" s="218" t="s">
        <v>152</v>
      </c>
    </row>
    <row r="109" s="2" customFormat="1">
      <c r="A109" s="41"/>
      <c r="B109" s="42"/>
      <c r="C109" s="43"/>
      <c r="D109" s="220" t="s">
        <v>140</v>
      </c>
      <c r="E109" s="43"/>
      <c r="F109" s="221" t="s">
        <v>153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140</v>
      </c>
      <c r="AU109" s="20" t="s">
        <v>84</v>
      </c>
    </row>
    <row r="110" s="13" customFormat="1">
      <c r="A110" s="13"/>
      <c r="B110" s="225"/>
      <c r="C110" s="226"/>
      <c r="D110" s="227" t="s">
        <v>142</v>
      </c>
      <c r="E110" s="228" t="s">
        <v>28</v>
      </c>
      <c r="F110" s="229" t="s">
        <v>82</v>
      </c>
      <c r="G110" s="226"/>
      <c r="H110" s="230">
        <v>1</v>
      </c>
      <c r="I110" s="231"/>
      <c r="J110" s="226"/>
      <c r="K110" s="226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142</v>
      </c>
      <c r="AU110" s="236" t="s">
        <v>84</v>
      </c>
      <c r="AV110" s="13" t="s">
        <v>84</v>
      </c>
      <c r="AW110" s="13" t="s">
        <v>36</v>
      </c>
      <c r="AX110" s="13" t="s">
        <v>82</v>
      </c>
      <c r="AY110" s="236" t="s">
        <v>131</v>
      </c>
    </row>
    <row r="111" s="2" customFormat="1" ht="21.75" customHeight="1">
      <c r="A111" s="41"/>
      <c r="B111" s="42"/>
      <c r="C111" s="207" t="s">
        <v>138</v>
      </c>
      <c r="D111" s="207" t="s">
        <v>133</v>
      </c>
      <c r="E111" s="208" t="s">
        <v>154</v>
      </c>
      <c r="F111" s="209" t="s">
        <v>155</v>
      </c>
      <c r="G111" s="210" t="s">
        <v>156</v>
      </c>
      <c r="H111" s="211">
        <v>214.06999999999999</v>
      </c>
      <c r="I111" s="212"/>
      <c r="J111" s="213">
        <f>ROUND(I111*H111,2)</f>
        <v>0</v>
      </c>
      <c r="K111" s="209" t="s">
        <v>137</v>
      </c>
      <c r="L111" s="47"/>
      <c r="M111" s="214" t="s">
        <v>28</v>
      </c>
      <c r="N111" s="215" t="s">
        <v>45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138</v>
      </c>
      <c r="AT111" s="218" t="s">
        <v>133</v>
      </c>
      <c r="AU111" s="218" t="s">
        <v>84</v>
      </c>
      <c r="AY111" s="20" t="s">
        <v>131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82</v>
      </c>
      <c r="BK111" s="219">
        <f>ROUND(I111*H111,2)</f>
        <v>0</v>
      </c>
      <c r="BL111" s="20" t="s">
        <v>138</v>
      </c>
      <c r="BM111" s="218" t="s">
        <v>157</v>
      </c>
    </row>
    <row r="112" s="2" customFormat="1">
      <c r="A112" s="41"/>
      <c r="B112" s="42"/>
      <c r="C112" s="43"/>
      <c r="D112" s="220" t="s">
        <v>140</v>
      </c>
      <c r="E112" s="43"/>
      <c r="F112" s="221" t="s">
        <v>158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140</v>
      </c>
      <c r="AU112" s="20" t="s">
        <v>84</v>
      </c>
    </row>
    <row r="113" s="14" customFormat="1">
      <c r="A113" s="14"/>
      <c r="B113" s="237"/>
      <c r="C113" s="238"/>
      <c r="D113" s="227" t="s">
        <v>142</v>
      </c>
      <c r="E113" s="239" t="s">
        <v>28</v>
      </c>
      <c r="F113" s="240" t="s">
        <v>159</v>
      </c>
      <c r="G113" s="238"/>
      <c r="H113" s="239" t="s">
        <v>28</v>
      </c>
      <c r="I113" s="241"/>
      <c r="J113" s="238"/>
      <c r="K113" s="238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142</v>
      </c>
      <c r="AU113" s="246" t="s">
        <v>84</v>
      </c>
      <c r="AV113" s="14" t="s">
        <v>82</v>
      </c>
      <c r="AW113" s="14" t="s">
        <v>36</v>
      </c>
      <c r="AX113" s="14" t="s">
        <v>74</v>
      </c>
      <c r="AY113" s="246" t="s">
        <v>131</v>
      </c>
    </row>
    <row r="114" s="13" customFormat="1">
      <c r="A114" s="13"/>
      <c r="B114" s="225"/>
      <c r="C114" s="226"/>
      <c r="D114" s="227" t="s">
        <v>142</v>
      </c>
      <c r="E114" s="228" t="s">
        <v>28</v>
      </c>
      <c r="F114" s="229" t="s">
        <v>160</v>
      </c>
      <c r="G114" s="226"/>
      <c r="H114" s="230">
        <v>196.44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142</v>
      </c>
      <c r="AU114" s="236" t="s">
        <v>84</v>
      </c>
      <c r="AV114" s="13" t="s">
        <v>84</v>
      </c>
      <c r="AW114" s="13" t="s">
        <v>36</v>
      </c>
      <c r="AX114" s="13" t="s">
        <v>74</v>
      </c>
      <c r="AY114" s="236" t="s">
        <v>131</v>
      </c>
    </row>
    <row r="115" s="13" customFormat="1">
      <c r="A115" s="13"/>
      <c r="B115" s="225"/>
      <c r="C115" s="226"/>
      <c r="D115" s="227" t="s">
        <v>142</v>
      </c>
      <c r="E115" s="228" t="s">
        <v>28</v>
      </c>
      <c r="F115" s="229" t="s">
        <v>161</v>
      </c>
      <c r="G115" s="226"/>
      <c r="H115" s="230">
        <v>17.629999999999999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142</v>
      </c>
      <c r="AU115" s="236" t="s">
        <v>84</v>
      </c>
      <c r="AV115" s="13" t="s">
        <v>84</v>
      </c>
      <c r="AW115" s="13" t="s">
        <v>36</v>
      </c>
      <c r="AX115" s="13" t="s">
        <v>74</v>
      </c>
      <c r="AY115" s="236" t="s">
        <v>131</v>
      </c>
    </row>
    <row r="116" s="15" customFormat="1">
      <c r="A116" s="15"/>
      <c r="B116" s="247"/>
      <c r="C116" s="248"/>
      <c r="D116" s="227" t="s">
        <v>142</v>
      </c>
      <c r="E116" s="249" t="s">
        <v>28</v>
      </c>
      <c r="F116" s="250" t="s">
        <v>162</v>
      </c>
      <c r="G116" s="248"/>
      <c r="H116" s="251">
        <v>214.06999999999999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7" t="s">
        <v>142</v>
      </c>
      <c r="AU116" s="257" t="s">
        <v>84</v>
      </c>
      <c r="AV116" s="15" t="s">
        <v>138</v>
      </c>
      <c r="AW116" s="15" t="s">
        <v>36</v>
      </c>
      <c r="AX116" s="15" t="s">
        <v>82</v>
      </c>
      <c r="AY116" s="257" t="s">
        <v>131</v>
      </c>
    </row>
    <row r="117" s="2" customFormat="1" ht="16.5" customHeight="1">
      <c r="A117" s="41"/>
      <c r="B117" s="42"/>
      <c r="C117" s="207" t="s">
        <v>163</v>
      </c>
      <c r="D117" s="207" t="s">
        <v>133</v>
      </c>
      <c r="E117" s="208" t="s">
        <v>164</v>
      </c>
      <c r="F117" s="209" t="s">
        <v>165</v>
      </c>
      <c r="G117" s="210" t="s">
        <v>156</v>
      </c>
      <c r="H117" s="211">
        <v>372.81</v>
      </c>
      <c r="I117" s="212"/>
      <c r="J117" s="213">
        <f>ROUND(I117*H117,2)</f>
        <v>0</v>
      </c>
      <c r="K117" s="209" t="s">
        <v>137</v>
      </c>
      <c r="L117" s="47"/>
      <c r="M117" s="214" t="s">
        <v>28</v>
      </c>
      <c r="N117" s="215" t="s">
        <v>45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138</v>
      </c>
      <c r="AT117" s="218" t="s">
        <v>133</v>
      </c>
      <c r="AU117" s="218" t="s">
        <v>84</v>
      </c>
      <c r="AY117" s="20" t="s">
        <v>131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82</v>
      </c>
      <c r="BK117" s="219">
        <f>ROUND(I117*H117,2)</f>
        <v>0</v>
      </c>
      <c r="BL117" s="20" t="s">
        <v>138</v>
      </c>
      <c r="BM117" s="218" t="s">
        <v>166</v>
      </c>
    </row>
    <row r="118" s="2" customFormat="1">
      <c r="A118" s="41"/>
      <c r="B118" s="42"/>
      <c r="C118" s="43"/>
      <c r="D118" s="220" t="s">
        <v>140</v>
      </c>
      <c r="E118" s="43"/>
      <c r="F118" s="221" t="s">
        <v>167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140</v>
      </c>
      <c r="AU118" s="20" t="s">
        <v>84</v>
      </c>
    </row>
    <row r="119" s="14" customFormat="1">
      <c r="A119" s="14"/>
      <c r="B119" s="237"/>
      <c r="C119" s="238"/>
      <c r="D119" s="227" t="s">
        <v>142</v>
      </c>
      <c r="E119" s="239" t="s">
        <v>28</v>
      </c>
      <c r="F119" s="240" t="s">
        <v>168</v>
      </c>
      <c r="G119" s="238"/>
      <c r="H119" s="239" t="s">
        <v>28</v>
      </c>
      <c r="I119" s="241"/>
      <c r="J119" s="238"/>
      <c r="K119" s="238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142</v>
      </c>
      <c r="AU119" s="246" t="s">
        <v>84</v>
      </c>
      <c r="AV119" s="14" t="s">
        <v>82</v>
      </c>
      <c r="AW119" s="14" t="s">
        <v>36</v>
      </c>
      <c r="AX119" s="14" t="s">
        <v>74</v>
      </c>
      <c r="AY119" s="246" t="s">
        <v>131</v>
      </c>
    </row>
    <row r="120" s="13" customFormat="1">
      <c r="A120" s="13"/>
      <c r="B120" s="225"/>
      <c r="C120" s="226"/>
      <c r="D120" s="227" t="s">
        <v>142</v>
      </c>
      <c r="E120" s="228" t="s">
        <v>28</v>
      </c>
      <c r="F120" s="229" t="s">
        <v>169</v>
      </c>
      <c r="G120" s="226"/>
      <c r="H120" s="230">
        <v>372.81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142</v>
      </c>
      <c r="AU120" s="236" t="s">
        <v>84</v>
      </c>
      <c r="AV120" s="13" t="s">
        <v>84</v>
      </c>
      <c r="AW120" s="13" t="s">
        <v>36</v>
      </c>
      <c r="AX120" s="13" t="s">
        <v>74</v>
      </c>
      <c r="AY120" s="236" t="s">
        <v>131</v>
      </c>
    </row>
    <row r="121" s="15" customFormat="1">
      <c r="A121" s="15"/>
      <c r="B121" s="247"/>
      <c r="C121" s="248"/>
      <c r="D121" s="227" t="s">
        <v>142</v>
      </c>
      <c r="E121" s="249" t="s">
        <v>28</v>
      </c>
      <c r="F121" s="250" t="s">
        <v>162</v>
      </c>
      <c r="G121" s="248"/>
      <c r="H121" s="251">
        <v>372.81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7" t="s">
        <v>142</v>
      </c>
      <c r="AU121" s="257" t="s">
        <v>84</v>
      </c>
      <c r="AV121" s="15" t="s">
        <v>138</v>
      </c>
      <c r="AW121" s="15" t="s">
        <v>36</v>
      </c>
      <c r="AX121" s="15" t="s">
        <v>82</v>
      </c>
      <c r="AY121" s="257" t="s">
        <v>131</v>
      </c>
    </row>
    <row r="122" s="2" customFormat="1" ht="21.75" customHeight="1">
      <c r="A122" s="41"/>
      <c r="B122" s="42"/>
      <c r="C122" s="207" t="s">
        <v>170</v>
      </c>
      <c r="D122" s="207" t="s">
        <v>133</v>
      </c>
      <c r="E122" s="208" t="s">
        <v>171</v>
      </c>
      <c r="F122" s="209" t="s">
        <v>172</v>
      </c>
      <c r="G122" s="210" t="s">
        <v>156</v>
      </c>
      <c r="H122" s="211">
        <v>154.56200000000001</v>
      </c>
      <c r="I122" s="212"/>
      <c r="J122" s="213">
        <f>ROUND(I122*H122,2)</f>
        <v>0</v>
      </c>
      <c r="K122" s="209" t="s">
        <v>137</v>
      </c>
      <c r="L122" s="47"/>
      <c r="M122" s="214" t="s">
        <v>28</v>
      </c>
      <c r="N122" s="215" t="s">
        <v>45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138</v>
      </c>
      <c r="AT122" s="218" t="s">
        <v>133</v>
      </c>
      <c r="AU122" s="218" t="s">
        <v>84</v>
      </c>
      <c r="AY122" s="20" t="s">
        <v>131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82</v>
      </c>
      <c r="BK122" s="219">
        <f>ROUND(I122*H122,2)</f>
        <v>0</v>
      </c>
      <c r="BL122" s="20" t="s">
        <v>138</v>
      </c>
      <c r="BM122" s="218" t="s">
        <v>173</v>
      </c>
    </row>
    <row r="123" s="2" customFormat="1">
      <c r="A123" s="41"/>
      <c r="B123" s="42"/>
      <c r="C123" s="43"/>
      <c r="D123" s="220" t="s">
        <v>140</v>
      </c>
      <c r="E123" s="43"/>
      <c r="F123" s="221" t="s">
        <v>174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140</v>
      </c>
      <c r="AU123" s="20" t="s">
        <v>84</v>
      </c>
    </row>
    <row r="124" s="13" customFormat="1">
      <c r="A124" s="13"/>
      <c r="B124" s="225"/>
      <c r="C124" s="226"/>
      <c r="D124" s="227" t="s">
        <v>142</v>
      </c>
      <c r="E124" s="228" t="s">
        <v>28</v>
      </c>
      <c r="F124" s="229" t="s">
        <v>175</v>
      </c>
      <c r="G124" s="226"/>
      <c r="H124" s="230">
        <v>11.991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142</v>
      </c>
      <c r="AU124" s="236" t="s">
        <v>84</v>
      </c>
      <c r="AV124" s="13" t="s">
        <v>84</v>
      </c>
      <c r="AW124" s="13" t="s">
        <v>36</v>
      </c>
      <c r="AX124" s="13" t="s">
        <v>74</v>
      </c>
      <c r="AY124" s="236" t="s">
        <v>131</v>
      </c>
    </row>
    <row r="125" s="13" customFormat="1">
      <c r="A125" s="13"/>
      <c r="B125" s="225"/>
      <c r="C125" s="226"/>
      <c r="D125" s="227" t="s">
        <v>142</v>
      </c>
      <c r="E125" s="228" t="s">
        <v>28</v>
      </c>
      <c r="F125" s="229" t="s">
        <v>176</v>
      </c>
      <c r="G125" s="226"/>
      <c r="H125" s="230">
        <v>1.6799999999999999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142</v>
      </c>
      <c r="AU125" s="236" t="s">
        <v>84</v>
      </c>
      <c r="AV125" s="13" t="s">
        <v>84</v>
      </c>
      <c r="AW125" s="13" t="s">
        <v>36</v>
      </c>
      <c r="AX125" s="13" t="s">
        <v>74</v>
      </c>
      <c r="AY125" s="236" t="s">
        <v>131</v>
      </c>
    </row>
    <row r="126" s="13" customFormat="1">
      <c r="A126" s="13"/>
      <c r="B126" s="225"/>
      <c r="C126" s="226"/>
      <c r="D126" s="227" t="s">
        <v>142</v>
      </c>
      <c r="E126" s="228" t="s">
        <v>28</v>
      </c>
      <c r="F126" s="229" t="s">
        <v>177</v>
      </c>
      <c r="G126" s="226"/>
      <c r="H126" s="230">
        <v>139.11099999999999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142</v>
      </c>
      <c r="AU126" s="236" t="s">
        <v>84</v>
      </c>
      <c r="AV126" s="13" t="s">
        <v>84</v>
      </c>
      <c r="AW126" s="13" t="s">
        <v>36</v>
      </c>
      <c r="AX126" s="13" t="s">
        <v>74</v>
      </c>
      <c r="AY126" s="236" t="s">
        <v>131</v>
      </c>
    </row>
    <row r="127" s="13" customFormat="1">
      <c r="A127" s="13"/>
      <c r="B127" s="225"/>
      <c r="C127" s="226"/>
      <c r="D127" s="227" t="s">
        <v>142</v>
      </c>
      <c r="E127" s="228" t="s">
        <v>28</v>
      </c>
      <c r="F127" s="229" t="s">
        <v>178</v>
      </c>
      <c r="G127" s="226"/>
      <c r="H127" s="230">
        <v>1.78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142</v>
      </c>
      <c r="AU127" s="236" t="s">
        <v>84</v>
      </c>
      <c r="AV127" s="13" t="s">
        <v>84</v>
      </c>
      <c r="AW127" s="13" t="s">
        <v>36</v>
      </c>
      <c r="AX127" s="13" t="s">
        <v>74</v>
      </c>
      <c r="AY127" s="236" t="s">
        <v>131</v>
      </c>
    </row>
    <row r="128" s="15" customFormat="1">
      <c r="A128" s="15"/>
      <c r="B128" s="247"/>
      <c r="C128" s="248"/>
      <c r="D128" s="227" t="s">
        <v>142</v>
      </c>
      <c r="E128" s="249" t="s">
        <v>28</v>
      </c>
      <c r="F128" s="250" t="s">
        <v>162</v>
      </c>
      <c r="G128" s="248"/>
      <c r="H128" s="251">
        <v>154.56199999999998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7" t="s">
        <v>142</v>
      </c>
      <c r="AU128" s="257" t="s">
        <v>84</v>
      </c>
      <c r="AV128" s="15" t="s">
        <v>138</v>
      </c>
      <c r="AW128" s="15" t="s">
        <v>36</v>
      </c>
      <c r="AX128" s="15" t="s">
        <v>82</v>
      </c>
      <c r="AY128" s="257" t="s">
        <v>131</v>
      </c>
    </row>
    <row r="129" s="2" customFormat="1" ht="21.75" customHeight="1">
      <c r="A129" s="41"/>
      <c r="B129" s="42"/>
      <c r="C129" s="207" t="s">
        <v>179</v>
      </c>
      <c r="D129" s="207" t="s">
        <v>133</v>
      </c>
      <c r="E129" s="208" t="s">
        <v>180</v>
      </c>
      <c r="F129" s="209" t="s">
        <v>181</v>
      </c>
      <c r="G129" s="210" t="s">
        <v>156</v>
      </c>
      <c r="H129" s="211">
        <v>717.10799999999995</v>
      </c>
      <c r="I129" s="212"/>
      <c r="J129" s="213">
        <f>ROUND(I129*H129,2)</f>
        <v>0</v>
      </c>
      <c r="K129" s="209" t="s">
        <v>137</v>
      </c>
      <c r="L129" s="47"/>
      <c r="M129" s="214" t="s">
        <v>28</v>
      </c>
      <c r="N129" s="215" t="s">
        <v>45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138</v>
      </c>
      <c r="AT129" s="218" t="s">
        <v>133</v>
      </c>
      <c r="AU129" s="218" t="s">
        <v>84</v>
      </c>
      <c r="AY129" s="20" t="s">
        <v>131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82</v>
      </c>
      <c r="BK129" s="219">
        <f>ROUND(I129*H129,2)</f>
        <v>0</v>
      </c>
      <c r="BL129" s="20" t="s">
        <v>138</v>
      </c>
      <c r="BM129" s="218" t="s">
        <v>182</v>
      </c>
    </row>
    <row r="130" s="2" customFormat="1">
      <c r="A130" s="41"/>
      <c r="B130" s="42"/>
      <c r="C130" s="43"/>
      <c r="D130" s="220" t="s">
        <v>140</v>
      </c>
      <c r="E130" s="43"/>
      <c r="F130" s="221" t="s">
        <v>183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140</v>
      </c>
      <c r="AU130" s="20" t="s">
        <v>84</v>
      </c>
    </row>
    <row r="131" s="13" customFormat="1">
      <c r="A131" s="13"/>
      <c r="B131" s="225"/>
      <c r="C131" s="226"/>
      <c r="D131" s="227" t="s">
        <v>142</v>
      </c>
      <c r="E131" s="228" t="s">
        <v>28</v>
      </c>
      <c r="F131" s="229" t="s">
        <v>184</v>
      </c>
      <c r="G131" s="226"/>
      <c r="H131" s="230">
        <v>717.10799999999995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142</v>
      </c>
      <c r="AU131" s="236" t="s">
        <v>84</v>
      </c>
      <c r="AV131" s="13" t="s">
        <v>84</v>
      </c>
      <c r="AW131" s="13" t="s">
        <v>36</v>
      </c>
      <c r="AX131" s="13" t="s">
        <v>74</v>
      </c>
      <c r="AY131" s="236" t="s">
        <v>131</v>
      </c>
    </row>
    <row r="132" s="15" customFormat="1">
      <c r="A132" s="15"/>
      <c r="B132" s="247"/>
      <c r="C132" s="248"/>
      <c r="D132" s="227" t="s">
        <v>142</v>
      </c>
      <c r="E132" s="249" t="s">
        <v>28</v>
      </c>
      <c r="F132" s="250" t="s">
        <v>162</v>
      </c>
      <c r="G132" s="248"/>
      <c r="H132" s="251">
        <v>717.10799999999995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7" t="s">
        <v>142</v>
      </c>
      <c r="AU132" s="257" t="s">
        <v>84</v>
      </c>
      <c r="AV132" s="15" t="s">
        <v>138</v>
      </c>
      <c r="AW132" s="15" t="s">
        <v>36</v>
      </c>
      <c r="AX132" s="15" t="s">
        <v>82</v>
      </c>
      <c r="AY132" s="257" t="s">
        <v>131</v>
      </c>
    </row>
    <row r="133" s="2" customFormat="1" ht="24.15" customHeight="1">
      <c r="A133" s="41"/>
      <c r="B133" s="42"/>
      <c r="C133" s="207" t="s">
        <v>185</v>
      </c>
      <c r="D133" s="207" t="s">
        <v>133</v>
      </c>
      <c r="E133" s="208" t="s">
        <v>186</v>
      </c>
      <c r="F133" s="209" t="s">
        <v>187</v>
      </c>
      <c r="G133" s="210" t="s">
        <v>156</v>
      </c>
      <c r="H133" s="211">
        <v>2.3999999999999999</v>
      </c>
      <c r="I133" s="212"/>
      <c r="J133" s="213">
        <f>ROUND(I133*H133,2)</f>
        <v>0</v>
      </c>
      <c r="K133" s="209" t="s">
        <v>137</v>
      </c>
      <c r="L133" s="47"/>
      <c r="M133" s="214" t="s">
        <v>28</v>
      </c>
      <c r="N133" s="215" t="s">
        <v>45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138</v>
      </c>
      <c r="AT133" s="218" t="s">
        <v>133</v>
      </c>
      <c r="AU133" s="218" t="s">
        <v>84</v>
      </c>
      <c r="AY133" s="20" t="s">
        <v>131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82</v>
      </c>
      <c r="BK133" s="219">
        <f>ROUND(I133*H133,2)</f>
        <v>0</v>
      </c>
      <c r="BL133" s="20" t="s">
        <v>138</v>
      </c>
      <c r="BM133" s="218" t="s">
        <v>188</v>
      </c>
    </row>
    <row r="134" s="2" customFormat="1">
      <c r="A134" s="41"/>
      <c r="B134" s="42"/>
      <c r="C134" s="43"/>
      <c r="D134" s="220" t="s">
        <v>140</v>
      </c>
      <c r="E134" s="43"/>
      <c r="F134" s="221" t="s">
        <v>189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140</v>
      </c>
      <c r="AU134" s="20" t="s">
        <v>84</v>
      </c>
    </row>
    <row r="135" s="13" customFormat="1">
      <c r="A135" s="13"/>
      <c r="B135" s="225"/>
      <c r="C135" s="226"/>
      <c r="D135" s="227" t="s">
        <v>142</v>
      </c>
      <c r="E135" s="228" t="s">
        <v>28</v>
      </c>
      <c r="F135" s="229" t="s">
        <v>190</v>
      </c>
      <c r="G135" s="226"/>
      <c r="H135" s="230">
        <v>2.3999999999999999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142</v>
      </c>
      <c r="AU135" s="236" t="s">
        <v>84</v>
      </c>
      <c r="AV135" s="13" t="s">
        <v>84</v>
      </c>
      <c r="AW135" s="13" t="s">
        <v>36</v>
      </c>
      <c r="AX135" s="13" t="s">
        <v>82</v>
      </c>
      <c r="AY135" s="236" t="s">
        <v>131</v>
      </c>
    </row>
    <row r="136" s="2" customFormat="1" ht="24.15" customHeight="1">
      <c r="A136" s="41"/>
      <c r="B136" s="42"/>
      <c r="C136" s="207" t="s">
        <v>191</v>
      </c>
      <c r="D136" s="207" t="s">
        <v>133</v>
      </c>
      <c r="E136" s="208" t="s">
        <v>192</v>
      </c>
      <c r="F136" s="209" t="s">
        <v>193</v>
      </c>
      <c r="G136" s="210" t="s">
        <v>156</v>
      </c>
      <c r="H136" s="211">
        <v>16.09</v>
      </c>
      <c r="I136" s="212"/>
      <c r="J136" s="213">
        <f>ROUND(I136*H136,2)</f>
        <v>0</v>
      </c>
      <c r="K136" s="209" t="s">
        <v>137</v>
      </c>
      <c r="L136" s="47"/>
      <c r="M136" s="214" t="s">
        <v>28</v>
      </c>
      <c r="N136" s="215" t="s">
        <v>45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138</v>
      </c>
      <c r="AT136" s="218" t="s">
        <v>133</v>
      </c>
      <c r="AU136" s="218" t="s">
        <v>84</v>
      </c>
      <c r="AY136" s="20" t="s">
        <v>131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82</v>
      </c>
      <c r="BK136" s="219">
        <f>ROUND(I136*H136,2)</f>
        <v>0</v>
      </c>
      <c r="BL136" s="20" t="s">
        <v>138</v>
      </c>
      <c r="BM136" s="218" t="s">
        <v>194</v>
      </c>
    </row>
    <row r="137" s="2" customFormat="1">
      <c r="A137" s="41"/>
      <c r="B137" s="42"/>
      <c r="C137" s="43"/>
      <c r="D137" s="220" t="s">
        <v>140</v>
      </c>
      <c r="E137" s="43"/>
      <c r="F137" s="221" t="s">
        <v>195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140</v>
      </c>
      <c r="AU137" s="20" t="s">
        <v>84</v>
      </c>
    </row>
    <row r="138" s="13" customFormat="1">
      <c r="A138" s="13"/>
      <c r="B138" s="225"/>
      <c r="C138" s="226"/>
      <c r="D138" s="227" t="s">
        <v>142</v>
      </c>
      <c r="E138" s="228" t="s">
        <v>28</v>
      </c>
      <c r="F138" s="229" t="s">
        <v>196</v>
      </c>
      <c r="G138" s="226"/>
      <c r="H138" s="230">
        <v>7.6799999999999997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142</v>
      </c>
      <c r="AU138" s="236" t="s">
        <v>84</v>
      </c>
      <c r="AV138" s="13" t="s">
        <v>84</v>
      </c>
      <c r="AW138" s="13" t="s">
        <v>36</v>
      </c>
      <c r="AX138" s="13" t="s">
        <v>74</v>
      </c>
      <c r="AY138" s="236" t="s">
        <v>131</v>
      </c>
    </row>
    <row r="139" s="13" customFormat="1">
      <c r="A139" s="13"/>
      <c r="B139" s="225"/>
      <c r="C139" s="226"/>
      <c r="D139" s="227" t="s">
        <v>142</v>
      </c>
      <c r="E139" s="228" t="s">
        <v>28</v>
      </c>
      <c r="F139" s="229" t="s">
        <v>197</v>
      </c>
      <c r="G139" s="226"/>
      <c r="H139" s="230">
        <v>0.91000000000000003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142</v>
      </c>
      <c r="AU139" s="236" t="s">
        <v>84</v>
      </c>
      <c r="AV139" s="13" t="s">
        <v>84</v>
      </c>
      <c r="AW139" s="13" t="s">
        <v>36</v>
      </c>
      <c r="AX139" s="13" t="s">
        <v>74</v>
      </c>
      <c r="AY139" s="236" t="s">
        <v>131</v>
      </c>
    </row>
    <row r="140" s="13" customFormat="1">
      <c r="A140" s="13"/>
      <c r="B140" s="225"/>
      <c r="C140" s="226"/>
      <c r="D140" s="227" t="s">
        <v>142</v>
      </c>
      <c r="E140" s="228" t="s">
        <v>28</v>
      </c>
      <c r="F140" s="229" t="s">
        <v>198</v>
      </c>
      <c r="G140" s="226"/>
      <c r="H140" s="230">
        <v>7.5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142</v>
      </c>
      <c r="AU140" s="236" t="s">
        <v>84</v>
      </c>
      <c r="AV140" s="13" t="s">
        <v>84</v>
      </c>
      <c r="AW140" s="13" t="s">
        <v>36</v>
      </c>
      <c r="AX140" s="13" t="s">
        <v>74</v>
      </c>
      <c r="AY140" s="236" t="s">
        <v>131</v>
      </c>
    </row>
    <row r="141" s="15" customFormat="1">
      <c r="A141" s="15"/>
      <c r="B141" s="247"/>
      <c r="C141" s="248"/>
      <c r="D141" s="227" t="s">
        <v>142</v>
      </c>
      <c r="E141" s="249" t="s">
        <v>28</v>
      </c>
      <c r="F141" s="250" t="s">
        <v>162</v>
      </c>
      <c r="G141" s="248"/>
      <c r="H141" s="251">
        <v>16.09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7" t="s">
        <v>142</v>
      </c>
      <c r="AU141" s="257" t="s">
        <v>84</v>
      </c>
      <c r="AV141" s="15" t="s">
        <v>138</v>
      </c>
      <c r="AW141" s="15" t="s">
        <v>36</v>
      </c>
      <c r="AX141" s="15" t="s">
        <v>82</v>
      </c>
      <c r="AY141" s="257" t="s">
        <v>131</v>
      </c>
    </row>
    <row r="142" s="2" customFormat="1" ht="24.15" customHeight="1">
      <c r="A142" s="41"/>
      <c r="B142" s="42"/>
      <c r="C142" s="207" t="s">
        <v>199</v>
      </c>
      <c r="D142" s="207" t="s">
        <v>133</v>
      </c>
      <c r="E142" s="208" t="s">
        <v>200</v>
      </c>
      <c r="F142" s="209" t="s">
        <v>201</v>
      </c>
      <c r="G142" s="210" t="s">
        <v>146</v>
      </c>
      <c r="H142" s="211">
        <v>1</v>
      </c>
      <c r="I142" s="212"/>
      <c r="J142" s="213">
        <f>ROUND(I142*H142,2)</f>
        <v>0</v>
      </c>
      <c r="K142" s="209" t="s">
        <v>137</v>
      </c>
      <c r="L142" s="47"/>
      <c r="M142" s="214" t="s">
        <v>28</v>
      </c>
      <c r="N142" s="215" t="s">
        <v>45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138</v>
      </c>
      <c r="AT142" s="218" t="s">
        <v>133</v>
      </c>
      <c r="AU142" s="218" t="s">
        <v>84</v>
      </c>
      <c r="AY142" s="20" t="s">
        <v>131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82</v>
      </c>
      <c r="BK142" s="219">
        <f>ROUND(I142*H142,2)</f>
        <v>0</v>
      </c>
      <c r="BL142" s="20" t="s">
        <v>138</v>
      </c>
      <c r="BM142" s="218" t="s">
        <v>202</v>
      </c>
    </row>
    <row r="143" s="2" customFormat="1">
      <c r="A143" s="41"/>
      <c r="B143" s="42"/>
      <c r="C143" s="43"/>
      <c r="D143" s="220" t="s">
        <v>140</v>
      </c>
      <c r="E143" s="43"/>
      <c r="F143" s="221" t="s">
        <v>203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140</v>
      </c>
      <c r="AU143" s="20" t="s">
        <v>84</v>
      </c>
    </row>
    <row r="144" s="13" customFormat="1">
      <c r="A144" s="13"/>
      <c r="B144" s="225"/>
      <c r="C144" s="226"/>
      <c r="D144" s="227" t="s">
        <v>142</v>
      </c>
      <c r="E144" s="228" t="s">
        <v>28</v>
      </c>
      <c r="F144" s="229" t="s">
        <v>82</v>
      </c>
      <c r="G144" s="226"/>
      <c r="H144" s="230">
        <v>1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142</v>
      </c>
      <c r="AU144" s="236" t="s">
        <v>84</v>
      </c>
      <c r="AV144" s="13" t="s">
        <v>84</v>
      </c>
      <c r="AW144" s="13" t="s">
        <v>36</v>
      </c>
      <c r="AX144" s="13" t="s">
        <v>82</v>
      </c>
      <c r="AY144" s="236" t="s">
        <v>131</v>
      </c>
    </row>
    <row r="145" s="2" customFormat="1" ht="24.15" customHeight="1">
      <c r="A145" s="41"/>
      <c r="B145" s="42"/>
      <c r="C145" s="207" t="s">
        <v>204</v>
      </c>
      <c r="D145" s="207" t="s">
        <v>133</v>
      </c>
      <c r="E145" s="208" t="s">
        <v>205</v>
      </c>
      <c r="F145" s="209" t="s">
        <v>206</v>
      </c>
      <c r="G145" s="210" t="s">
        <v>146</v>
      </c>
      <c r="H145" s="211">
        <v>1</v>
      </c>
      <c r="I145" s="212"/>
      <c r="J145" s="213">
        <f>ROUND(I145*H145,2)</f>
        <v>0</v>
      </c>
      <c r="K145" s="209" t="s">
        <v>137</v>
      </c>
      <c r="L145" s="47"/>
      <c r="M145" s="214" t="s">
        <v>28</v>
      </c>
      <c r="N145" s="215" t="s">
        <v>45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138</v>
      </c>
      <c r="AT145" s="218" t="s">
        <v>133</v>
      </c>
      <c r="AU145" s="218" t="s">
        <v>84</v>
      </c>
      <c r="AY145" s="20" t="s">
        <v>131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82</v>
      </c>
      <c r="BK145" s="219">
        <f>ROUND(I145*H145,2)</f>
        <v>0</v>
      </c>
      <c r="BL145" s="20" t="s">
        <v>138</v>
      </c>
      <c r="BM145" s="218" t="s">
        <v>207</v>
      </c>
    </row>
    <row r="146" s="2" customFormat="1">
      <c r="A146" s="41"/>
      <c r="B146" s="42"/>
      <c r="C146" s="43"/>
      <c r="D146" s="220" t="s">
        <v>140</v>
      </c>
      <c r="E146" s="43"/>
      <c r="F146" s="221" t="s">
        <v>208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140</v>
      </c>
      <c r="AU146" s="20" t="s">
        <v>84</v>
      </c>
    </row>
    <row r="147" s="13" customFormat="1">
      <c r="A147" s="13"/>
      <c r="B147" s="225"/>
      <c r="C147" s="226"/>
      <c r="D147" s="227" t="s">
        <v>142</v>
      </c>
      <c r="E147" s="228" t="s">
        <v>28</v>
      </c>
      <c r="F147" s="229" t="s">
        <v>82</v>
      </c>
      <c r="G147" s="226"/>
      <c r="H147" s="230">
        <v>1</v>
      </c>
      <c r="I147" s="231"/>
      <c r="J147" s="226"/>
      <c r="K147" s="226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142</v>
      </c>
      <c r="AU147" s="236" t="s">
        <v>84</v>
      </c>
      <c r="AV147" s="13" t="s">
        <v>84</v>
      </c>
      <c r="AW147" s="13" t="s">
        <v>36</v>
      </c>
      <c r="AX147" s="13" t="s">
        <v>82</v>
      </c>
      <c r="AY147" s="236" t="s">
        <v>131</v>
      </c>
    </row>
    <row r="148" s="2" customFormat="1" ht="21.75" customHeight="1">
      <c r="A148" s="41"/>
      <c r="B148" s="42"/>
      <c r="C148" s="207" t="s">
        <v>8</v>
      </c>
      <c r="D148" s="207" t="s">
        <v>133</v>
      </c>
      <c r="E148" s="208" t="s">
        <v>209</v>
      </c>
      <c r="F148" s="209" t="s">
        <v>210</v>
      </c>
      <c r="G148" s="210" t="s">
        <v>136</v>
      </c>
      <c r="H148" s="211">
        <v>15.199999999999999</v>
      </c>
      <c r="I148" s="212"/>
      <c r="J148" s="213">
        <f>ROUND(I148*H148,2)</f>
        <v>0</v>
      </c>
      <c r="K148" s="209" t="s">
        <v>137</v>
      </c>
      <c r="L148" s="47"/>
      <c r="M148" s="214" t="s">
        <v>28</v>
      </c>
      <c r="N148" s="215" t="s">
        <v>45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138</v>
      </c>
      <c r="AT148" s="218" t="s">
        <v>133</v>
      </c>
      <c r="AU148" s="218" t="s">
        <v>84</v>
      </c>
      <c r="AY148" s="20" t="s">
        <v>131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82</v>
      </c>
      <c r="BK148" s="219">
        <f>ROUND(I148*H148,2)</f>
        <v>0</v>
      </c>
      <c r="BL148" s="20" t="s">
        <v>138</v>
      </c>
      <c r="BM148" s="218" t="s">
        <v>211</v>
      </c>
    </row>
    <row r="149" s="2" customFormat="1">
      <c r="A149" s="41"/>
      <c r="B149" s="42"/>
      <c r="C149" s="43"/>
      <c r="D149" s="220" t="s">
        <v>140</v>
      </c>
      <c r="E149" s="43"/>
      <c r="F149" s="221" t="s">
        <v>212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140</v>
      </c>
      <c r="AU149" s="20" t="s">
        <v>84</v>
      </c>
    </row>
    <row r="150" s="2" customFormat="1">
      <c r="A150" s="41"/>
      <c r="B150" s="42"/>
      <c r="C150" s="43"/>
      <c r="D150" s="227" t="s">
        <v>213</v>
      </c>
      <c r="E150" s="43"/>
      <c r="F150" s="258" t="s">
        <v>214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213</v>
      </c>
      <c r="AU150" s="20" t="s">
        <v>84</v>
      </c>
    </row>
    <row r="151" s="13" customFormat="1">
      <c r="A151" s="13"/>
      <c r="B151" s="225"/>
      <c r="C151" s="226"/>
      <c r="D151" s="227" t="s">
        <v>142</v>
      </c>
      <c r="E151" s="228" t="s">
        <v>28</v>
      </c>
      <c r="F151" s="229" t="s">
        <v>143</v>
      </c>
      <c r="G151" s="226"/>
      <c r="H151" s="230">
        <v>15.199999999999999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142</v>
      </c>
      <c r="AU151" s="236" t="s">
        <v>84</v>
      </c>
      <c r="AV151" s="13" t="s">
        <v>84</v>
      </c>
      <c r="AW151" s="13" t="s">
        <v>36</v>
      </c>
      <c r="AX151" s="13" t="s">
        <v>82</v>
      </c>
      <c r="AY151" s="236" t="s">
        <v>131</v>
      </c>
    </row>
    <row r="152" s="2" customFormat="1" ht="37.8" customHeight="1">
      <c r="A152" s="41"/>
      <c r="B152" s="42"/>
      <c r="C152" s="207" t="s">
        <v>215</v>
      </c>
      <c r="D152" s="207" t="s">
        <v>133</v>
      </c>
      <c r="E152" s="208" t="s">
        <v>216</v>
      </c>
      <c r="F152" s="209" t="s">
        <v>217</v>
      </c>
      <c r="G152" s="210" t="s">
        <v>146</v>
      </c>
      <c r="H152" s="211">
        <v>9</v>
      </c>
      <c r="I152" s="212"/>
      <c r="J152" s="213">
        <f>ROUND(I152*H152,2)</f>
        <v>0</v>
      </c>
      <c r="K152" s="209" t="s">
        <v>137</v>
      </c>
      <c r="L152" s="47"/>
      <c r="M152" s="214" t="s">
        <v>28</v>
      </c>
      <c r="N152" s="215" t="s">
        <v>45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138</v>
      </c>
      <c r="AT152" s="218" t="s">
        <v>133</v>
      </c>
      <c r="AU152" s="218" t="s">
        <v>84</v>
      </c>
      <c r="AY152" s="20" t="s">
        <v>131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82</v>
      </c>
      <c r="BK152" s="219">
        <f>ROUND(I152*H152,2)</f>
        <v>0</v>
      </c>
      <c r="BL152" s="20" t="s">
        <v>138</v>
      </c>
      <c r="BM152" s="218" t="s">
        <v>218</v>
      </c>
    </row>
    <row r="153" s="2" customFormat="1">
      <c r="A153" s="41"/>
      <c r="B153" s="42"/>
      <c r="C153" s="43"/>
      <c r="D153" s="220" t="s">
        <v>140</v>
      </c>
      <c r="E153" s="43"/>
      <c r="F153" s="221" t="s">
        <v>219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140</v>
      </c>
      <c r="AU153" s="20" t="s">
        <v>84</v>
      </c>
    </row>
    <row r="154" s="2" customFormat="1">
      <c r="A154" s="41"/>
      <c r="B154" s="42"/>
      <c r="C154" s="43"/>
      <c r="D154" s="227" t="s">
        <v>213</v>
      </c>
      <c r="E154" s="43"/>
      <c r="F154" s="258" t="s">
        <v>220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213</v>
      </c>
      <c r="AU154" s="20" t="s">
        <v>84</v>
      </c>
    </row>
    <row r="155" s="13" customFormat="1">
      <c r="A155" s="13"/>
      <c r="B155" s="225"/>
      <c r="C155" s="226"/>
      <c r="D155" s="227" t="s">
        <v>142</v>
      </c>
      <c r="E155" s="228" t="s">
        <v>28</v>
      </c>
      <c r="F155" s="229" t="s">
        <v>221</v>
      </c>
      <c r="G155" s="226"/>
      <c r="H155" s="230">
        <v>9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142</v>
      </c>
      <c r="AU155" s="236" t="s">
        <v>84</v>
      </c>
      <c r="AV155" s="13" t="s">
        <v>84</v>
      </c>
      <c r="AW155" s="13" t="s">
        <v>36</v>
      </c>
      <c r="AX155" s="13" t="s">
        <v>82</v>
      </c>
      <c r="AY155" s="236" t="s">
        <v>131</v>
      </c>
    </row>
    <row r="156" s="2" customFormat="1" ht="33" customHeight="1">
      <c r="A156" s="41"/>
      <c r="B156" s="42"/>
      <c r="C156" s="207" t="s">
        <v>222</v>
      </c>
      <c r="D156" s="207" t="s">
        <v>133</v>
      </c>
      <c r="E156" s="208" t="s">
        <v>223</v>
      </c>
      <c r="F156" s="209" t="s">
        <v>224</v>
      </c>
      <c r="G156" s="210" t="s">
        <v>146</v>
      </c>
      <c r="H156" s="211">
        <v>9</v>
      </c>
      <c r="I156" s="212"/>
      <c r="J156" s="213">
        <f>ROUND(I156*H156,2)</f>
        <v>0</v>
      </c>
      <c r="K156" s="209" t="s">
        <v>137</v>
      </c>
      <c r="L156" s="47"/>
      <c r="M156" s="214" t="s">
        <v>28</v>
      </c>
      <c r="N156" s="215" t="s">
        <v>45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138</v>
      </c>
      <c r="AT156" s="218" t="s">
        <v>133</v>
      </c>
      <c r="AU156" s="218" t="s">
        <v>84</v>
      </c>
      <c r="AY156" s="20" t="s">
        <v>131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82</v>
      </c>
      <c r="BK156" s="219">
        <f>ROUND(I156*H156,2)</f>
        <v>0</v>
      </c>
      <c r="BL156" s="20" t="s">
        <v>138</v>
      </c>
      <c r="BM156" s="218" t="s">
        <v>225</v>
      </c>
    </row>
    <row r="157" s="2" customFormat="1">
      <c r="A157" s="41"/>
      <c r="B157" s="42"/>
      <c r="C157" s="43"/>
      <c r="D157" s="220" t="s">
        <v>140</v>
      </c>
      <c r="E157" s="43"/>
      <c r="F157" s="221" t="s">
        <v>226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140</v>
      </c>
      <c r="AU157" s="20" t="s">
        <v>84</v>
      </c>
    </row>
    <row r="158" s="2" customFormat="1">
      <c r="A158" s="41"/>
      <c r="B158" s="42"/>
      <c r="C158" s="43"/>
      <c r="D158" s="227" t="s">
        <v>213</v>
      </c>
      <c r="E158" s="43"/>
      <c r="F158" s="258" t="s">
        <v>220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213</v>
      </c>
      <c r="AU158" s="20" t="s">
        <v>84</v>
      </c>
    </row>
    <row r="159" s="13" customFormat="1">
      <c r="A159" s="13"/>
      <c r="B159" s="225"/>
      <c r="C159" s="226"/>
      <c r="D159" s="227" t="s">
        <v>142</v>
      </c>
      <c r="E159" s="228" t="s">
        <v>28</v>
      </c>
      <c r="F159" s="229" t="s">
        <v>221</v>
      </c>
      <c r="G159" s="226"/>
      <c r="H159" s="230">
        <v>9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142</v>
      </c>
      <c r="AU159" s="236" t="s">
        <v>84</v>
      </c>
      <c r="AV159" s="13" t="s">
        <v>84</v>
      </c>
      <c r="AW159" s="13" t="s">
        <v>36</v>
      </c>
      <c r="AX159" s="13" t="s">
        <v>82</v>
      </c>
      <c r="AY159" s="236" t="s">
        <v>131</v>
      </c>
    </row>
    <row r="160" s="2" customFormat="1" ht="21.75" customHeight="1">
      <c r="A160" s="41"/>
      <c r="B160" s="42"/>
      <c r="C160" s="207" t="s">
        <v>227</v>
      </c>
      <c r="D160" s="207" t="s">
        <v>133</v>
      </c>
      <c r="E160" s="208" t="s">
        <v>228</v>
      </c>
      <c r="F160" s="209" t="s">
        <v>229</v>
      </c>
      <c r="G160" s="210" t="s">
        <v>136</v>
      </c>
      <c r="H160" s="211">
        <v>76</v>
      </c>
      <c r="I160" s="212"/>
      <c r="J160" s="213">
        <f>ROUND(I160*H160,2)</f>
        <v>0</v>
      </c>
      <c r="K160" s="209" t="s">
        <v>137</v>
      </c>
      <c r="L160" s="47"/>
      <c r="M160" s="214" t="s">
        <v>28</v>
      </c>
      <c r="N160" s="215" t="s">
        <v>45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138</v>
      </c>
      <c r="AT160" s="218" t="s">
        <v>133</v>
      </c>
      <c r="AU160" s="218" t="s">
        <v>84</v>
      </c>
      <c r="AY160" s="20" t="s">
        <v>131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82</v>
      </c>
      <c r="BK160" s="219">
        <f>ROUND(I160*H160,2)</f>
        <v>0</v>
      </c>
      <c r="BL160" s="20" t="s">
        <v>138</v>
      </c>
      <c r="BM160" s="218" t="s">
        <v>230</v>
      </c>
    </row>
    <row r="161" s="2" customFormat="1">
      <c r="A161" s="41"/>
      <c r="B161" s="42"/>
      <c r="C161" s="43"/>
      <c r="D161" s="220" t="s">
        <v>140</v>
      </c>
      <c r="E161" s="43"/>
      <c r="F161" s="221" t="s">
        <v>231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140</v>
      </c>
      <c r="AU161" s="20" t="s">
        <v>84</v>
      </c>
    </row>
    <row r="162" s="2" customFormat="1">
      <c r="A162" s="41"/>
      <c r="B162" s="42"/>
      <c r="C162" s="43"/>
      <c r="D162" s="227" t="s">
        <v>213</v>
      </c>
      <c r="E162" s="43"/>
      <c r="F162" s="258" t="s">
        <v>220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213</v>
      </c>
      <c r="AU162" s="20" t="s">
        <v>84</v>
      </c>
    </row>
    <row r="163" s="13" customFormat="1">
      <c r="A163" s="13"/>
      <c r="B163" s="225"/>
      <c r="C163" s="226"/>
      <c r="D163" s="227" t="s">
        <v>142</v>
      </c>
      <c r="E163" s="228" t="s">
        <v>28</v>
      </c>
      <c r="F163" s="229" t="s">
        <v>232</v>
      </c>
      <c r="G163" s="226"/>
      <c r="H163" s="230">
        <v>76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142</v>
      </c>
      <c r="AU163" s="236" t="s">
        <v>84</v>
      </c>
      <c r="AV163" s="13" t="s">
        <v>84</v>
      </c>
      <c r="AW163" s="13" t="s">
        <v>36</v>
      </c>
      <c r="AX163" s="13" t="s">
        <v>74</v>
      </c>
      <c r="AY163" s="236" t="s">
        <v>131</v>
      </c>
    </row>
    <row r="164" s="15" customFormat="1">
      <c r="A164" s="15"/>
      <c r="B164" s="247"/>
      <c r="C164" s="248"/>
      <c r="D164" s="227" t="s">
        <v>142</v>
      </c>
      <c r="E164" s="249" t="s">
        <v>28</v>
      </c>
      <c r="F164" s="250" t="s">
        <v>162</v>
      </c>
      <c r="G164" s="248"/>
      <c r="H164" s="251">
        <v>76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7" t="s">
        <v>142</v>
      </c>
      <c r="AU164" s="257" t="s">
        <v>84</v>
      </c>
      <c r="AV164" s="15" t="s">
        <v>138</v>
      </c>
      <c r="AW164" s="15" t="s">
        <v>36</v>
      </c>
      <c r="AX164" s="15" t="s">
        <v>82</v>
      </c>
      <c r="AY164" s="257" t="s">
        <v>131</v>
      </c>
    </row>
    <row r="165" s="2" customFormat="1" ht="37.8" customHeight="1">
      <c r="A165" s="41"/>
      <c r="B165" s="42"/>
      <c r="C165" s="207" t="s">
        <v>233</v>
      </c>
      <c r="D165" s="207" t="s">
        <v>133</v>
      </c>
      <c r="E165" s="208" t="s">
        <v>234</v>
      </c>
      <c r="F165" s="209" t="s">
        <v>235</v>
      </c>
      <c r="G165" s="210" t="s">
        <v>156</v>
      </c>
      <c r="H165" s="211">
        <v>428.13999999999999</v>
      </c>
      <c r="I165" s="212"/>
      <c r="J165" s="213">
        <f>ROUND(I165*H165,2)</f>
        <v>0</v>
      </c>
      <c r="K165" s="209" t="s">
        <v>137</v>
      </c>
      <c r="L165" s="47"/>
      <c r="M165" s="214" t="s">
        <v>28</v>
      </c>
      <c r="N165" s="215" t="s">
        <v>45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138</v>
      </c>
      <c r="AT165" s="218" t="s">
        <v>133</v>
      </c>
      <c r="AU165" s="218" t="s">
        <v>84</v>
      </c>
      <c r="AY165" s="20" t="s">
        <v>131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82</v>
      </c>
      <c r="BK165" s="219">
        <f>ROUND(I165*H165,2)</f>
        <v>0</v>
      </c>
      <c r="BL165" s="20" t="s">
        <v>138</v>
      </c>
      <c r="BM165" s="218" t="s">
        <v>236</v>
      </c>
    </row>
    <row r="166" s="2" customFormat="1">
      <c r="A166" s="41"/>
      <c r="B166" s="42"/>
      <c r="C166" s="43"/>
      <c r="D166" s="220" t="s">
        <v>140</v>
      </c>
      <c r="E166" s="43"/>
      <c r="F166" s="221" t="s">
        <v>237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140</v>
      </c>
      <c r="AU166" s="20" t="s">
        <v>84</v>
      </c>
    </row>
    <row r="167" s="13" customFormat="1">
      <c r="A167" s="13"/>
      <c r="B167" s="225"/>
      <c r="C167" s="226"/>
      <c r="D167" s="227" t="s">
        <v>142</v>
      </c>
      <c r="E167" s="228" t="s">
        <v>28</v>
      </c>
      <c r="F167" s="229" t="s">
        <v>238</v>
      </c>
      <c r="G167" s="226"/>
      <c r="H167" s="230">
        <v>214.06999999999999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142</v>
      </c>
      <c r="AU167" s="236" t="s">
        <v>84</v>
      </c>
      <c r="AV167" s="13" t="s">
        <v>84</v>
      </c>
      <c r="AW167" s="13" t="s">
        <v>36</v>
      </c>
      <c r="AX167" s="13" t="s">
        <v>74</v>
      </c>
      <c r="AY167" s="236" t="s">
        <v>131</v>
      </c>
    </row>
    <row r="168" s="13" customFormat="1">
      <c r="A168" s="13"/>
      <c r="B168" s="225"/>
      <c r="C168" s="226"/>
      <c r="D168" s="227" t="s">
        <v>142</v>
      </c>
      <c r="E168" s="228" t="s">
        <v>28</v>
      </c>
      <c r="F168" s="229" t="s">
        <v>239</v>
      </c>
      <c r="G168" s="226"/>
      <c r="H168" s="230">
        <v>214.06999999999999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142</v>
      </c>
      <c r="AU168" s="236" t="s">
        <v>84</v>
      </c>
      <c r="AV168" s="13" t="s">
        <v>84</v>
      </c>
      <c r="AW168" s="13" t="s">
        <v>36</v>
      </c>
      <c r="AX168" s="13" t="s">
        <v>74</v>
      </c>
      <c r="AY168" s="236" t="s">
        <v>131</v>
      </c>
    </row>
    <row r="169" s="15" customFormat="1">
      <c r="A169" s="15"/>
      <c r="B169" s="247"/>
      <c r="C169" s="248"/>
      <c r="D169" s="227" t="s">
        <v>142</v>
      </c>
      <c r="E169" s="249" t="s">
        <v>28</v>
      </c>
      <c r="F169" s="250" t="s">
        <v>162</v>
      </c>
      <c r="G169" s="248"/>
      <c r="H169" s="251">
        <v>428.13999999999999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7" t="s">
        <v>142</v>
      </c>
      <c r="AU169" s="257" t="s">
        <v>84</v>
      </c>
      <c r="AV169" s="15" t="s">
        <v>138</v>
      </c>
      <c r="AW169" s="15" t="s">
        <v>36</v>
      </c>
      <c r="AX169" s="15" t="s">
        <v>82</v>
      </c>
      <c r="AY169" s="257" t="s">
        <v>131</v>
      </c>
    </row>
    <row r="170" s="2" customFormat="1" ht="37.8" customHeight="1">
      <c r="A170" s="41"/>
      <c r="B170" s="42"/>
      <c r="C170" s="207" t="s">
        <v>240</v>
      </c>
      <c r="D170" s="207" t="s">
        <v>133</v>
      </c>
      <c r="E170" s="208" t="s">
        <v>241</v>
      </c>
      <c r="F170" s="209" t="s">
        <v>242</v>
      </c>
      <c r="G170" s="210" t="s">
        <v>156</v>
      </c>
      <c r="H170" s="211">
        <v>1231.9100000000001</v>
      </c>
      <c r="I170" s="212"/>
      <c r="J170" s="213">
        <f>ROUND(I170*H170,2)</f>
        <v>0</v>
      </c>
      <c r="K170" s="209" t="s">
        <v>137</v>
      </c>
      <c r="L170" s="47"/>
      <c r="M170" s="214" t="s">
        <v>28</v>
      </c>
      <c r="N170" s="215" t="s">
        <v>45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138</v>
      </c>
      <c r="AT170" s="218" t="s">
        <v>133</v>
      </c>
      <c r="AU170" s="218" t="s">
        <v>84</v>
      </c>
      <c r="AY170" s="20" t="s">
        <v>131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82</v>
      </c>
      <c r="BK170" s="219">
        <f>ROUND(I170*H170,2)</f>
        <v>0</v>
      </c>
      <c r="BL170" s="20" t="s">
        <v>138</v>
      </c>
      <c r="BM170" s="218" t="s">
        <v>243</v>
      </c>
    </row>
    <row r="171" s="2" customFormat="1">
      <c r="A171" s="41"/>
      <c r="B171" s="42"/>
      <c r="C171" s="43"/>
      <c r="D171" s="220" t="s">
        <v>140</v>
      </c>
      <c r="E171" s="43"/>
      <c r="F171" s="221" t="s">
        <v>244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140</v>
      </c>
      <c r="AU171" s="20" t="s">
        <v>84</v>
      </c>
    </row>
    <row r="172" s="2" customFormat="1">
      <c r="A172" s="41"/>
      <c r="B172" s="42"/>
      <c r="C172" s="43"/>
      <c r="D172" s="227" t="s">
        <v>213</v>
      </c>
      <c r="E172" s="43"/>
      <c r="F172" s="258" t="s">
        <v>220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213</v>
      </c>
      <c r="AU172" s="20" t="s">
        <v>84</v>
      </c>
    </row>
    <row r="173" s="13" customFormat="1">
      <c r="A173" s="13"/>
      <c r="B173" s="225"/>
      <c r="C173" s="226"/>
      <c r="D173" s="227" t="s">
        <v>142</v>
      </c>
      <c r="E173" s="228" t="s">
        <v>28</v>
      </c>
      <c r="F173" s="229" t="s">
        <v>245</v>
      </c>
      <c r="G173" s="226"/>
      <c r="H173" s="230">
        <v>1231.9100000000001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142</v>
      </c>
      <c r="AU173" s="236" t="s">
        <v>84</v>
      </c>
      <c r="AV173" s="13" t="s">
        <v>84</v>
      </c>
      <c r="AW173" s="13" t="s">
        <v>36</v>
      </c>
      <c r="AX173" s="13" t="s">
        <v>74</v>
      </c>
      <c r="AY173" s="236" t="s">
        <v>131</v>
      </c>
    </row>
    <row r="174" s="15" customFormat="1">
      <c r="A174" s="15"/>
      <c r="B174" s="247"/>
      <c r="C174" s="248"/>
      <c r="D174" s="227" t="s">
        <v>142</v>
      </c>
      <c r="E174" s="249" t="s">
        <v>28</v>
      </c>
      <c r="F174" s="250" t="s">
        <v>162</v>
      </c>
      <c r="G174" s="248"/>
      <c r="H174" s="251">
        <v>1231.9100000000001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7" t="s">
        <v>142</v>
      </c>
      <c r="AU174" s="257" t="s">
        <v>84</v>
      </c>
      <c r="AV174" s="15" t="s">
        <v>138</v>
      </c>
      <c r="AW174" s="15" t="s">
        <v>36</v>
      </c>
      <c r="AX174" s="15" t="s">
        <v>82</v>
      </c>
      <c r="AY174" s="257" t="s">
        <v>131</v>
      </c>
    </row>
    <row r="175" s="2" customFormat="1" ht="24.15" customHeight="1">
      <c r="A175" s="41"/>
      <c r="B175" s="42"/>
      <c r="C175" s="207" t="s">
        <v>246</v>
      </c>
      <c r="D175" s="207" t="s">
        <v>133</v>
      </c>
      <c r="E175" s="208" t="s">
        <v>247</v>
      </c>
      <c r="F175" s="209" t="s">
        <v>248</v>
      </c>
      <c r="G175" s="210" t="s">
        <v>156</v>
      </c>
      <c r="H175" s="211">
        <v>214.06999999999999</v>
      </c>
      <c r="I175" s="212"/>
      <c r="J175" s="213">
        <f>ROUND(I175*H175,2)</f>
        <v>0</v>
      </c>
      <c r="K175" s="209" t="s">
        <v>137</v>
      </c>
      <c r="L175" s="47"/>
      <c r="M175" s="214" t="s">
        <v>28</v>
      </c>
      <c r="N175" s="215" t="s">
        <v>45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138</v>
      </c>
      <c r="AT175" s="218" t="s">
        <v>133</v>
      </c>
      <c r="AU175" s="218" t="s">
        <v>84</v>
      </c>
      <c r="AY175" s="20" t="s">
        <v>131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82</v>
      </c>
      <c r="BK175" s="219">
        <f>ROUND(I175*H175,2)</f>
        <v>0</v>
      </c>
      <c r="BL175" s="20" t="s">
        <v>138</v>
      </c>
      <c r="BM175" s="218" t="s">
        <v>249</v>
      </c>
    </row>
    <row r="176" s="2" customFormat="1">
      <c r="A176" s="41"/>
      <c r="B176" s="42"/>
      <c r="C176" s="43"/>
      <c r="D176" s="220" t="s">
        <v>140</v>
      </c>
      <c r="E176" s="43"/>
      <c r="F176" s="221" t="s">
        <v>250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140</v>
      </c>
      <c r="AU176" s="20" t="s">
        <v>84</v>
      </c>
    </row>
    <row r="177" s="13" customFormat="1">
      <c r="A177" s="13"/>
      <c r="B177" s="225"/>
      <c r="C177" s="226"/>
      <c r="D177" s="227" t="s">
        <v>142</v>
      </c>
      <c r="E177" s="228" t="s">
        <v>28</v>
      </c>
      <c r="F177" s="229" t="s">
        <v>251</v>
      </c>
      <c r="G177" s="226"/>
      <c r="H177" s="230">
        <v>214.06999999999999</v>
      </c>
      <c r="I177" s="231"/>
      <c r="J177" s="226"/>
      <c r="K177" s="226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142</v>
      </c>
      <c r="AU177" s="236" t="s">
        <v>84</v>
      </c>
      <c r="AV177" s="13" t="s">
        <v>84</v>
      </c>
      <c r="AW177" s="13" t="s">
        <v>36</v>
      </c>
      <c r="AX177" s="13" t="s">
        <v>74</v>
      </c>
      <c r="AY177" s="236" t="s">
        <v>131</v>
      </c>
    </row>
    <row r="178" s="15" customFormat="1">
      <c r="A178" s="15"/>
      <c r="B178" s="247"/>
      <c r="C178" s="248"/>
      <c r="D178" s="227" t="s">
        <v>142</v>
      </c>
      <c r="E178" s="249" t="s">
        <v>28</v>
      </c>
      <c r="F178" s="250" t="s">
        <v>162</v>
      </c>
      <c r="G178" s="248"/>
      <c r="H178" s="251">
        <v>214.06999999999999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7" t="s">
        <v>142</v>
      </c>
      <c r="AU178" s="257" t="s">
        <v>84</v>
      </c>
      <c r="AV178" s="15" t="s">
        <v>138</v>
      </c>
      <c r="AW178" s="15" t="s">
        <v>36</v>
      </c>
      <c r="AX178" s="15" t="s">
        <v>82</v>
      </c>
      <c r="AY178" s="257" t="s">
        <v>131</v>
      </c>
    </row>
    <row r="179" s="2" customFormat="1" ht="24.15" customHeight="1">
      <c r="A179" s="41"/>
      <c r="B179" s="42"/>
      <c r="C179" s="207" t="s">
        <v>252</v>
      </c>
      <c r="D179" s="207" t="s">
        <v>133</v>
      </c>
      <c r="E179" s="208" t="s">
        <v>253</v>
      </c>
      <c r="F179" s="209" t="s">
        <v>254</v>
      </c>
      <c r="G179" s="210" t="s">
        <v>255</v>
      </c>
      <c r="H179" s="211">
        <v>2217.4380000000001</v>
      </c>
      <c r="I179" s="212"/>
      <c r="J179" s="213">
        <f>ROUND(I179*H179,2)</f>
        <v>0</v>
      </c>
      <c r="K179" s="209" t="s">
        <v>137</v>
      </c>
      <c r="L179" s="47"/>
      <c r="M179" s="214" t="s">
        <v>28</v>
      </c>
      <c r="N179" s="215" t="s">
        <v>45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138</v>
      </c>
      <c r="AT179" s="218" t="s">
        <v>133</v>
      </c>
      <c r="AU179" s="218" t="s">
        <v>84</v>
      </c>
      <c r="AY179" s="20" t="s">
        <v>131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82</v>
      </c>
      <c r="BK179" s="219">
        <f>ROUND(I179*H179,2)</f>
        <v>0</v>
      </c>
      <c r="BL179" s="20" t="s">
        <v>138</v>
      </c>
      <c r="BM179" s="218" t="s">
        <v>256</v>
      </c>
    </row>
    <row r="180" s="2" customFormat="1">
      <c r="A180" s="41"/>
      <c r="B180" s="42"/>
      <c r="C180" s="43"/>
      <c r="D180" s="220" t="s">
        <v>140</v>
      </c>
      <c r="E180" s="43"/>
      <c r="F180" s="221" t="s">
        <v>257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140</v>
      </c>
      <c r="AU180" s="20" t="s">
        <v>84</v>
      </c>
    </row>
    <row r="181" s="13" customFormat="1">
      <c r="A181" s="13"/>
      <c r="B181" s="225"/>
      <c r="C181" s="226"/>
      <c r="D181" s="227" t="s">
        <v>142</v>
      </c>
      <c r="E181" s="228" t="s">
        <v>28</v>
      </c>
      <c r="F181" s="229" t="s">
        <v>258</v>
      </c>
      <c r="G181" s="226"/>
      <c r="H181" s="230">
        <v>1231.9100000000001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142</v>
      </c>
      <c r="AU181" s="236" t="s">
        <v>84</v>
      </c>
      <c r="AV181" s="13" t="s">
        <v>84</v>
      </c>
      <c r="AW181" s="13" t="s">
        <v>36</v>
      </c>
      <c r="AX181" s="13" t="s">
        <v>74</v>
      </c>
      <c r="AY181" s="236" t="s">
        <v>131</v>
      </c>
    </row>
    <row r="182" s="15" customFormat="1">
      <c r="A182" s="15"/>
      <c r="B182" s="247"/>
      <c r="C182" s="248"/>
      <c r="D182" s="227" t="s">
        <v>142</v>
      </c>
      <c r="E182" s="249" t="s">
        <v>28</v>
      </c>
      <c r="F182" s="250" t="s">
        <v>162</v>
      </c>
      <c r="G182" s="248"/>
      <c r="H182" s="251">
        <v>1231.9100000000001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7" t="s">
        <v>142</v>
      </c>
      <c r="AU182" s="257" t="s">
        <v>84</v>
      </c>
      <c r="AV182" s="15" t="s">
        <v>138</v>
      </c>
      <c r="AW182" s="15" t="s">
        <v>36</v>
      </c>
      <c r="AX182" s="15" t="s">
        <v>82</v>
      </c>
      <c r="AY182" s="257" t="s">
        <v>131</v>
      </c>
    </row>
    <row r="183" s="13" customFormat="1">
      <c r="A183" s="13"/>
      <c r="B183" s="225"/>
      <c r="C183" s="226"/>
      <c r="D183" s="227" t="s">
        <v>142</v>
      </c>
      <c r="E183" s="226"/>
      <c r="F183" s="229" t="s">
        <v>259</v>
      </c>
      <c r="G183" s="226"/>
      <c r="H183" s="230">
        <v>2217.4380000000001</v>
      </c>
      <c r="I183" s="231"/>
      <c r="J183" s="226"/>
      <c r="K183" s="226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142</v>
      </c>
      <c r="AU183" s="236" t="s">
        <v>84</v>
      </c>
      <c r="AV183" s="13" t="s">
        <v>84</v>
      </c>
      <c r="AW183" s="13" t="s">
        <v>4</v>
      </c>
      <c r="AX183" s="13" t="s">
        <v>82</v>
      </c>
      <c r="AY183" s="236" t="s">
        <v>131</v>
      </c>
    </row>
    <row r="184" s="2" customFormat="1" ht="21.75" customHeight="1">
      <c r="A184" s="41"/>
      <c r="B184" s="42"/>
      <c r="C184" s="207" t="s">
        <v>260</v>
      </c>
      <c r="D184" s="207" t="s">
        <v>133</v>
      </c>
      <c r="E184" s="208" t="s">
        <v>261</v>
      </c>
      <c r="F184" s="209" t="s">
        <v>262</v>
      </c>
      <c r="G184" s="210" t="s">
        <v>136</v>
      </c>
      <c r="H184" s="211">
        <v>1</v>
      </c>
      <c r="I184" s="212"/>
      <c r="J184" s="213">
        <f>ROUND(I184*H184,2)</f>
        <v>0</v>
      </c>
      <c r="K184" s="209" t="s">
        <v>137</v>
      </c>
      <c r="L184" s="47"/>
      <c r="M184" s="214" t="s">
        <v>28</v>
      </c>
      <c r="N184" s="215" t="s">
        <v>45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138</v>
      </c>
      <c r="AT184" s="218" t="s">
        <v>133</v>
      </c>
      <c r="AU184" s="218" t="s">
        <v>84</v>
      </c>
      <c r="AY184" s="20" t="s">
        <v>131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82</v>
      </c>
      <c r="BK184" s="219">
        <f>ROUND(I184*H184,2)</f>
        <v>0</v>
      </c>
      <c r="BL184" s="20" t="s">
        <v>138</v>
      </c>
      <c r="BM184" s="218" t="s">
        <v>263</v>
      </c>
    </row>
    <row r="185" s="2" customFormat="1">
      <c r="A185" s="41"/>
      <c r="B185" s="42"/>
      <c r="C185" s="43"/>
      <c r="D185" s="220" t="s">
        <v>140</v>
      </c>
      <c r="E185" s="43"/>
      <c r="F185" s="221" t="s">
        <v>264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140</v>
      </c>
      <c r="AU185" s="20" t="s">
        <v>84</v>
      </c>
    </row>
    <row r="186" s="13" customFormat="1">
      <c r="A186" s="13"/>
      <c r="B186" s="225"/>
      <c r="C186" s="226"/>
      <c r="D186" s="227" t="s">
        <v>142</v>
      </c>
      <c r="E186" s="228" t="s">
        <v>28</v>
      </c>
      <c r="F186" s="229" t="s">
        <v>265</v>
      </c>
      <c r="G186" s="226"/>
      <c r="H186" s="230">
        <v>1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142</v>
      </c>
      <c r="AU186" s="236" t="s">
        <v>84</v>
      </c>
      <c r="AV186" s="13" t="s">
        <v>84</v>
      </c>
      <c r="AW186" s="13" t="s">
        <v>36</v>
      </c>
      <c r="AX186" s="13" t="s">
        <v>82</v>
      </c>
      <c r="AY186" s="236" t="s">
        <v>131</v>
      </c>
    </row>
    <row r="187" s="2" customFormat="1" ht="24.15" customHeight="1">
      <c r="A187" s="41"/>
      <c r="B187" s="42"/>
      <c r="C187" s="207" t="s">
        <v>7</v>
      </c>
      <c r="D187" s="207" t="s">
        <v>133</v>
      </c>
      <c r="E187" s="208" t="s">
        <v>266</v>
      </c>
      <c r="F187" s="209" t="s">
        <v>267</v>
      </c>
      <c r="G187" s="210" t="s">
        <v>156</v>
      </c>
      <c r="H187" s="211">
        <v>0.20000000000000001</v>
      </c>
      <c r="I187" s="212"/>
      <c r="J187" s="213">
        <f>ROUND(I187*H187,2)</f>
        <v>0</v>
      </c>
      <c r="K187" s="209" t="s">
        <v>137</v>
      </c>
      <c r="L187" s="47"/>
      <c r="M187" s="214" t="s">
        <v>28</v>
      </c>
      <c r="N187" s="215" t="s">
        <v>45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138</v>
      </c>
      <c r="AT187" s="218" t="s">
        <v>133</v>
      </c>
      <c r="AU187" s="218" t="s">
        <v>84</v>
      </c>
      <c r="AY187" s="20" t="s">
        <v>131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82</v>
      </c>
      <c r="BK187" s="219">
        <f>ROUND(I187*H187,2)</f>
        <v>0</v>
      </c>
      <c r="BL187" s="20" t="s">
        <v>138</v>
      </c>
      <c r="BM187" s="218" t="s">
        <v>268</v>
      </c>
    </row>
    <row r="188" s="2" customFormat="1">
      <c r="A188" s="41"/>
      <c r="B188" s="42"/>
      <c r="C188" s="43"/>
      <c r="D188" s="220" t="s">
        <v>140</v>
      </c>
      <c r="E188" s="43"/>
      <c r="F188" s="221" t="s">
        <v>269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140</v>
      </c>
      <c r="AU188" s="20" t="s">
        <v>84</v>
      </c>
    </row>
    <row r="189" s="13" customFormat="1">
      <c r="A189" s="13"/>
      <c r="B189" s="225"/>
      <c r="C189" s="226"/>
      <c r="D189" s="227" t="s">
        <v>142</v>
      </c>
      <c r="E189" s="228" t="s">
        <v>28</v>
      </c>
      <c r="F189" s="229" t="s">
        <v>270</v>
      </c>
      <c r="G189" s="226"/>
      <c r="H189" s="230">
        <v>0.20000000000000001</v>
      </c>
      <c r="I189" s="231"/>
      <c r="J189" s="226"/>
      <c r="K189" s="226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142</v>
      </c>
      <c r="AU189" s="236" t="s">
        <v>84</v>
      </c>
      <c r="AV189" s="13" t="s">
        <v>84</v>
      </c>
      <c r="AW189" s="13" t="s">
        <v>36</v>
      </c>
      <c r="AX189" s="13" t="s">
        <v>74</v>
      </c>
      <c r="AY189" s="236" t="s">
        <v>131</v>
      </c>
    </row>
    <row r="190" s="15" customFormat="1">
      <c r="A190" s="15"/>
      <c r="B190" s="247"/>
      <c r="C190" s="248"/>
      <c r="D190" s="227" t="s">
        <v>142</v>
      </c>
      <c r="E190" s="249" t="s">
        <v>28</v>
      </c>
      <c r="F190" s="250" t="s">
        <v>162</v>
      </c>
      <c r="G190" s="248"/>
      <c r="H190" s="251">
        <v>0.20000000000000001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7" t="s">
        <v>142</v>
      </c>
      <c r="AU190" s="257" t="s">
        <v>84</v>
      </c>
      <c r="AV190" s="15" t="s">
        <v>138</v>
      </c>
      <c r="AW190" s="15" t="s">
        <v>36</v>
      </c>
      <c r="AX190" s="15" t="s">
        <v>82</v>
      </c>
      <c r="AY190" s="257" t="s">
        <v>131</v>
      </c>
    </row>
    <row r="191" s="2" customFormat="1" ht="24.15" customHeight="1">
      <c r="A191" s="41"/>
      <c r="B191" s="42"/>
      <c r="C191" s="207" t="s">
        <v>271</v>
      </c>
      <c r="D191" s="207" t="s">
        <v>133</v>
      </c>
      <c r="E191" s="208" t="s">
        <v>272</v>
      </c>
      <c r="F191" s="209" t="s">
        <v>273</v>
      </c>
      <c r="G191" s="210" t="s">
        <v>156</v>
      </c>
      <c r="H191" s="211">
        <v>30.559999999999999</v>
      </c>
      <c r="I191" s="212"/>
      <c r="J191" s="213">
        <f>ROUND(I191*H191,2)</f>
        <v>0</v>
      </c>
      <c r="K191" s="209" t="s">
        <v>137</v>
      </c>
      <c r="L191" s="47"/>
      <c r="M191" s="214" t="s">
        <v>28</v>
      </c>
      <c r="N191" s="215" t="s">
        <v>45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138</v>
      </c>
      <c r="AT191" s="218" t="s">
        <v>133</v>
      </c>
      <c r="AU191" s="218" t="s">
        <v>84</v>
      </c>
      <c r="AY191" s="20" t="s">
        <v>131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82</v>
      </c>
      <c r="BK191" s="219">
        <f>ROUND(I191*H191,2)</f>
        <v>0</v>
      </c>
      <c r="BL191" s="20" t="s">
        <v>138</v>
      </c>
      <c r="BM191" s="218" t="s">
        <v>274</v>
      </c>
    </row>
    <row r="192" s="2" customFormat="1">
      <c r="A192" s="41"/>
      <c r="B192" s="42"/>
      <c r="C192" s="43"/>
      <c r="D192" s="220" t="s">
        <v>140</v>
      </c>
      <c r="E192" s="43"/>
      <c r="F192" s="221" t="s">
        <v>275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140</v>
      </c>
      <c r="AU192" s="20" t="s">
        <v>84</v>
      </c>
    </row>
    <row r="193" s="14" customFormat="1">
      <c r="A193" s="14"/>
      <c r="B193" s="237"/>
      <c r="C193" s="238"/>
      <c r="D193" s="227" t="s">
        <v>142</v>
      </c>
      <c r="E193" s="239" t="s">
        <v>28</v>
      </c>
      <c r="F193" s="240" t="s">
        <v>276</v>
      </c>
      <c r="G193" s="238"/>
      <c r="H193" s="239" t="s">
        <v>28</v>
      </c>
      <c r="I193" s="241"/>
      <c r="J193" s="238"/>
      <c r="K193" s="238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142</v>
      </c>
      <c r="AU193" s="246" t="s">
        <v>84</v>
      </c>
      <c r="AV193" s="14" t="s">
        <v>82</v>
      </c>
      <c r="AW193" s="14" t="s">
        <v>36</v>
      </c>
      <c r="AX193" s="14" t="s">
        <v>74</v>
      </c>
      <c r="AY193" s="246" t="s">
        <v>131</v>
      </c>
    </row>
    <row r="194" s="13" customFormat="1">
      <c r="A194" s="13"/>
      <c r="B194" s="225"/>
      <c r="C194" s="226"/>
      <c r="D194" s="227" t="s">
        <v>142</v>
      </c>
      <c r="E194" s="228" t="s">
        <v>28</v>
      </c>
      <c r="F194" s="229" t="s">
        <v>277</v>
      </c>
      <c r="G194" s="226"/>
      <c r="H194" s="230">
        <v>30.559999999999999</v>
      </c>
      <c r="I194" s="231"/>
      <c r="J194" s="226"/>
      <c r="K194" s="226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142</v>
      </c>
      <c r="AU194" s="236" t="s">
        <v>84</v>
      </c>
      <c r="AV194" s="13" t="s">
        <v>84</v>
      </c>
      <c r="AW194" s="13" t="s">
        <v>36</v>
      </c>
      <c r="AX194" s="13" t="s">
        <v>74</v>
      </c>
      <c r="AY194" s="236" t="s">
        <v>131</v>
      </c>
    </row>
    <row r="195" s="15" customFormat="1">
      <c r="A195" s="15"/>
      <c r="B195" s="247"/>
      <c r="C195" s="248"/>
      <c r="D195" s="227" t="s">
        <v>142</v>
      </c>
      <c r="E195" s="249" t="s">
        <v>28</v>
      </c>
      <c r="F195" s="250" t="s">
        <v>162</v>
      </c>
      <c r="G195" s="248"/>
      <c r="H195" s="251">
        <v>30.559999999999999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7" t="s">
        <v>142</v>
      </c>
      <c r="AU195" s="257" t="s">
        <v>84</v>
      </c>
      <c r="AV195" s="15" t="s">
        <v>138</v>
      </c>
      <c r="AW195" s="15" t="s">
        <v>36</v>
      </c>
      <c r="AX195" s="15" t="s">
        <v>82</v>
      </c>
      <c r="AY195" s="257" t="s">
        <v>131</v>
      </c>
    </row>
    <row r="196" s="2" customFormat="1" ht="37.8" customHeight="1">
      <c r="A196" s="41"/>
      <c r="B196" s="42"/>
      <c r="C196" s="207" t="s">
        <v>278</v>
      </c>
      <c r="D196" s="207" t="s">
        <v>133</v>
      </c>
      <c r="E196" s="208" t="s">
        <v>279</v>
      </c>
      <c r="F196" s="209" t="s">
        <v>280</v>
      </c>
      <c r="G196" s="210" t="s">
        <v>156</v>
      </c>
      <c r="H196" s="211">
        <v>6.9699999999999998</v>
      </c>
      <c r="I196" s="212"/>
      <c r="J196" s="213">
        <f>ROUND(I196*H196,2)</f>
        <v>0</v>
      </c>
      <c r="K196" s="209" t="s">
        <v>137</v>
      </c>
      <c r="L196" s="47"/>
      <c r="M196" s="214" t="s">
        <v>28</v>
      </c>
      <c r="N196" s="215" t="s">
        <v>45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138</v>
      </c>
      <c r="AT196" s="218" t="s">
        <v>133</v>
      </c>
      <c r="AU196" s="218" t="s">
        <v>84</v>
      </c>
      <c r="AY196" s="20" t="s">
        <v>131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82</v>
      </c>
      <c r="BK196" s="219">
        <f>ROUND(I196*H196,2)</f>
        <v>0</v>
      </c>
      <c r="BL196" s="20" t="s">
        <v>138</v>
      </c>
      <c r="BM196" s="218" t="s">
        <v>281</v>
      </c>
    </row>
    <row r="197" s="2" customFormat="1">
      <c r="A197" s="41"/>
      <c r="B197" s="42"/>
      <c r="C197" s="43"/>
      <c r="D197" s="220" t="s">
        <v>140</v>
      </c>
      <c r="E197" s="43"/>
      <c r="F197" s="221" t="s">
        <v>282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140</v>
      </c>
      <c r="AU197" s="20" t="s">
        <v>84</v>
      </c>
    </row>
    <row r="198" s="13" customFormat="1">
      <c r="A198" s="13"/>
      <c r="B198" s="225"/>
      <c r="C198" s="226"/>
      <c r="D198" s="227" t="s">
        <v>142</v>
      </c>
      <c r="E198" s="228" t="s">
        <v>28</v>
      </c>
      <c r="F198" s="229" t="s">
        <v>283</v>
      </c>
      <c r="G198" s="226"/>
      <c r="H198" s="230">
        <v>6.9699999999999998</v>
      </c>
      <c r="I198" s="231"/>
      <c r="J198" s="226"/>
      <c r="K198" s="226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142</v>
      </c>
      <c r="AU198" s="236" t="s">
        <v>84</v>
      </c>
      <c r="AV198" s="13" t="s">
        <v>84</v>
      </c>
      <c r="AW198" s="13" t="s">
        <v>36</v>
      </c>
      <c r="AX198" s="13" t="s">
        <v>74</v>
      </c>
      <c r="AY198" s="236" t="s">
        <v>131</v>
      </c>
    </row>
    <row r="199" s="15" customFormat="1">
      <c r="A199" s="15"/>
      <c r="B199" s="247"/>
      <c r="C199" s="248"/>
      <c r="D199" s="227" t="s">
        <v>142</v>
      </c>
      <c r="E199" s="249" t="s">
        <v>28</v>
      </c>
      <c r="F199" s="250" t="s">
        <v>162</v>
      </c>
      <c r="G199" s="248"/>
      <c r="H199" s="251">
        <v>6.9699999999999998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7" t="s">
        <v>142</v>
      </c>
      <c r="AU199" s="257" t="s">
        <v>84</v>
      </c>
      <c r="AV199" s="15" t="s">
        <v>138</v>
      </c>
      <c r="AW199" s="15" t="s">
        <v>36</v>
      </c>
      <c r="AX199" s="15" t="s">
        <v>82</v>
      </c>
      <c r="AY199" s="257" t="s">
        <v>131</v>
      </c>
    </row>
    <row r="200" s="2" customFormat="1" ht="16.5" customHeight="1">
      <c r="A200" s="41"/>
      <c r="B200" s="42"/>
      <c r="C200" s="259" t="s">
        <v>284</v>
      </c>
      <c r="D200" s="259" t="s">
        <v>285</v>
      </c>
      <c r="E200" s="260" t="s">
        <v>286</v>
      </c>
      <c r="F200" s="261" t="s">
        <v>287</v>
      </c>
      <c r="G200" s="262" t="s">
        <v>255</v>
      </c>
      <c r="H200" s="263">
        <v>14.34</v>
      </c>
      <c r="I200" s="264"/>
      <c r="J200" s="265">
        <f>ROUND(I200*H200,2)</f>
        <v>0</v>
      </c>
      <c r="K200" s="261" t="s">
        <v>137</v>
      </c>
      <c r="L200" s="266"/>
      <c r="M200" s="267" t="s">
        <v>28</v>
      </c>
      <c r="N200" s="268" t="s">
        <v>45</v>
      </c>
      <c r="O200" s="87"/>
      <c r="P200" s="216">
        <f>O200*H200</f>
        <v>0</v>
      </c>
      <c r="Q200" s="216">
        <v>1</v>
      </c>
      <c r="R200" s="216">
        <f>Q200*H200</f>
        <v>14.34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185</v>
      </c>
      <c r="AT200" s="218" t="s">
        <v>285</v>
      </c>
      <c r="AU200" s="218" t="s">
        <v>84</v>
      </c>
      <c r="AY200" s="20" t="s">
        <v>131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82</v>
      </c>
      <c r="BK200" s="219">
        <f>ROUND(I200*H200,2)</f>
        <v>0</v>
      </c>
      <c r="BL200" s="20" t="s">
        <v>138</v>
      </c>
      <c r="BM200" s="218" t="s">
        <v>288</v>
      </c>
    </row>
    <row r="201" s="13" customFormat="1">
      <c r="A201" s="13"/>
      <c r="B201" s="225"/>
      <c r="C201" s="226"/>
      <c r="D201" s="227" t="s">
        <v>142</v>
      </c>
      <c r="E201" s="228" t="s">
        <v>28</v>
      </c>
      <c r="F201" s="229" t="s">
        <v>289</v>
      </c>
      <c r="G201" s="226"/>
      <c r="H201" s="230">
        <v>7.1699999999999999</v>
      </c>
      <c r="I201" s="231"/>
      <c r="J201" s="226"/>
      <c r="K201" s="226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142</v>
      </c>
      <c r="AU201" s="236" t="s">
        <v>84</v>
      </c>
      <c r="AV201" s="13" t="s">
        <v>84</v>
      </c>
      <c r="AW201" s="13" t="s">
        <v>36</v>
      </c>
      <c r="AX201" s="13" t="s">
        <v>74</v>
      </c>
      <c r="AY201" s="236" t="s">
        <v>131</v>
      </c>
    </row>
    <row r="202" s="15" customFormat="1">
      <c r="A202" s="15"/>
      <c r="B202" s="247"/>
      <c r="C202" s="248"/>
      <c r="D202" s="227" t="s">
        <v>142</v>
      </c>
      <c r="E202" s="249" t="s">
        <v>28</v>
      </c>
      <c r="F202" s="250" t="s">
        <v>162</v>
      </c>
      <c r="G202" s="248"/>
      <c r="H202" s="251">
        <v>7.1699999999999999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7" t="s">
        <v>142</v>
      </c>
      <c r="AU202" s="257" t="s">
        <v>84</v>
      </c>
      <c r="AV202" s="15" t="s">
        <v>138</v>
      </c>
      <c r="AW202" s="15" t="s">
        <v>36</v>
      </c>
      <c r="AX202" s="15" t="s">
        <v>82</v>
      </c>
      <c r="AY202" s="257" t="s">
        <v>131</v>
      </c>
    </row>
    <row r="203" s="13" customFormat="1">
      <c r="A203" s="13"/>
      <c r="B203" s="225"/>
      <c r="C203" s="226"/>
      <c r="D203" s="227" t="s">
        <v>142</v>
      </c>
      <c r="E203" s="226"/>
      <c r="F203" s="229" t="s">
        <v>290</v>
      </c>
      <c r="G203" s="226"/>
      <c r="H203" s="230">
        <v>14.34</v>
      </c>
      <c r="I203" s="231"/>
      <c r="J203" s="226"/>
      <c r="K203" s="226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142</v>
      </c>
      <c r="AU203" s="236" t="s">
        <v>84</v>
      </c>
      <c r="AV203" s="13" t="s">
        <v>84</v>
      </c>
      <c r="AW203" s="13" t="s">
        <v>4</v>
      </c>
      <c r="AX203" s="13" t="s">
        <v>82</v>
      </c>
      <c r="AY203" s="236" t="s">
        <v>131</v>
      </c>
    </row>
    <row r="204" s="2" customFormat="1" ht="33" customHeight="1">
      <c r="A204" s="41"/>
      <c r="B204" s="42"/>
      <c r="C204" s="207" t="s">
        <v>291</v>
      </c>
      <c r="D204" s="207" t="s">
        <v>133</v>
      </c>
      <c r="E204" s="208" t="s">
        <v>292</v>
      </c>
      <c r="F204" s="209" t="s">
        <v>293</v>
      </c>
      <c r="G204" s="210" t="s">
        <v>136</v>
      </c>
      <c r="H204" s="211">
        <v>1741.6500000000001</v>
      </c>
      <c r="I204" s="212"/>
      <c r="J204" s="213">
        <f>ROUND(I204*H204,2)</f>
        <v>0</v>
      </c>
      <c r="K204" s="209" t="s">
        <v>137</v>
      </c>
      <c r="L204" s="47"/>
      <c r="M204" s="214" t="s">
        <v>28</v>
      </c>
      <c r="N204" s="215" t="s">
        <v>45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138</v>
      </c>
      <c r="AT204" s="218" t="s">
        <v>133</v>
      </c>
      <c r="AU204" s="218" t="s">
        <v>84</v>
      </c>
      <c r="AY204" s="20" t="s">
        <v>131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82</v>
      </c>
      <c r="BK204" s="219">
        <f>ROUND(I204*H204,2)</f>
        <v>0</v>
      </c>
      <c r="BL204" s="20" t="s">
        <v>138</v>
      </c>
      <c r="BM204" s="218" t="s">
        <v>294</v>
      </c>
    </row>
    <row r="205" s="2" customFormat="1">
      <c r="A205" s="41"/>
      <c r="B205" s="42"/>
      <c r="C205" s="43"/>
      <c r="D205" s="220" t="s">
        <v>140</v>
      </c>
      <c r="E205" s="43"/>
      <c r="F205" s="221" t="s">
        <v>295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140</v>
      </c>
      <c r="AU205" s="20" t="s">
        <v>84</v>
      </c>
    </row>
    <row r="206" s="13" customFormat="1">
      <c r="A206" s="13"/>
      <c r="B206" s="225"/>
      <c r="C206" s="226"/>
      <c r="D206" s="227" t="s">
        <v>142</v>
      </c>
      <c r="E206" s="228" t="s">
        <v>28</v>
      </c>
      <c r="F206" s="229" t="s">
        <v>296</v>
      </c>
      <c r="G206" s="226"/>
      <c r="H206" s="230">
        <v>1565.3499999999999</v>
      </c>
      <c r="I206" s="231"/>
      <c r="J206" s="226"/>
      <c r="K206" s="226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142</v>
      </c>
      <c r="AU206" s="236" t="s">
        <v>84</v>
      </c>
      <c r="AV206" s="13" t="s">
        <v>84</v>
      </c>
      <c r="AW206" s="13" t="s">
        <v>36</v>
      </c>
      <c r="AX206" s="13" t="s">
        <v>74</v>
      </c>
      <c r="AY206" s="236" t="s">
        <v>131</v>
      </c>
    </row>
    <row r="207" s="13" customFormat="1">
      <c r="A207" s="13"/>
      <c r="B207" s="225"/>
      <c r="C207" s="226"/>
      <c r="D207" s="227" t="s">
        <v>142</v>
      </c>
      <c r="E207" s="228" t="s">
        <v>28</v>
      </c>
      <c r="F207" s="229" t="s">
        <v>297</v>
      </c>
      <c r="G207" s="226"/>
      <c r="H207" s="230">
        <v>176.30000000000001</v>
      </c>
      <c r="I207" s="231"/>
      <c r="J207" s="226"/>
      <c r="K207" s="226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142</v>
      </c>
      <c r="AU207" s="236" t="s">
        <v>84</v>
      </c>
      <c r="AV207" s="13" t="s">
        <v>84</v>
      </c>
      <c r="AW207" s="13" t="s">
        <v>36</v>
      </c>
      <c r="AX207" s="13" t="s">
        <v>74</v>
      </c>
      <c r="AY207" s="236" t="s">
        <v>131</v>
      </c>
    </row>
    <row r="208" s="15" customFormat="1">
      <c r="A208" s="15"/>
      <c r="B208" s="247"/>
      <c r="C208" s="248"/>
      <c r="D208" s="227" t="s">
        <v>142</v>
      </c>
      <c r="E208" s="249" t="s">
        <v>28</v>
      </c>
      <c r="F208" s="250" t="s">
        <v>162</v>
      </c>
      <c r="G208" s="248"/>
      <c r="H208" s="251">
        <v>1741.6499999999999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7" t="s">
        <v>142</v>
      </c>
      <c r="AU208" s="257" t="s">
        <v>84</v>
      </c>
      <c r="AV208" s="15" t="s">
        <v>138</v>
      </c>
      <c r="AW208" s="15" t="s">
        <v>36</v>
      </c>
      <c r="AX208" s="15" t="s">
        <v>82</v>
      </c>
      <c r="AY208" s="257" t="s">
        <v>131</v>
      </c>
    </row>
    <row r="209" s="2" customFormat="1" ht="24.15" customHeight="1">
      <c r="A209" s="41"/>
      <c r="B209" s="42"/>
      <c r="C209" s="207" t="s">
        <v>298</v>
      </c>
      <c r="D209" s="207" t="s">
        <v>133</v>
      </c>
      <c r="E209" s="208" t="s">
        <v>299</v>
      </c>
      <c r="F209" s="209" t="s">
        <v>300</v>
      </c>
      <c r="G209" s="210" t="s">
        <v>136</v>
      </c>
      <c r="H209" s="211">
        <v>1741.6500000000001</v>
      </c>
      <c r="I209" s="212"/>
      <c r="J209" s="213">
        <f>ROUND(I209*H209,2)</f>
        <v>0</v>
      </c>
      <c r="K209" s="209" t="s">
        <v>137</v>
      </c>
      <c r="L209" s="47"/>
      <c r="M209" s="214" t="s">
        <v>28</v>
      </c>
      <c r="N209" s="215" t="s">
        <v>45</v>
      </c>
      <c r="O209" s="87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138</v>
      </c>
      <c r="AT209" s="218" t="s">
        <v>133</v>
      </c>
      <c r="AU209" s="218" t="s">
        <v>84</v>
      </c>
      <c r="AY209" s="20" t="s">
        <v>131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82</v>
      </c>
      <c r="BK209" s="219">
        <f>ROUND(I209*H209,2)</f>
        <v>0</v>
      </c>
      <c r="BL209" s="20" t="s">
        <v>138</v>
      </c>
      <c r="BM209" s="218" t="s">
        <v>301</v>
      </c>
    </row>
    <row r="210" s="2" customFormat="1">
      <c r="A210" s="41"/>
      <c r="B210" s="42"/>
      <c r="C210" s="43"/>
      <c r="D210" s="220" t="s">
        <v>140</v>
      </c>
      <c r="E210" s="43"/>
      <c r="F210" s="221" t="s">
        <v>302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140</v>
      </c>
      <c r="AU210" s="20" t="s">
        <v>84</v>
      </c>
    </row>
    <row r="211" s="13" customFormat="1">
      <c r="A211" s="13"/>
      <c r="B211" s="225"/>
      <c r="C211" s="226"/>
      <c r="D211" s="227" t="s">
        <v>142</v>
      </c>
      <c r="E211" s="228" t="s">
        <v>28</v>
      </c>
      <c r="F211" s="229" t="s">
        <v>303</v>
      </c>
      <c r="G211" s="226"/>
      <c r="H211" s="230">
        <v>1741.6500000000001</v>
      </c>
      <c r="I211" s="231"/>
      <c r="J211" s="226"/>
      <c r="K211" s="226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142</v>
      </c>
      <c r="AU211" s="236" t="s">
        <v>84</v>
      </c>
      <c r="AV211" s="13" t="s">
        <v>84</v>
      </c>
      <c r="AW211" s="13" t="s">
        <v>36</v>
      </c>
      <c r="AX211" s="13" t="s">
        <v>82</v>
      </c>
      <c r="AY211" s="236" t="s">
        <v>131</v>
      </c>
    </row>
    <row r="212" s="2" customFormat="1" ht="16.5" customHeight="1">
      <c r="A212" s="41"/>
      <c r="B212" s="42"/>
      <c r="C212" s="259" t="s">
        <v>304</v>
      </c>
      <c r="D212" s="259" t="s">
        <v>285</v>
      </c>
      <c r="E212" s="260" t="s">
        <v>305</v>
      </c>
      <c r="F212" s="261" t="s">
        <v>306</v>
      </c>
      <c r="G212" s="262" t="s">
        <v>255</v>
      </c>
      <c r="H212" s="263">
        <v>84.920000000000002</v>
      </c>
      <c r="I212" s="264"/>
      <c r="J212" s="265">
        <f>ROUND(I212*H212,2)</f>
        <v>0</v>
      </c>
      <c r="K212" s="261" t="s">
        <v>137</v>
      </c>
      <c r="L212" s="266"/>
      <c r="M212" s="267" t="s">
        <v>28</v>
      </c>
      <c r="N212" s="268" t="s">
        <v>45</v>
      </c>
      <c r="O212" s="87"/>
      <c r="P212" s="216">
        <f>O212*H212</f>
        <v>0</v>
      </c>
      <c r="Q212" s="216">
        <v>1</v>
      </c>
      <c r="R212" s="216">
        <f>Q212*H212</f>
        <v>84.920000000000002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185</v>
      </c>
      <c r="AT212" s="218" t="s">
        <v>285</v>
      </c>
      <c r="AU212" s="218" t="s">
        <v>84</v>
      </c>
      <c r="AY212" s="20" t="s">
        <v>131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82</v>
      </c>
      <c r="BK212" s="219">
        <f>ROUND(I212*H212,2)</f>
        <v>0</v>
      </c>
      <c r="BL212" s="20" t="s">
        <v>138</v>
      </c>
      <c r="BM212" s="218" t="s">
        <v>307</v>
      </c>
    </row>
    <row r="213" s="13" customFormat="1">
      <c r="A213" s="13"/>
      <c r="B213" s="225"/>
      <c r="C213" s="226"/>
      <c r="D213" s="227" t="s">
        <v>142</v>
      </c>
      <c r="E213" s="228" t="s">
        <v>28</v>
      </c>
      <c r="F213" s="229" t="s">
        <v>308</v>
      </c>
      <c r="G213" s="226"/>
      <c r="H213" s="230">
        <v>261.24799999999999</v>
      </c>
      <c r="I213" s="231"/>
      <c r="J213" s="226"/>
      <c r="K213" s="226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142</v>
      </c>
      <c r="AU213" s="236" t="s">
        <v>84</v>
      </c>
      <c r="AV213" s="13" t="s">
        <v>84</v>
      </c>
      <c r="AW213" s="13" t="s">
        <v>36</v>
      </c>
      <c r="AX213" s="13" t="s">
        <v>74</v>
      </c>
      <c r="AY213" s="236" t="s">
        <v>131</v>
      </c>
    </row>
    <row r="214" s="13" customFormat="1">
      <c r="A214" s="13"/>
      <c r="B214" s="225"/>
      <c r="C214" s="226"/>
      <c r="D214" s="227" t="s">
        <v>142</v>
      </c>
      <c r="E214" s="228" t="s">
        <v>28</v>
      </c>
      <c r="F214" s="229" t="s">
        <v>309</v>
      </c>
      <c r="G214" s="226"/>
      <c r="H214" s="230">
        <v>-214.06999999999999</v>
      </c>
      <c r="I214" s="231"/>
      <c r="J214" s="226"/>
      <c r="K214" s="226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142</v>
      </c>
      <c r="AU214" s="236" t="s">
        <v>84</v>
      </c>
      <c r="AV214" s="13" t="s">
        <v>84</v>
      </c>
      <c r="AW214" s="13" t="s">
        <v>36</v>
      </c>
      <c r="AX214" s="13" t="s">
        <v>74</v>
      </c>
      <c r="AY214" s="236" t="s">
        <v>131</v>
      </c>
    </row>
    <row r="215" s="15" customFormat="1">
      <c r="A215" s="15"/>
      <c r="B215" s="247"/>
      <c r="C215" s="248"/>
      <c r="D215" s="227" t="s">
        <v>142</v>
      </c>
      <c r="E215" s="249" t="s">
        <v>28</v>
      </c>
      <c r="F215" s="250" t="s">
        <v>162</v>
      </c>
      <c r="G215" s="248"/>
      <c r="H215" s="251">
        <v>47.177999999999997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7" t="s">
        <v>142</v>
      </c>
      <c r="AU215" s="257" t="s">
        <v>84</v>
      </c>
      <c r="AV215" s="15" t="s">
        <v>138</v>
      </c>
      <c r="AW215" s="15" t="s">
        <v>36</v>
      </c>
      <c r="AX215" s="15" t="s">
        <v>82</v>
      </c>
      <c r="AY215" s="257" t="s">
        <v>131</v>
      </c>
    </row>
    <row r="216" s="13" customFormat="1">
      <c r="A216" s="13"/>
      <c r="B216" s="225"/>
      <c r="C216" s="226"/>
      <c r="D216" s="227" t="s">
        <v>142</v>
      </c>
      <c r="E216" s="226"/>
      <c r="F216" s="229" t="s">
        <v>310</v>
      </c>
      <c r="G216" s="226"/>
      <c r="H216" s="230">
        <v>84.920000000000002</v>
      </c>
      <c r="I216" s="231"/>
      <c r="J216" s="226"/>
      <c r="K216" s="226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142</v>
      </c>
      <c r="AU216" s="236" t="s">
        <v>84</v>
      </c>
      <c r="AV216" s="13" t="s">
        <v>84</v>
      </c>
      <c r="AW216" s="13" t="s">
        <v>4</v>
      </c>
      <c r="AX216" s="13" t="s">
        <v>82</v>
      </c>
      <c r="AY216" s="236" t="s">
        <v>131</v>
      </c>
    </row>
    <row r="217" s="2" customFormat="1" ht="24.15" customHeight="1">
      <c r="A217" s="41"/>
      <c r="B217" s="42"/>
      <c r="C217" s="207" t="s">
        <v>311</v>
      </c>
      <c r="D217" s="207" t="s">
        <v>133</v>
      </c>
      <c r="E217" s="208" t="s">
        <v>312</v>
      </c>
      <c r="F217" s="209" t="s">
        <v>313</v>
      </c>
      <c r="G217" s="210" t="s">
        <v>136</v>
      </c>
      <c r="H217" s="211">
        <v>1565.3499999999999</v>
      </c>
      <c r="I217" s="212"/>
      <c r="J217" s="213">
        <f>ROUND(I217*H217,2)</f>
        <v>0</v>
      </c>
      <c r="K217" s="209" t="s">
        <v>137</v>
      </c>
      <c r="L217" s="47"/>
      <c r="M217" s="214" t="s">
        <v>28</v>
      </c>
      <c r="N217" s="215" t="s">
        <v>45</v>
      </c>
      <c r="O217" s="87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138</v>
      </c>
      <c r="AT217" s="218" t="s">
        <v>133</v>
      </c>
      <c r="AU217" s="218" t="s">
        <v>84</v>
      </c>
      <c r="AY217" s="20" t="s">
        <v>131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82</v>
      </c>
      <c r="BK217" s="219">
        <f>ROUND(I217*H217,2)</f>
        <v>0</v>
      </c>
      <c r="BL217" s="20" t="s">
        <v>138</v>
      </c>
      <c r="BM217" s="218" t="s">
        <v>314</v>
      </c>
    </row>
    <row r="218" s="2" customFormat="1">
      <c r="A218" s="41"/>
      <c r="B218" s="42"/>
      <c r="C218" s="43"/>
      <c r="D218" s="220" t="s">
        <v>140</v>
      </c>
      <c r="E218" s="43"/>
      <c r="F218" s="221" t="s">
        <v>315</v>
      </c>
      <c r="G218" s="43"/>
      <c r="H218" s="43"/>
      <c r="I218" s="222"/>
      <c r="J218" s="43"/>
      <c r="K218" s="43"/>
      <c r="L218" s="47"/>
      <c r="M218" s="223"/>
      <c r="N218" s="22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140</v>
      </c>
      <c r="AU218" s="20" t="s">
        <v>84</v>
      </c>
    </row>
    <row r="219" s="13" customFormat="1">
      <c r="A219" s="13"/>
      <c r="B219" s="225"/>
      <c r="C219" s="226"/>
      <c r="D219" s="227" t="s">
        <v>142</v>
      </c>
      <c r="E219" s="228" t="s">
        <v>28</v>
      </c>
      <c r="F219" s="229" t="s">
        <v>296</v>
      </c>
      <c r="G219" s="226"/>
      <c r="H219" s="230">
        <v>1565.3499999999999</v>
      </c>
      <c r="I219" s="231"/>
      <c r="J219" s="226"/>
      <c r="K219" s="226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142</v>
      </c>
      <c r="AU219" s="236" t="s">
        <v>84</v>
      </c>
      <c r="AV219" s="13" t="s">
        <v>84</v>
      </c>
      <c r="AW219" s="13" t="s">
        <v>36</v>
      </c>
      <c r="AX219" s="13" t="s">
        <v>82</v>
      </c>
      <c r="AY219" s="236" t="s">
        <v>131</v>
      </c>
    </row>
    <row r="220" s="2" customFormat="1" ht="16.5" customHeight="1">
      <c r="A220" s="41"/>
      <c r="B220" s="42"/>
      <c r="C220" s="259" t="s">
        <v>316</v>
      </c>
      <c r="D220" s="259" t="s">
        <v>285</v>
      </c>
      <c r="E220" s="260" t="s">
        <v>317</v>
      </c>
      <c r="F220" s="261" t="s">
        <v>318</v>
      </c>
      <c r="G220" s="262" t="s">
        <v>319</v>
      </c>
      <c r="H220" s="263">
        <v>46.960999999999999</v>
      </c>
      <c r="I220" s="264"/>
      <c r="J220" s="265">
        <f>ROUND(I220*H220,2)</f>
        <v>0</v>
      </c>
      <c r="K220" s="261" t="s">
        <v>137</v>
      </c>
      <c r="L220" s="266"/>
      <c r="M220" s="267" t="s">
        <v>28</v>
      </c>
      <c r="N220" s="268" t="s">
        <v>45</v>
      </c>
      <c r="O220" s="87"/>
      <c r="P220" s="216">
        <f>O220*H220</f>
        <v>0</v>
      </c>
      <c r="Q220" s="216">
        <v>0.001</v>
      </c>
      <c r="R220" s="216">
        <f>Q220*H220</f>
        <v>0.046961000000000003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185</v>
      </c>
      <c r="AT220" s="218" t="s">
        <v>285</v>
      </c>
      <c r="AU220" s="218" t="s">
        <v>84</v>
      </c>
      <c r="AY220" s="20" t="s">
        <v>131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82</v>
      </c>
      <c r="BK220" s="219">
        <f>ROUND(I220*H220,2)</f>
        <v>0</v>
      </c>
      <c r="BL220" s="20" t="s">
        <v>138</v>
      </c>
      <c r="BM220" s="218" t="s">
        <v>320</v>
      </c>
    </row>
    <row r="221" s="13" customFormat="1">
      <c r="A221" s="13"/>
      <c r="B221" s="225"/>
      <c r="C221" s="226"/>
      <c r="D221" s="227" t="s">
        <v>142</v>
      </c>
      <c r="E221" s="228" t="s">
        <v>28</v>
      </c>
      <c r="F221" s="229" t="s">
        <v>321</v>
      </c>
      <c r="G221" s="226"/>
      <c r="H221" s="230">
        <v>46.960999999999999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142</v>
      </c>
      <c r="AU221" s="236" t="s">
        <v>84</v>
      </c>
      <c r="AV221" s="13" t="s">
        <v>84</v>
      </c>
      <c r="AW221" s="13" t="s">
        <v>36</v>
      </c>
      <c r="AX221" s="13" t="s">
        <v>74</v>
      </c>
      <c r="AY221" s="236" t="s">
        <v>131</v>
      </c>
    </row>
    <row r="222" s="15" customFormat="1">
      <c r="A222" s="15"/>
      <c r="B222" s="247"/>
      <c r="C222" s="248"/>
      <c r="D222" s="227" t="s">
        <v>142</v>
      </c>
      <c r="E222" s="249" t="s">
        <v>28</v>
      </c>
      <c r="F222" s="250" t="s">
        <v>162</v>
      </c>
      <c r="G222" s="248"/>
      <c r="H222" s="251">
        <v>46.960999999999999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7" t="s">
        <v>142</v>
      </c>
      <c r="AU222" s="257" t="s">
        <v>84</v>
      </c>
      <c r="AV222" s="15" t="s">
        <v>138</v>
      </c>
      <c r="AW222" s="15" t="s">
        <v>36</v>
      </c>
      <c r="AX222" s="15" t="s">
        <v>82</v>
      </c>
      <c r="AY222" s="257" t="s">
        <v>131</v>
      </c>
    </row>
    <row r="223" s="2" customFormat="1" ht="21.75" customHeight="1">
      <c r="A223" s="41"/>
      <c r="B223" s="42"/>
      <c r="C223" s="207" t="s">
        <v>322</v>
      </c>
      <c r="D223" s="207" t="s">
        <v>133</v>
      </c>
      <c r="E223" s="208" t="s">
        <v>323</v>
      </c>
      <c r="F223" s="209" t="s">
        <v>324</v>
      </c>
      <c r="G223" s="210" t="s">
        <v>136</v>
      </c>
      <c r="H223" s="211">
        <v>4051.8299999999999</v>
      </c>
      <c r="I223" s="212"/>
      <c r="J223" s="213">
        <f>ROUND(I223*H223,2)</f>
        <v>0</v>
      </c>
      <c r="K223" s="209" t="s">
        <v>137</v>
      </c>
      <c r="L223" s="47"/>
      <c r="M223" s="214" t="s">
        <v>28</v>
      </c>
      <c r="N223" s="215" t="s">
        <v>45</v>
      </c>
      <c r="O223" s="87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138</v>
      </c>
      <c r="AT223" s="218" t="s">
        <v>133</v>
      </c>
      <c r="AU223" s="218" t="s">
        <v>84</v>
      </c>
      <c r="AY223" s="20" t="s">
        <v>131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82</v>
      </c>
      <c r="BK223" s="219">
        <f>ROUND(I223*H223,2)</f>
        <v>0</v>
      </c>
      <c r="BL223" s="20" t="s">
        <v>138</v>
      </c>
      <c r="BM223" s="218" t="s">
        <v>325</v>
      </c>
    </row>
    <row r="224" s="2" customFormat="1">
      <c r="A224" s="41"/>
      <c r="B224" s="42"/>
      <c r="C224" s="43"/>
      <c r="D224" s="220" t="s">
        <v>140</v>
      </c>
      <c r="E224" s="43"/>
      <c r="F224" s="221" t="s">
        <v>326</v>
      </c>
      <c r="G224" s="43"/>
      <c r="H224" s="43"/>
      <c r="I224" s="222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140</v>
      </c>
      <c r="AU224" s="20" t="s">
        <v>84</v>
      </c>
    </row>
    <row r="225" s="13" customFormat="1">
      <c r="A225" s="13"/>
      <c r="B225" s="225"/>
      <c r="C225" s="226"/>
      <c r="D225" s="227" t="s">
        <v>142</v>
      </c>
      <c r="E225" s="228" t="s">
        <v>28</v>
      </c>
      <c r="F225" s="229" t="s">
        <v>327</v>
      </c>
      <c r="G225" s="226"/>
      <c r="H225" s="230">
        <v>2676.3099999999999</v>
      </c>
      <c r="I225" s="231"/>
      <c r="J225" s="226"/>
      <c r="K225" s="226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142</v>
      </c>
      <c r="AU225" s="236" t="s">
        <v>84</v>
      </c>
      <c r="AV225" s="13" t="s">
        <v>84</v>
      </c>
      <c r="AW225" s="13" t="s">
        <v>36</v>
      </c>
      <c r="AX225" s="13" t="s">
        <v>74</v>
      </c>
      <c r="AY225" s="236" t="s">
        <v>131</v>
      </c>
    </row>
    <row r="226" s="13" customFormat="1">
      <c r="A226" s="13"/>
      <c r="B226" s="225"/>
      <c r="C226" s="226"/>
      <c r="D226" s="227" t="s">
        <v>142</v>
      </c>
      <c r="E226" s="228" t="s">
        <v>28</v>
      </c>
      <c r="F226" s="229" t="s">
        <v>328</v>
      </c>
      <c r="G226" s="226"/>
      <c r="H226" s="230">
        <v>797.22000000000003</v>
      </c>
      <c r="I226" s="231"/>
      <c r="J226" s="226"/>
      <c r="K226" s="226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142</v>
      </c>
      <c r="AU226" s="236" t="s">
        <v>84</v>
      </c>
      <c r="AV226" s="13" t="s">
        <v>84</v>
      </c>
      <c r="AW226" s="13" t="s">
        <v>36</v>
      </c>
      <c r="AX226" s="13" t="s">
        <v>74</v>
      </c>
      <c r="AY226" s="236" t="s">
        <v>131</v>
      </c>
    </row>
    <row r="227" s="13" customFormat="1">
      <c r="A227" s="13"/>
      <c r="B227" s="225"/>
      <c r="C227" s="226"/>
      <c r="D227" s="227" t="s">
        <v>142</v>
      </c>
      <c r="E227" s="228" t="s">
        <v>28</v>
      </c>
      <c r="F227" s="229" t="s">
        <v>329</v>
      </c>
      <c r="G227" s="226"/>
      <c r="H227" s="230">
        <v>35</v>
      </c>
      <c r="I227" s="231"/>
      <c r="J227" s="226"/>
      <c r="K227" s="226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142</v>
      </c>
      <c r="AU227" s="236" t="s">
        <v>84</v>
      </c>
      <c r="AV227" s="13" t="s">
        <v>84</v>
      </c>
      <c r="AW227" s="13" t="s">
        <v>36</v>
      </c>
      <c r="AX227" s="13" t="s">
        <v>74</v>
      </c>
      <c r="AY227" s="236" t="s">
        <v>131</v>
      </c>
    </row>
    <row r="228" s="13" customFormat="1">
      <c r="A228" s="13"/>
      <c r="B228" s="225"/>
      <c r="C228" s="226"/>
      <c r="D228" s="227" t="s">
        <v>142</v>
      </c>
      <c r="E228" s="228" t="s">
        <v>28</v>
      </c>
      <c r="F228" s="229" t="s">
        <v>330</v>
      </c>
      <c r="G228" s="226"/>
      <c r="H228" s="230">
        <v>96.400000000000006</v>
      </c>
      <c r="I228" s="231"/>
      <c r="J228" s="226"/>
      <c r="K228" s="226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142</v>
      </c>
      <c r="AU228" s="236" t="s">
        <v>84</v>
      </c>
      <c r="AV228" s="13" t="s">
        <v>84</v>
      </c>
      <c r="AW228" s="13" t="s">
        <v>36</v>
      </c>
      <c r="AX228" s="13" t="s">
        <v>74</v>
      </c>
      <c r="AY228" s="236" t="s">
        <v>131</v>
      </c>
    </row>
    <row r="229" s="13" customFormat="1">
      <c r="A229" s="13"/>
      <c r="B229" s="225"/>
      <c r="C229" s="226"/>
      <c r="D229" s="227" t="s">
        <v>142</v>
      </c>
      <c r="E229" s="228" t="s">
        <v>28</v>
      </c>
      <c r="F229" s="229" t="s">
        <v>331</v>
      </c>
      <c r="G229" s="226"/>
      <c r="H229" s="230">
        <v>64.5</v>
      </c>
      <c r="I229" s="231"/>
      <c r="J229" s="226"/>
      <c r="K229" s="226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142</v>
      </c>
      <c r="AU229" s="236" t="s">
        <v>84</v>
      </c>
      <c r="AV229" s="13" t="s">
        <v>84</v>
      </c>
      <c r="AW229" s="13" t="s">
        <v>36</v>
      </c>
      <c r="AX229" s="13" t="s">
        <v>74</v>
      </c>
      <c r="AY229" s="236" t="s">
        <v>131</v>
      </c>
    </row>
    <row r="230" s="13" customFormat="1">
      <c r="A230" s="13"/>
      <c r="B230" s="225"/>
      <c r="C230" s="226"/>
      <c r="D230" s="227" t="s">
        <v>142</v>
      </c>
      <c r="E230" s="228" t="s">
        <v>28</v>
      </c>
      <c r="F230" s="229" t="s">
        <v>332</v>
      </c>
      <c r="G230" s="226"/>
      <c r="H230" s="230">
        <v>136.80000000000001</v>
      </c>
      <c r="I230" s="231"/>
      <c r="J230" s="226"/>
      <c r="K230" s="226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142</v>
      </c>
      <c r="AU230" s="236" t="s">
        <v>84</v>
      </c>
      <c r="AV230" s="13" t="s">
        <v>84</v>
      </c>
      <c r="AW230" s="13" t="s">
        <v>36</v>
      </c>
      <c r="AX230" s="13" t="s">
        <v>74</v>
      </c>
      <c r="AY230" s="236" t="s">
        <v>131</v>
      </c>
    </row>
    <row r="231" s="13" customFormat="1">
      <c r="A231" s="13"/>
      <c r="B231" s="225"/>
      <c r="C231" s="226"/>
      <c r="D231" s="227" t="s">
        <v>142</v>
      </c>
      <c r="E231" s="228" t="s">
        <v>28</v>
      </c>
      <c r="F231" s="229" t="s">
        <v>333</v>
      </c>
      <c r="G231" s="226"/>
      <c r="H231" s="230">
        <v>245.59999999999999</v>
      </c>
      <c r="I231" s="231"/>
      <c r="J231" s="226"/>
      <c r="K231" s="226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142</v>
      </c>
      <c r="AU231" s="236" t="s">
        <v>84</v>
      </c>
      <c r="AV231" s="13" t="s">
        <v>84</v>
      </c>
      <c r="AW231" s="13" t="s">
        <v>36</v>
      </c>
      <c r="AX231" s="13" t="s">
        <v>74</v>
      </c>
      <c r="AY231" s="236" t="s">
        <v>131</v>
      </c>
    </row>
    <row r="232" s="15" customFormat="1">
      <c r="A232" s="15"/>
      <c r="B232" s="247"/>
      <c r="C232" s="248"/>
      <c r="D232" s="227" t="s">
        <v>142</v>
      </c>
      <c r="E232" s="249" t="s">
        <v>28</v>
      </c>
      <c r="F232" s="250" t="s">
        <v>162</v>
      </c>
      <c r="G232" s="248"/>
      <c r="H232" s="251">
        <v>4051.8299999999999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7" t="s">
        <v>142</v>
      </c>
      <c r="AU232" s="257" t="s">
        <v>84</v>
      </c>
      <c r="AV232" s="15" t="s">
        <v>138</v>
      </c>
      <c r="AW232" s="15" t="s">
        <v>36</v>
      </c>
      <c r="AX232" s="15" t="s">
        <v>82</v>
      </c>
      <c r="AY232" s="257" t="s">
        <v>131</v>
      </c>
    </row>
    <row r="233" s="2" customFormat="1" ht="24.15" customHeight="1">
      <c r="A233" s="41"/>
      <c r="B233" s="42"/>
      <c r="C233" s="207" t="s">
        <v>334</v>
      </c>
      <c r="D233" s="207" t="s">
        <v>133</v>
      </c>
      <c r="E233" s="208" t="s">
        <v>335</v>
      </c>
      <c r="F233" s="209" t="s">
        <v>336</v>
      </c>
      <c r="G233" s="210" t="s">
        <v>146</v>
      </c>
      <c r="H233" s="211">
        <v>176</v>
      </c>
      <c r="I233" s="212"/>
      <c r="J233" s="213">
        <f>ROUND(I233*H233,2)</f>
        <v>0</v>
      </c>
      <c r="K233" s="209" t="s">
        <v>137</v>
      </c>
      <c r="L233" s="47"/>
      <c r="M233" s="214" t="s">
        <v>28</v>
      </c>
      <c r="N233" s="215" t="s">
        <v>45</v>
      </c>
      <c r="O233" s="87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138</v>
      </c>
      <c r="AT233" s="218" t="s">
        <v>133</v>
      </c>
      <c r="AU233" s="218" t="s">
        <v>84</v>
      </c>
      <c r="AY233" s="20" t="s">
        <v>131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82</v>
      </c>
      <c r="BK233" s="219">
        <f>ROUND(I233*H233,2)</f>
        <v>0</v>
      </c>
      <c r="BL233" s="20" t="s">
        <v>138</v>
      </c>
      <c r="BM233" s="218" t="s">
        <v>337</v>
      </c>
    </row>
    <row r="234" s="2" customFormat="1">
      <c r="A234" s="41"/>
      <c r="B234" s="42"/>
      <c r="C234" s="43"/>
      <c r="D234" s="220" t="s">
        <v>140</v>
      </c>
      <c r="E234" s="43"/>
      <c r="F234" s="221" t="s">
        <v>338</v>
      </c>
      <c r="G234" s="43"/>
      <c r="H234" s="43"/>
      <c r="I234" s="222"/>
      <c r="J234" s="43"/>
      <c r="K234" s="43"/>
      <c r="L234" s="47"/>
      <c r="M234" s="223"/>
      <c r="N234" s="22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140</v>
      </c>
      <c r="AU234" s="20" t="s">
        <v>84</v>
      </c>
    </row>
    <row r="235" s="13" customFormat="1">
      <c r="A235" s="13"/>
      <c r="B235" s="225"/>
      <c r="C235" s="226"/>
      <c r="D235" s="227" t="s">
        <v>142</v>
      </c>
      <c r="E235" s="228" t="s">
        <v>28</v>
      </c>
      <c r="F235" s="229" t="s">
        <v>339</v>
      </c>
      <c r="G235" s="226"/>
      <c r="H235" s="230">
        <v>176</v>
      </c>
      <c r="I235" s="231"/>
      <c r="J235" s="226"/>
      <c r="K235" s="226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142</v>
      </c>
      <c r="AU235" s="236" t="s">
        <v>84</v>
      </c>
      <c r="AV235" s="13" t="s">
        <v>84</v>
      </c>
      <c r="AW235" s="13" t="s">
        <v>36</v>
      </c>
      <c r="AX235" s="13" t="s">
        <v>82</v>
      </c>
      <c r="AY235" s="236" t="s">
        <v>131</v>
      </c>
    </row>
    <row r="236" s="2" customFormat="1" ht="16.5" customHeight="1">
      <c r="A236" s="41"/>
      <c r="B236" s="42"/>
      <c r="C236" s="259" t="s">
        <v>340</v>
      </c>
      <c r="D236" s="259" t="s">
        <v>285</v>
      </c>
      <c r="E236" s="260" t="s">
        <v>341</v>
      </c>
      <c r="F236" s="261" t="s">
        <v>342</v>
      </c>
      <c r="G236" s="262" t="s">
        <v>156</v>
      </c>
      <c r="H236" s="263">
        <v>8.8000000000000007</v>
      </c>
      <c r="I236" s="264"/>
      <c r="J236" s="265">
        <f>ROUND(I236*H236,2)</f>
        <v>0</v>
      </c>
      <c r="K236" s="261" t="s">
        <v>137</v>
      </c>
      <c r="L236" s="266"/>
      <c r="M236" s="267" t="s">
        <v>28</v>
      </c>
      <c r="N236" s="268" t="s">
        <v>45</v>
      </c>
      <c r="O236" s="87"/>
      <c r="P236" s="216">
        <f>O236*H236</f>
        <v>0</v>
      </c>
      <c r="Q236" s="216">
        <v>0.22</v>
      </c>
      <c r="R236" s="216">
        <f>Q236*H236</f>
        <v>1.9360000000000002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185</v>
      </c>
      <c r="AT236" s="218" t="s">
        <v>285</v>
      </c>
      <c r="AU236" s="218" t="s">
        <v>84</v>
      </c>
      <c r="AY236" s="20" t="s">
        <v>131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82</v>
      </c>
      <c r="BK236" s="219">
        <f>ROUND(I236*H236,2)</f>
        <v>0</v>
      </c>
      <c r="BL236" s="20" t="s">
        <v>138</v>
      </c>
      <c r="BM236" s="218" t="s">
        <v>343</v>
      </c>
    </row>
    <row r="237" s="2" customFormat="1">
      <c r="A237" s="41"/>
      <c r="B237" s="42"/>
      <c r="C237" s="43"/>
      <c r="D237" s="227" t="s">
        <v>213</v>
      </c>
      <c r="E237" s="43"/>
      <c r="F237" s="258" t="s">
        <v>344</v>
      </c>
      <c r="G237" s="43"/>
      <c r="H237" s="43"/>
      <c r="I237" s="222"/>
      <c r="J237" s="43"/>
      <c r="K237" s="43"/>
      <c r="L237" s="47"/>
      <c r="M237" s="223"/>
      <c r="N237" s="22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213</v>
      </c>
      <c r="AU237" s="20" t="s">
        <v>84</v>
      </c>
    </row>
    <row r="238" s="13" customFormat="1">
      <c r="A238" s="13"/>
      <c r="B238" s="225"/>
      <c r="C238" s="226"/>
      <c r="D238" s="227" t="s">
        <v>142</v>
      </c>
      <c r="E238" s="228" t="s">
        <v>28</v>
      </c>
      <c r="F238" s="229" t="s">
        <v>345</v>
      </c>
      <c r="G238" s="226"/>
      <c r="H238" s="230">
        <v>8.8000000000000007</v>
      </c>
      <c r="I238" s="231"/>
      <c r="J238" s="226"/>
      <c r="K238" s="226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142</v>
      </c>
      <c r="AU238" s="236" t="s">
        <v>84</v>
      </c>
      <c r="AV238" s="13" t="s">
        <v>84</v>
      </c>
      <c r="AW238" s="13" t="s">
        <v>36</v>
      </c>
      <c r="AX238" s="13" t="s">
        <v>82</v>
      </c>
      <c r="AY238" s="236" t="s">
        <v>131</v>
      </c>
    </row>
    <row r="239" s="2" customFormat="1" ht="21.75" customHeight="1">
      <c r="A239" s="41"/>
      <c r="B239" s="42"/>
      <c r="C239" s="207" t="s">
        <v>346</v>
      </c>
      <c r="D239" s="207" t="s">
        <v>133</v>
      </c>
      <c r="E239" s="208" t="s">
        <v>347</v>
      </c>
      <c r="F239" s="209" t="s">
        <v>348</v>
      </c>
      <c r="G239" s="210" t="s">
        <v>146</v>
      </c>
      <c r="H239" s="211">
        <v>50</v>
      </c>
      <c r="I239" s="212"/>
      <c r="J239" s="213">
        <f>ROUND(I239*H239,2)</f>
        <v>0</v>
      </c>
      <c r="K239" s="209" t="s">
        <v>137</v>
      </c>
      <c r="L239" s="47"/>
      <c r="M239" s="214" t="s">
        <v>28</v>
      </c>
      <c r="N239" s="215" t="s">
        <v>45</v>
      </c>
      <c r="O239" s="87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138</v>
      </c>
      <c r="AT239" s="218" t="s">
        <v>133</v>
      </c>
      <c r="AU239" s="218" t="s">
        <v>84</v>
      </c>
      <c r="AY239" s="20" t="s">
        <v>131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82</v>
      </c>
      <c r="BK239" s="219">
        <f>ROUND(I239*H239,2)</f>
        <v>0</v>
      </c>
      <c r="BL239" s="20" t="s">
        <v>138</v>
      </c>
      <c r="BM239" s="218" t="s">
        <v>349</v>
      </c>
    </row>
    <row r="240" s="2" customFormat="1">
      <c r="A240" s="41"/>
      <c r="B240" s="42"/>
      <c r="C240" s="43"/>
      <c r="D240" s="220" t="s">
        <v>140</v>
      </c>
      <c r="E240" s="43"/>
      <c r="F240" s="221" t="s">
        <v>350</v>
      </c>
      <c r="G240" s="43"/>
      <c r="H240" s="43"/>
      <c r="I240" s="222"/>
      <c r="J240" s="43"/>
      <c r="K240" s="43"/>
      <c r="L240" s="47"/>
      <c r="M240" s="223"/>
      <c r="N240" s="22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140</v>
      </c>
      <c r="AU240" s="20" t="s">
        <v>84</v>
      </c>
    </row>
    <row r="241" s="13" customFormat="1">
      <c r="A241" s="13"/>
      <c r="B241" s="225"/>
      <c r="C241" s="226"/>
      <c r="D241" s="227" t="s">
        <v>142</v>
      </c>
      <c r="E241" s="228" t="s">
        <v>28</v>
      </c>
      <c r="F241" s="229" t="s">
        <v>351</v>
      </c>
      <c r="G241" s="226"/>
      <c r="H241" s="230">
        <v>50</v>
      </c>
      <c r="I241" s="231"/>
      <c r="J241" s="226"/>
      <c r="K241" s="226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142</v>
      </c>
      <c r="AU241" s="236" t="s">
        <v>84</v>
      </c>
      <c r="AV241" s="13" t="s">
        <v>84</v>
      </c>
      <c r="AW241" s="13" t="s">
        <v>36</v>
      </c>
      <c r="AX241" s="13" t="s">
        <v>82</v>
      </c>
      <c r="AY241" s="236" t="s">
        <v>131</v>
      </c>
    </row>
    <row r="242" s="2" customFormat="1" ht="16.5" customHeight="1">
      <c r="A242" s="41"/>
      <c r="B242" s="42"/>
      <c r="C242" s="259" t="s">
        <v>352</v>
      </c>
      <c r="D242" s="259" t="s">
        <v>285</v>
      </c>
      <c r="E242" s="260" t="s">
        <v>353</v>
      </c>
      <c r="F242" s="261" t="s">
        <v>354</v>
      </c>
      <c r="G242" s="262" t="s">
        <v>146</v>
      </c>
      <c r="H242" s="263">
        <v>50</v>
      </c>
      <c r="I242" s="264"/>
      <c r="J242" s="265">
        <f>ROUND(I242*H242,2)</f>
        <v>0</v>
      </c>
      <c r="K242" s="261" t="s">
        <v>28</v>
      </c>
      <c r="L242" s="266"/>
      <c r="M242" s="267" t="s">
        <v>28</v>
      </c>
      <c r="N242" s="268" t="s">
        <v>45</v>
      </c>
      <c r="O242" s="87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185</v>
      </c>
      <c r="AT242" s="218" t="s">
        <v>285</v>
      </c>
      <c r="AU242" s="218" t="s">
        <v>84</v>
      </c>
      <c r="AY242" s="20" t="s">
        <v>131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82</v>
      </c>
      <c r="BK242" s="219">
        <f>ROUND(I242*H242,2)</f>
        <v>0</v>
      </c>
      <c r="BL242" s="20" t="s">
        <v>138</v>
      </c>
      <c r="BM242" s="218" t="s">
        <v>355</v>
      </c>
    </row>
    <row r="243" s="13" customFormat="1">
      <c r="A243" s="13"/>
      <c r="B243" s="225"/>
      <c r="C243" s="226"/>
      <c r="D243" s="227" t="s">
        <v>142</v>
      </c>
      <c r="E243" s="228" t="s">
        <v>28</v>
      </c>
      <c r="F243" s="229" t="s">
        <v>356</v>
      </c>
      <c r="G243" s="226"/>
      <c r="H243" s="230">
        <v>50</v>
      </c>
      <c r="I243" s="231"/>
      <c r="J243" s="226"/>
      <c r="K243" s="226"/>
      <c r="L243" s="232"/>
      <c r="M243" s="233"/>
      <c r="N243" s="234"/>
      <c r="O243" s="234"/>
      <c r="P243" s="234"/>
      <c r="Q243" s="234"/>
      <c r="R243" s="234"/>
      <c r="S243" s="234"/>
      <c r="T243" s="23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6" t="s">
        <v>142</v>
      </c>
      <c r="AU243" s="236" t="s">
        <v>84</v>
      </c>
      <c r="AV243" s="13" t="s">
        <v>84</v>
      </c>
      <c r="AW243" s="13" t="s">
        <v>36</v>
      </c>
      <c r="AX243" s="13" t="s">
        <v>74</v>
      </c>
      <c r="AY243" s="236" t="s">
        <v>131</v>
      </c>
    </row>
    <row r="244" s="15" customFormat="1">
      <c r="A244" s="15"/>
      <c r="B244" s="247"/>
      <c r="C244" s="248"/>
      <c r="D244" s="227" t="s">
        <v>142</v>
      </c>
      <c r="E244" s="249" t="s">
        <v>28</v>
      </c>
      <c r="F244" s="250" t="s">
        <v>162</v>
      </c>
      <c r="G244" s="248"/>
      <c r="H244" s="251">
        <v>50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7" t="s">
        <v>142</v>
      </c>
      <c r="AU244" s="257" t="s">
        <v>84</v>
      </c>
      <c r="AV244" s="15" t="s">
        <v>138</v>
      </c>
      <c r="AW244" s="15" t="s">
        <v>36</v>
      </c>
      <c r="AX244" s="15" t="s">
        <v>82</v>
      </c>
      <c r="AY244" s="257" t="s">
        <v>131</v>
      </c>
    </row>
    <row r="245" s="2" customFormat="1" ht="21.75" customHeight="1">
      <c r="A245" s="41"/>
      <c r="B245" s="42"/>
      <c r="C245" s="207" t="s">
        <v>329</v>
      </c>
      <c r="D245" s="207" t="s">
        <v>133</v>
      </c>
      <c r="E245" s="208" t="s">
        <v>357</v>
      </c>
      <c r="F245" s="209" t="s">
        <v>358</v>
      </c>
      <c r="G245" s="210" t="s">
        <v>136</v>
      </c>
      <c r="H245" s="211">
        <v>1741.6500000000001</v>
      </c>
      <c r="I245" s="212"/>
      <c r="J245" s="213">
        <f>ROUND(I245*H245,2)</f>
        <v>0</v>
      </c>
      <c r="K245" s="209" t="s">
        <v>137</v>
      </c>
      <c r="L245" s="47"/>
      <c r="M245" s="214" t="s">
        <v>28</v>
      </c>
      <c r="N245" s="215" t="s">
        <v>45</v>
      </c>
      <c r="O245" s="87"/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138</v>
      </c>
      <c r="AT245" s="218" t="s">
        <v>133</v>
      </c>
      <c r="AU245" s="218" t="s">
        <v>84</v>
      </c>
      <c r="AY245" s="20" t="s">
        <v>131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20" t="s">
        <v>82</v>
      </c>
      <c r="BK245" s="219">
        <f>ROUND(I245*H245,2)</f>
        <v>0</v>
      </c>
      <c r="BL245" s="20" t="s">
        <v>138</v>
      </c>
      <c r="BM245" s="218" t="s">
        <v>359</v>
      </c>
    </row>
    <row r="246" s="2" customFormat="1">
      <c r="A246" s="41"/>
      <c r="B246" s="42"/>
      <c r="C246" s="43"/>
      <c r="D246" s="220" t="s">
        <v>140</v>
      </c>
      <c r="E246" s="43"/>
      <c r="F246" s="221" t="s">
        <v>360</v>
      </c>
      <c r="G246" s="43"/>
      <c r="H246" s="43"/>
      <c r="I246" s="222"/>
      <c r="J246" s="43"/>
      <c r="K246" s="43"/>
      <c r="L246" s="47"/>
      <c r="M246" s="223"/>
      <c r="N246" s="22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140</v>
      </c>
      <c r="AU246" s="20" t="s">
        <v>84</v>
      </c>
    </row>
    <row r="247" s="13" customFormat="1">
      <c r="A247" s="13"/>
      <c r="B247" s="225"/>
      <c r="C247" s="226"/>
      <c r="D247" s="227" t="s">
        <v>142</v>
      </c>
      <c r="E247" s="228" t="s">
        <v>28</v>
      </c>
      <c r="F247" s="229" t="s">
        <v>296</v>
      </c>
      <c r="G247" s="226"/>
      <c r="H247" s="230">
        <v>1565.3499999999999</v>
      </c>
      <c r="I247" s="231"/>
      <c r="J247" s="226"/>
      <c r="K247" s="226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142</v>
      </c>
      <c r="AU247" s="236" t="s">
        <v>84</v>
      </c>
      <c r="AV247" s="13" t="s">
        <v>84</v>
      </c>
      <c r="AW247" s="13" t="s">
        <v>36</v>
      </c>
      <c r="AX247" s="13" t="s">
        <v>74</v>
      </c>
      <c r="AY247" s="236" t="s">
        <v>131</v>
      </c>
    </row>
    <row r="248" s="13" customFormat="1">
      <c r="A248" s="13"/>
      <c r="B248" s="225"/>
      <c r="C248" s="226"/>
      <c r="D248" s="227" t="s">
        <v>142</v>
      </c>
      <c r="E248" s="228" t="s">
        <v>28</v>
      </c>
      <c r="F248" s="229" t="s">
        <v>297</v>
      </c>
      <c r="G248" s="226"/>
      <c r="H248" s="230">
        <v>176.30000000000001</v>
      </c>
      <c r="I248" s="231"/>
      <c r="J248" s="226"/>
      <c r="K248" s="226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142</v>
      </c>
      <c r="AU248" s="236" t="s">
        <v>84</v>
      </c>
      <c r="AV248" s="13" t="s">
        <v>84</v>
      </c>
      <c r="AW248" s="13" t="s">
        <v>36</v>
      </c>
      <c r="AX248" s="13" t="s">
        <v>74</v>
      </c>
      <c r="AY248" s="236" t="s">
        <v>131</v>
      </c>
    </row>
    <row r="249" s="15" customFormat="1">
      <c r="A249" s="15"/>
      <c r="B249" s="247"/>
      <c r="C249" s="248"/>
      <c r="D249" s="227" t="s">
        <v>142</v>
      </c>
      <c r="E249" s="249" t="s">
        <v>28</v>
      </c>
      <c r="F249" s="250" t="s">
        <v>162</v>
      </c>
      <c r="G249" s="248"/>
      <c r="H249" s="251">
        <v>1741.6499999999999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7" t="s">
        <v>142</v>
      </c>
      <c r="AU249" s="257" t="s">
        <v>84</v>
      </c>
      <c r="AV249" s="15" t="s">
        <v>138</v>
      </c>
      <c r="AW249" s="15" t="s">
        <v>36</v>
      </c>
      <c r="AX249" s="15" t="s">
        <v>82</v>
      </c>
      <c r="AY249" s="257" t="s">
        <v>131</v>
      </c>
    </row>
    <row r="250" s="2" customFormat="1" ht="24.15" customHeight="1">
      <c r="A250" s="41"/>
      <c r="B250" s="42"/>
      <c r="C250" s="207" t="s">
        <v>361</v>
      </c>
      <c r="D250" s="207" t="s">
        <v>133</v>
      </c>
      <c r="E250" s="208" t="s">
        <v>362</v>
      </c>
      <c r="F250" s="209" t="s">
        <v>363</v>
      </c>
      <c r="G250" s="210" t="s">
        <v>146</v>
      </c>
      <c r="H250" s="211">
        <v>176</v>
      </c>
      <c r="I250" s="212"/>
      <c r="J250" s="213">
        <f>ROUND(I250*H250,2)</f>
        <v>0</v>
      </c>
      <c r="K250" s="209" t="s">
        <v>137</v>
      </c>
      <c r="L250" s="47"/>
      <c r="M250" s="214" t="s">
        <v>28</v>
      </c>
      <c r="N250" s="215" t="s">
        <v>45</v>
      </c>
      <c r="O250" s="87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138</v>
      </c>
      <c r="AT250" s="218" t="s">
        <v>133</v>
      </c>
      <c r="AU250" s="218" t="s">
        <v>84</v>
      </c>
      <c r="AY250" s="20" t="s">
        <v>131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82</v>
      </c>
      <c r="BK250" s="219">
        <f>ROUND(I250*H250,2)</f>
        <v>0</v>
      </c>
      <c r="BL250" s="20" t="s">
        <v>138</v>
      </c>
      <c r="BM250" s="218" t="s">
        <v>364</v>
      </c>
    </row>
    <row r="251" s="2" customFormat="1">
      <c r="A251" s="41"/>
      <c r="B251" s="42"/>
      <c r="C251" s="43"/>
      <c r="D251" s="220" t="s">
        <v>140</v>
      </c>
      <c r="E251" s="43"/>
      <c r="F251" s="221" t="s">
        <v>365</v>
      </c>
      <c r="G251" s="43"/>
      <c r="H251" s="43"/>
      <c r="I251" s="222"/>
      <c r="J251" s="43"/>
      <c r="K251" s="43"/>
      <c r="L251" s="47"/>
      <c r="M251" s="223"/>
      <c r="N251" s="22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140</v>
      </c>
      <c r="AU251" s="20" t="s">
        <v>84</v>
      </c>
    </row>
    <row r="252" s="2" customFormat="1">
      <c r="A252" s="41"/>
      <c r="B252" s="42"/>
      <c r="C252" s="43"/>
      <c r="D252" s="227" t="s">
        <v>213</v>
      </c>
      <c r="E252" s="43"/>
      <c r="F252" s="258" t="s">
        <v>366</v>
      </c>
      <c r="G252" s="43"/>
      <c r="H252" s="43"/>
      <c r="I252" s="222"/>
      <c r="J252" s="43"/>
      <c r="K252" s="43"/>
      <c r="L252" s="47"/>
      <c r="M252" s="223"/>
      <c r="N252" s="22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213</v>
      </c>
      <c r="AU252" s="20" t="s">
        <v>84</v>
      </c>
    </row>
    <row r="253" s="13" customFormat="1">
      <c r="A253" s="13"/>
      <c r="B253" s="225"/>
      <c r="C253" s="226"/>
      <c r="D253" s="227" t="s">
        <v>142</v>
      </c>
      <c r="E253" s="228" t="s">
        <v>28</v>
      </c>
      <c r="F253" s="229" t="s">
        <v>367</v>
      </c>
      <c r="G253" s="226"/>
      <c r="H253" s="230">
        <v>176</v>
      </c>
      <c r="I253" s="231"/>
      <c r="J253" s="226"/>
      <c r="K253" s="226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142</v>
      </c>
      <c r="AU253" s="236" t="s">
        <v>84</v>
      </c>
      <c r="AV253" s="13" t="s">
        <v>84</v>
      </c>
      <c r="AW253" s="13" t="s">
        <v>36</v>
      </c>
      <c r="AX253" s="13" t="s">
        <v>74</v>
      </c>
      <c r="AY253" s="236" t="s">
        <v>131</v>
      </c>
    </row>
    <row r="254" s="15" customFormat="1">
      <c r="A254" s="15"/>
      <c r="B254" s="247"/>
      <c r="C254" s="248"/>
      <c r="D254" s="227" t="s">
        <v>142</v>
      </c>
      <c r="E254" s="249" t="s">
        <v>28</v>
      </c>
      <c r="F254" s="250" t="s">
        <v>162</v>
      </c>
      <c r="G254" s="248"/>
      <c r="H254" s="251">
        <v>176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7" t="s">
        <v>142</v>
      </c>
      <c r="AU254" s="257" t="s">
        <v>84</v>
      </c>
      <c r="AV254" s="15" t="s">
        <v>138</v>
      </c>
      <c r="AW254" s="15" t="s">
        <v>36</v>
      </c>
      <c r="AX254" s="15" t="s">
        <v>82</v>
      </c>
      <c r="AY254" s="257" t="s">
        <v>131</v>
      </c>
    </row>
    <row r="255" s="2" customFormat="1" ht="16.5" customHeight="1">
      <c r="A255" s="41"/>
      <c r="B255" s="42"/>
      <c r="C255" s="259" t="s">
        <v>368</v>
      </c>
      <c r="D255" s="259" t="s">
        <v>285</v>
      </c>
      <c r="E255" s="260" t="s">
        <v>369</v>
      </c>
      <c r="F255" s="261" t="s">
        <v>370</v>
      </c>
      <c r="G255" s="262" t="s">
        <v>146</v>
      </c>
      <c r="H255" s="263">
        <v>52</v>
      </c>
      <c r="I255" s="264"/>
      <c r="J255" s="265">
        <f>ROUND(I255*H255,2)</f>
        <v>0</v>
      </c>
      <c r="K255" s="261" t="s">
        <v>28</v>
      </c>
      <c r="L255" s="266"/>
      <c r="M255" s="267" t="s">
        <v>28</v>
      </c>
      <c r="N255" s="268" t="s">
        <v>45</v>
      </c>
      <c r="O255" s="87"/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185</v>
      </c>
      <c r="AT255" s="218" t="s">
        <v>285</v>
      </c>
      <c r="AU255" s="218" t="s">
        <v>84</v>
      </c>
      <c r="AY255" s="20" t="s">
        <v>131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20" t="s">
        <v>82</v>
      </c>
      <c r="BK255" s="219">
        <f>ROUND(I255*H255,2)</f>
        <v>0</v>
      </c>
      <c r="BL255" s="20" t="s">
        <v>138</v>
      </c>
      <c r="BM255" s="218" t="s">
        <v>371</v>
      </c>
    </row>
    <row r="256" s="13" customFormat="1">
      <c r="A256" s="13"/>
      <c r="B256" s="225"/>
      <c r="C256" s="226"/>
      <c r="D256" s="227" t="s">
        <v>142</v>
      </c>
      <c r="E256" s="228" t="s">
        <v>28</v>
      </c>
      <c r="F256" s="229" t="s">
        <v>372</v>
      </c>
      <c r="G256" s="226"/>
      <c r="H256" s="230">
        <v>52</v>
      </c>
      <c r="I256" s="231"/>
      <c r="J256" s="226"/>
      <c r="K256" s="226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142</v>
      </c>
      <c r="AU256" s="236" t="s">
        <v>84</v>
      </c>
      <c r="AV256" s="13" t="s">
        <v>84</v>
      </c>
      <c r="AW256" s="13" t="s">
        <v>36</v>
      </c>
      <c r="AX256" s="13" t="s">
        <v>74</v>
      </c>
      <c r="AY256" s="236" t="s">
        <v>131</v>
      </c>
    </row>
    <row r="257" s="15" customFormat="1">
      <c r="A257" s="15"/>
      <c r="B257" s="247"/>
      <c r="C257" s="248"/>
      <c r="D257" s="227" t="s">
        <v>142</v>
      </c>
      <c r="E257" s="249" t="s">
        <v>28</v>
      </c>
      <c r="F257" s="250" t="s">
        <v>162</v>
      </c>
      <c r="G257" s="248"/>
      <c r="H257" s="251">
        <v>52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7" t="s">
        <v>142</v>
      </c>
      <c r="AU257" s="257" t="s">
        <v>84</v>
      </c>
      <c r="AV257" s="15" t="s">
        <v>138</v>
      </c>
      <c r="AW257" s="15" t="s">
        <v>36</v>
      </c>
      <c r="AX257" s="15" t="s">
        <v>82</v>
      </c>
      <c r="AY257" s="257" t="s">
        <v>131</v>
      </c>
    </row>
    <row r="258" s="2" customFormat="1" ht="16.5" customHeight="1">
      <c r="A258" s="41"/>
      <c r="B258" s="42"/>
      <c r="C258" s="207" t="s">
        <v>373</v>
      </c>
      <c r="D258" s="207" t="s">
        <v>133</v>
      </c>
      <c r="E258" s="208" t="s">
        <v>374</v>
      </c>
      <c r="F258" s="209" t="s">
        <v>375</v>
      </c>
      <c r="G258" s="210" t="s">
        <v>146</v>
      </c>
      <c r="H258" s="211">
        <v>176</v>
      </c>
      <c r="I258" s="212"/>
      <c r="J258" s="213">
        <f>ROUND(I258*H258,2)</f>
        <v>0</v>
      </c>
      <c r="K258" s="209" t="s">
        <v>137</v>
      </c>
      <c r="L258" s="47"/>
      <c r="M258" s="214" t="s">
        <v>28</v>
      </c>
      <c r="N258" s="215" t="s">
        <v>45</v>
      </c>
      <c r="O258" s="87"/>
      <c r="P258" s="216">
        <f>O258*H258</f>
        <v>0</v>
      </c>
      <c r="Q258" s="216">
        <v>0.00034000000000000002</v>
      </c>
      <c r="R258" s="216">
        <f>Q258*H258</f>
        <v>0.059840000000000004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138</v>
      </c>
      <c r="AT258" s="218" t="s">
        <v>133</v>
      </c>
      <c r="AU258" s="218" t="s">
        <v>84</v>
      </c>
      <c r="AY258" s="20" t="s">
        <v>131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82</v>
      </c>
      <c r="BK258" s="219">
        <f>ROUND(I258*H258,2)</f>
        <v>0</v>
      </c>
      <c r="BL258" s="20" t="s">
        <v>138</v>
      </c>
      <c r="BM258" s="218" t="s">
        <v>376</v>
      </c>
    </row>
    <row r="259" s="2" customFormat="1">
      <c r="A259" s="41"/>
      <c r="B259" s="42"/>
      <c r="C259" s="43"/>
      <c r="D259" s="220" t="s">
        <v>140</v>
      </c>
      <c r="E259" s="43"/>
      <c r="F259" s="221" t="s">
        <v>377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140</v>
      </c>
      <c r="AU259" s="20" t="s">
        <v>84</v>
      </c>
    </row>
    <row r="260" s="2" customFormat="1">
      <c r="A260" s="41"/>
      <c r="B260" s="42"/>
      <c r="C260" s="43"/>
      <c r="D260" s="227" t="s">
        <v>213</v>
      </c>
      <c r="E260" s="43"/>
      <c r="F260" s="258" t="s">
        <v>366</v>
      </c>
      <c r="G260" s="43"/>
      <c r="H260" s="43"/>
      <c r="I260" s="222"/>
      <c r="J260" s="43"/>
      <c r="K260" s="43"/>
      <c r="L260" s="47"/>
      <c r="M260" s="223"/>
      <c r="N260" s="22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213</v>
      </c>
      <c r="AU260" s="20" t="s">
        <v>84</v>
      </c>
    </row>
    <row r="261" s="13" customFormat="1">
      <c r="A261" s="13"/>
      <c r="B261" s="225"/>
      <c r="C261" s="226"/>
      <c r="D261" s="227" t="s">
        <v>142</v>
      </c>
      <c r="E261" s="228" t="s">
        <v>28</v>
      </c>
      <c r="F261" s="229" t="s">
        <v>367</v>
      </c>
      <c r="G261" s="226"/>
      <c r="H261" s="230">
        <v>176</v>
      </c>
      <c r="I261" s="231"/>
      <c r="J261" s="226"/>
      <c r="K261" s="226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142</v>
      </c>
      <c r="AU261" s="236" t="s">
        <v>84</v>
      </c>
      <c r="AV261" s="13" t="s">
        <v>84</v>
      </c>
      <c r="AW261" s="13" t="s">
        <v>36</v>
      </c>
      <c r="AX261" s="13" t="s">
        <v>82</v>
      </c>
      <c r="AY261" s="236" t="s">
        <v>131</v>
      </c>
    </row>
    <row r="262" s="2" customFormat="1" ht="24.15" customHeight="1">
      <c r="A262" s="41"/>
      <c r="B262" s="42"/>
      <c r="C262" s="207" t="s">
        <v>378</v>
      </c>
      <c r="D262" s="207" t="s">
        <v>133</v>
      </c>
      <c r="E262" s="208" t="s">
        <v>379</v>
      </c>
      <c r="F262" s="209" t="s">
        <v>380</v>
      </c>
      <c r="G262" s="210" t="s">
        <v>136</v>
      </c>
      <c r="H262" s="211">
        <v>1741.6500000000001</v>
      </c>
      <c r="I262" s="212"/>
      <c r="J262" s="213">
        <f>ROUND(I262*H262,2)</f>
        <v>0</v>
      </c>
      <c r="K262" s="209" t="s">
        <v>137</v>
      </c>
      <c r="L262" s="47"/>
      <c r="M262" s="214" t="s">
        <v>28</v>
      </c>
      <c r="N262" s="215" t="s">
        <v>45</v>
      </c>
      <c r="O262" s="87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138</v>
      </c>
      <c r="AT262" s="218" t="s">
        <v>133</v>
      </c>
      <c r="AU262" s="218" t="s">
        <v>84</v>
      </c>
      <c r="AY262" s="20" t="s">
        <v>131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82</v>
      </c>
      <c r="BK262" s="219">
        <f>ROUND(I262*H262,2)</f>
        <v>0</v>
      </c>
      <c r="BL262" s="20" t="s">
        <v>138</v>
      </c>
      <c r="BM262" s="218" t="s">
        <v>381</v>
      </c>
    </row>
    <row r="263" s="2" customFormat="1">
      <c r="A263" s="41"/>
      <c r="B263" s="42"/>
      <c r="C263" s="43"/>
      <c r="D263" s="220" t="s">
        <v>140</v>
      </c>
      <c r="E263" s="43"/>
      <c r="F263" s="221" t="s">
        <v>382</v>
      </c>
      <c r="G263" s="43"/>
      <c r="H263" s="43"/>
      <c r="I263" s="222"/>
      <c r="J263" s="43"/>
      <c r="K263" s="43"/>
      <c r="L263" s="47"/>
      <c r="M263" s="223"/>
      <c r="N263" s="22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140</v>
      </c>
      <c r="AU263" s="20" t="s">
        <v>84</v>
      </c>
    </row>
    <row r="264" s="13" customFormat="1">
      <c r="A264" s="13"/>
      <c r="B264" s="225"/>
      <c r="C264" s="226"/>
      <c r="D264" s="227" t="s">
        <v>142</v>
      </c>
      <c r="E264" s="228" t="s">
        <v>28</v>
      </c>
      <c r="F264" s="229" t="s">
        <v>303</v>
      </c>
      <c r="G264" s="226"/>
      <c r="H264" s="230">
        <v>1741.6500000000001</v>
      </c>
      <c r="I264" s="231"/>
      <c r="J264" s="226"/>
      <c r="K264" s="226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142</v>
      </c>
      <c r="AU264" s="236" t="s">
        <v>84</v>
      </c>
      <c r="AV264" s="13" t="s">
        <v>84</v>
      </c>
      <c r="AW264" s="13" t="s">
        <v>36</v>
      </c>
      <c r="AX264" s="13" t="s">
        <v>74</v>
      </c>
      <c r="AY264" s="236" t="s">
        <v>131</v>
      </c>
    </row>
    <row r="265" s="15" customFormat="1">
      <c r="A265" s="15"/>
      <c r="B265" s="247"/>
      <c r="C265" s="248"/>
      <c r="D265" s="227" t="s">
        <v>142</v>
      </c>
      <c r="E265" s="249" t="s">
        <v>28</v>
      </c>
      <c r="F265" s="250" t="s">
        <v>162</v>
      </c>
      <c r="G265" s="248"/>
      <c r="H265" s="251">
        <v>1741.6500000000001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7" t="s">
        <v>142</v>
      </c>
      <c r="AU265" s="257" t="s">
        <v>84</v>
      </c>
      <c r="AV265" s="15" t="s">
        <v>138</v>
      </c>
      <c r="AW265" s="15" t="s">
        <v>36</v>
      </c>
      <c r="AX265" s="15" t="s">
        <v>82</v>
      </c>
      <c r="AY265" s="257" t="s">
        <v>131</v>
      </c>
    </row>
    <row r="266" s="2" customFormat="1" ht="24.15" customHeight="1">
      <c r="A266" s="41"/>
      <c r="B266" s="42"/>
      <c r="C266" s="207" t="s">
        <v>383</v>
      </c>
      <c r="D266" s="207" t="s">
        <v>133</v>
      </c>
      <c r="E266" s="208" t="s">
        <v>384</v>
      </c>
      <c r="F266" s="209" t="s">
        <v>385</v>
      </c>
      <c r="G266" s="210" t="s">
        <v>146</v>
      </c>
      <c r="H266" s="211">
        <v>13</v>
      </c>
      <c r="I266" s="212"/>
      <c r="J266" s="213">
        <f>ROUND(I266*H266,2)</f>
        <v>0</v>
      </c>
      <c r="K266" s="209" t="s">
        <v>137</v>
      </c>
      <c r="L266" s="47"/>
      <c r="M266" s="214" t="s">
        <v>28</v>
      </c>
      <c r="N266" s="215" t="s">
        <v>45</v>
      </c>
      <c r="O266" s="87"/>
      <c r="P266" s="216">
        <f>O266*H266</f>
        <v>0</v>
      </c>
      <c r="Q266" s="216">
        <v>0.038429999999999999</v>
      </c>
      <c r="R266" s="216">
        <f>Q266*H266</f>
        <v>0.49958999999999998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138</v>
      </c>
      <c r="AT266" s="218" t="s">
        <v>133</v>
      </c>
      <c r="AU266" s="218" t="s">
        <v>84</v>
      </c>
      <c r="AY266" s="20" t="s">
        <v>131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82</v>
      </c>
      <c r="BK266" s="219">
        <f>ROUND(I266*H266,2)</f>
        <v>0</v>
      </c>
      <c r="BL266" s="20" t="s">
        <v>138</v>
      </c>
      <c r="BM266" s="218" t="s">
        <v>386</v>
      </c>
    </row>
    <row r="267" s="2" customFormat="1">
      <c r="A267" s="41"/>
      <c r="B267" s="42"/>
      <c r="C267" s="43"/>
      <c r="D267" s="220" t="s">
        <v>140</v>
      </c>
      <c r="E267" s="43"/>
      <c r="F267" s="221" t="s">
        <v>387</v>
      </c>
      <c r="G267" s="43"/>
      <c r="H267" s="43"/>
      <c r="I267" s="222"/>
      <c r="J267" s="43"/>
      <c r="K267" s="43"/>
      <c r="L267" s="47"/>
      <c r="M267" s="223"/>
      <c r="N267" s="22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140</v>
      </c>
      <c r="AU267" s="20" t="s">
        <v>84</v>
      </c>
    </row>
    <row r="268" s="13" customFormat="1">
      <c r="A268" s="13"/>
      <c r="B268" s="225"/>
      <c r="C268" s="226"/>
      <c r="D268" s="227" t="s">
        <v>142</v>
      </c>
      <c r="E268" s="228" t="s">
        <v>28</v>
      </c>
      <c r="F268" s="229" t="s">
        <v>215</v>
      </c>
      <c r="G268" s="226"/>
      <c r="H268" s="230">
        <v>13</v>
      </c>
      <c r="I268" s="231"/>
      <c r="J268" s="226"/>
      <c r="K268" s="226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142</v>
      </c>
      <c r="AU268" s="236" t="s">
        <v>84</v>
      </c>
      <c r="AV268" s="13" t="s">
        <v>84</v>
      </c>
      <c r="AW268" s="13" t="s">
        <v>36</v>
      </c>
      <c r="AX268" s="13" t="s">
        <v>82</v>
      </c>
      <c r="AY268" s="236" t="s">
        <v>131</v>
      </c>
    </row>
    <row r="269" s="2" customFormat="1" ht="16.5" customHeight="1">
      <c r="A269" s="41"/>
      <c r="B269" s="42"/>
      <c r="C269" s="207" t="s">
        <v>388</v>
      </c>
      <c r="D269" s="207" t="s">
        <v>133</v>
      </c>
      <c r="E269" s="208" t="s">
        <v>389</v>
      </c>
      <c r="F269" s="209" t="s">
        <v>390</v>
      </c>
      <c r="G269" s="210" t="s">
        <v>136</v>
      </c>
      <c r="H269" s="211">
        <v>176.30000000000001</v>
      </c>
      <c r="I269" s="212"/>
      <c r="J269" s="213">
        <f>ROUND(I269*H269,2)</f>
        <v>0</v>
      </c>
      <c r="K269" s="209" t="s">
        <v>137</v>
      </c>
      <c r="L269" s="47"/>
      <c r="M269" s="214" t="s">
        <v>28</v>
      </c>
      <c r="N269" s="215" t="s">
        <v>45</v>
      </c>
      <c r="O269" s="87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138</v>
      </c>
      <c r="AT269" s="218" t="s">
        <v>133</v>
      </c>
      <c r="AU269" s="218" t="s">
        <v>84</v>
      </c>
      <c r="AY269" s="20" t="s">
        <v>131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82</v>
      </c>
      <c r="BK269" s="219">
        <f>ROUND(I269*H269,2)</f>
        <v>0</v>
      </c>
      <c r="BL269" s="20" t="s">
        <v>138</v>
      </c>
      <c r="BM269" s="218" t="s">
        <v>391</v>
      </c>
    </row>
    <row r="270" s="2" customFormat="1">
      <c r="A270" s="41"/>
      <c r="B270" s="42"/>
      <c r="C270" s="43"/>
      <c r="D270" s="220" t="s">
        <v>140</v>
      </c>
      <c r="E270" s="43"/>
      <c r="F270" s="221" t="s">
        <v>392</v>
      </c>
      <c r="G270" s="43"/>
      <c r="H270" s="43"/>
      <c r="I270" s="222"/>
      <c r="J270" s="43"/>
      <c r="K270" s="43"/>
      <c r="L270" s="47"/>
      <c r="M270" s="223"/>
      <c r="N270" s="22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140</v>
      </c>
      <c r="AU270" s="20" t="s">
        <v>84</v>
      </c>
    </row>
    <row r="271" s="13" customFormat="1">
      <c r="A271" s="13"/>
      <c r="B271" s="225"/>
      <c r="C271" s="226"/>
      <c r="D271" s="227" t="s">
        <v>142</v>
      </c>
      <c r="E271" s="228" t="s">
        <v>28</v>
      </c>
      <c r="F271" s="229" t="s">
        <v>393</v>
      </c>
      <c r="G271" s="226"/>
      <c r="H271" s="230">
        <v>176.30000000000001</v>
      </c>
      <c r="I271" s="231"/>
      <c r="J271" s="226"/>
      <c r="K271" s="226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142</v>
      </c>
      <c r="AU271" s="236" t="s">
        <v>84</v>
      </c>
      <c r="AV271" s="13" t="s">
        <v>84</v>
      </c>
      <c r="AW271" s="13" t="s">
        <v>36</v>
      </c>
      <c r="AX271" s="13" t="s">
        <v>74</v>
      </c>
      <c r="AY271" s="236" t="s">
        <v>131</v>
      </c>
    </row>
    <row r="272" s="15" customFormat="1">
      <c r="A272" s="15"/>
      <c r="B272" s="247"/>
      <c r="C272" s="248"/>
      <c r="D272" s="227" t="s">
        <v>142</v>
      </c>
      <c r="E272" s="249" t="s">
        <v>28</v>
      </c>
      <c r="F272" s="250" t="s">
        <v>162</v>
      </c>
      <c r="G272" s="248"/>
      <c r="H272" s="251">
        <v>176.30000000000001</v>
      </c>
      <c r="I272" s="252"/>
      <c r="J272" s="248"/>
      <c r="K272" s="248"/>
      <c r="L272" s="253"/>
      <c r="M272" s="254"/>
      <c r="N272" s="255"/>
      <c r="O272" s="255"/>
      <c r="P272" s="255"/>
      <c r="Q272" s="255"/>
      <c r="R272" s="255"/>
      <c r="S272" s="255"/>
      <c r="T272" s="256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57" t="s">
        <v>142</v>
      </c>
      <c r="AU272" s="257" t="s">
        <v>84</v>
      </c>
      <c r="AV272" s="15" t="s">
        <v>138</v>
      </c>
      <c r="AW272" s="15" t="s">
        <v>36</v>
      </c>
      <c r="AX272" s="15" t="s">
        <v>82</v>
      </c>
      <c r="AY272" s="257" t="s">
        <v>131</v>
      </c>
    </row>
    <row r="273" s="2" customFormat="1" ht="16.5" customHeight="1">
      <c r="A273" s="41"/>
      <c r="B273" s="42"/>
      <c r="C273" s="259" t="s">
        <v>394</v>
      </c>
      <c r="D273" s="259" t="s">
        <v>285</v>
      </c>
      <c r="E273" s="260" t="s">
        <v>395</v>
      </c>
      <c r="F273" s="261" t="s">
        <v>396</v>
      </c>
      <c r="G273" s="262" t="s">
        <v>156</v>
      </c>
      <c r="H273" s="263">
        <v>8.8149999999999995</v>
      </c>
      <c r="I273" s="264"/>
      <c r="J273" s="265">
        <f>ROUND(I273*H273,2)</f>
        <v>0</v>
      </c>
      <c r="K273" s="261" t="s">
        <v>137</v>
      </c>
      <c r="L273" s="266"/>
      <c r="M273" s="267" t="s">
        <v>28</v>
      </c>
      <c r="N273" s="268" t="s">
        <v>45</v>
      </c>
      <c r="O273" s="87"/>
      <c r="P273" s="216">
        <f>O273*H273</f>
        <v>0</v>
      </c>
      <c r="Q273" s="216">
        <v>0.20000000000000001</v>
      </c>
      <c r="R273" s="216">
        <f>Q273*H273</f>
        <v>1.7629999999999999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185</v>
      </c>
      <c r="AT273" s="218" t="s">
        <v>285</v>
      </c>
      <c r="AU273" s="218" t="s">
        <v>84</v>
      </c>
      <c r="AY273" s="20" t="s">
        <v>131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82</v>
      </c>
      <c r="BK273" s="219">
        <f>ROUND(I273*H273,2)</f>
        <v>0</v>
      </c>
      <c r="BL273" s="20" t="s">
        <v>138</v>
      </c>
      <c r="BM273" s="218" t="s">
        <v>397</v>
      </c>
    </row>
    <row r="274" s="13" customFormat="1">
      <c r="A274" s="13"/>
      <c r="B274" s="225"/>
      <c r="C274" s="226"/>
      <c r="D274" s="227" t="s">
        <v>142</v>
      </c>
      <c r="E274" s="228" t="s">
        <v>28</v>
      </c>
      <c r="F274" s="229" t="s">
        <v>398</v>
      </c>
      <c r="G274" s="226"/>
      <c r="H274" s="230">
        <v>8.8149999999999995</v>
      </c>
      <c r="I274" s="231"/>
      <c r="J274" s="226"/>
      <c r="K274" s="226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142</v>
      </c>
      <c r="AU274" s="236" t="s">
        <v>84</v>
      </c>
      <c r="AV274" s="13" t="s">
        <v>84</v>
      </c>
      <c r="AW274" s="13" t="s">
        <v>36</v>
      </c>
      <c r="AX274" s="13" t="s">
        <v>74</v>
      </c>
      <c r="AY274" s="236" t="s">
        <v>131</v>
      </c>
    </row>
    <row r="275" s="15" customFormat="1">
      <c r="A275" s="15"/>
      <c r="B275" s="247"/>
      <c r="C275" s="248"/>
      <c r="D275" s="227" t="s">
        <v>142</v>
      </c>
      <c r="E275" s="249" t="s">
        <v>28</v>
      </c>
      <c r="F275" s="250" t="s">
        <v>162</v>
      </c>
      <c r="G275" s="248"/>
      <c r="H275" s="251">
        <v>8.8149999999999995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7" t="s">
        <v>142</v>
      </c>
      <c r="AU275" s="257" t="s">
        <v>84</v>
      </c>
      <c r="AV275" s="15" t="s">
        <v>138</v>
      </c>
      <c r="AW275" s="15" t="s">
        <v>36</v>
      </c>
      <c r="AX275" s="15" t="s">
        <v>82</v>
      </c>
      <c r="AY275" s="257" t="s">
        <v>131</v>
      </c>
    </row>
    <row r="276" s="2" customFormat="1" ht="16.5" customHeight="1">
      <c r="A276" s="41"/>
      <c r="B276" s="42"/>
      <c r="C276" s="207" t="s">
        <v>399</v>
      </c>
      <c r="D276" s="207" t="s">
        <v>133</v>
      </c>
      <c r="E276" s="208" t="s">
        <v>400</v>
      </c>
      <c r="F276" s="209" t="s">
        <v>401</v>
      </c>
      <c r="G276" s="210" t="s">
        <v>319</v>
      </c>
      <c r="H276" s="211">
        <v>3.52</v>
      </c>
      <c r="I276" s="212"/>
      <c r="J276" s="213">
        <f>ROUND(I276*H276,2)</f>
        <v>0</v>
      </c>
      <c r="K276" s="209" t="s">
        <v>28</v>
      </c>
      <c r="L276" s="47"/>
      <c r="M276" s="214" t="s">
        <v>28</v>
      </c>
      <c r="N276" s="215" t="s">
        <v>45</v>
      </c>
      <c r="O276" s="87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138</v>
      </c>
      <c r="AT276" s="218" t="s">
        <v>133</v>
      </c>
      <c r="AU276" s="218" t="s">
        <v>84</v>
      </c>
      <c r="AY276" s="20" t="s">
        <v>131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82</v>
      </c>
      <c r="BK276" s="219">
        <f>ROUND(I276*H276,2)</f>
        <v>0</v>
      </c>
      <c r="BL276" s="20" t="s">
        <v>138</v>
      </c>
      <c r="BM276" s="218" t="s">
        <v>402</v>
      </c>
    </row>
    <row r="277" s="13" customFormat="1">
      <c r="A277" s="13"/>
      <c r="B277" s="225"/>
      <c r="C277" s="226"/>
      <c r="D277" s="227" t="s">
        <v>142</v>
      </c>
      <c r="E277" s="228" t="s">
        <v>28</v>
      </c>
      <c r="F277" s="229" t="s">
        <v>403</v>
      </c>
      <c r="G277" s="226"/>
      <c r="H277" s="230">
        <v>3.52</v>
      </c>
      <c r="I277" s="231"/>
      <c r="J277" s="226"/>
      <c r="K277" s="226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142</v>
      </c>
      <c r="AU277" s="236" t="s">
        <v>84</v>
      </c>
      <c r="AV277" s="13" t="s">
        <v>84</v>
      </c>
      <c r="AW277" s="13" t="s">
        <v>36</v>
      </c>
      <c r="AX277" s="13" t="s">
        <v>82</v>
      </c>
      <c r="AY277" s="236" t="s">
        <v>131</v>
      </c>
    </row>
    <row r="278" s="2" customFormat="1" ht="16.5" customHeight="1">
      <c r="A278" s="41"/>
      <c r="B278" s="42"/>
      <c r="C278" s="207" t="s">
        <v>404</v>
      </c>
      <c r="D278" s="207" t="s">
        <v>133</v>
      </c>
      <c r="E278" s="208" t="s">
        <v>405</v>
      </c>
      <c r="F278" s="209" t="s">
        <v>406</v>
      </c>
      <c r="G278" s="210" t="s">
        <v>156</v>
      </c>
      <c r="H278" s="211">
        <v>130.624</v>
      </c>
      <c r="I278" s="212"/>
      <c r="J278" s="213">
        <f>ROUND(I278*H278,2)</f>
        <v>0</v>
      </c>
      <c r="K278" s="209" t="s">
        <v>137</v>
      </c>
      <c r="L278" s="47"/>
      <c r="M278" s="214" t="s">
        <v>28</v>
      </c>
      <c r="N278" s="215" t="s">
        <v>45</v>
      </c>
      <c r="O278" s="87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138</v>
      </c>
      <c r="AT278" s="218" t="s">
        <v>133</v>
      </c>
      <c r="AU278" s="218" t="s">
        <v>84</v>
      </c>
      <c r="AY278" s="20" t="s">
        <v>131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82</v>
      </c>
      <c r="BK278" s="219">
        <f>ROUND(I278*H278,2)</f>
        <v>0</v>
      </c>
      <c r="BL278" s="20" t="s">
        <v>138</v>
      </c>
      <c r="BM278" s="218" t="s">
        <v>407</v>
      </c>
    </row>
    <row r="279" s="2" customFormat="1">
      <c r="A279" s="41"/>
      <c r="B279" s="42"/>
      <c r="C279" s="43"/>
      <c r="D279" s="220" t="s">
        <v>140</v>
      </c>
      <c r="E279" s="43"/>
      <c r="F279" s="221" t="s">
        <v>408</v>
      </c>
      <c r="G279" s="43"/>
      <c r="H279" s="43"/>
      <c r="I279" s="222"/>
      <c r="J279" s="43"/>
      <c r="K279" s="43"/>
      <c r="L279" s="47"/>
      <c r="M279" s="223"/>
      <c r="N279" s="224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140</v>
      </c>
      <c r="AU279" s="20" t="s">
        <v>84</v>
      </c>
    </row>
    <row r="280" s="2" customFormat="1">
      <c r="A280" s="41"/>
      <c r="B280" s="42"/>
      <c r="C280" s="43"/>
      <c r="D280" s="227" t="s">
        <v>213</v>
      </c>
      <c r="E280" s="43"/>
      <c r="F280" s="258" t="s">
        <v>409</v>
      </c>
      <c r="G280" s="43"/>
      <c r="H280" s="43"/>
      <c r="I280" s="222"/>
      <c r="J280" s="43"/>
      <c r="K280" s="43"/>
      <c r="L280" s="47"/>
      <c r="M280" s="223"/>
      <c r="N280" s="22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213</v>
      </c>
      <c r="AU280" s="20" t="s">
        <v>84</v>
      </c>
    </row>
    <row r="281" s="13" customFormat="1">
      <c r="A281" s="13"/>
      <c r="B281" s="225"/>
      <c r="C281" s="226"/>
      <c r="D281" s="227" t="s">
        <v>142</v>
      </c>
      <c r="E281" s="228" t="s">
        <v>28</v>
      </c>
      <c r="F281" s="229" t="s">
        <v>410</v>
      </c>
      <c r="G281" s="226"/>
      <c r="H281" s="230">
        <v>130.624</v>
      </c>
      <c r="I281" s="231"/>
      <c r="J281" s="226"/>
      <c r="K281" s="226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142</v>
      </c>
      <c r="AU281" s="236" t="s">
        <v>84</v>
      </c>
      <c r="AV281" s="13" t="s">
        <v>84</v>
      </c>
      <c r="AW281" s="13" t="s">
        <v>36</v>
      </c>
      <c r="AX281" s="13" t="s">
        <v>74</v>
      </c>
      <c r="AY281" s="236" t="s">
        <v>131</v>
      </c>
    </row>
    <row r="282" s="15" customFormat="1">
      <c r="A282" s="15"/>
      <c r="B282" s="247"/>
      <c r="C282" s="248"/>
      <c r="D282" s="227" t="s">
        <v>142</v>
      </c>
      <c r="E282" s="249" t="s">
        <v>28</v>
      </c>
      <c r="F282" s="250" t="s">
        <v>162</v>
      </c>
      <c r="G282" s="248"/>
      <c r="H282" s="251">
        <v>130.624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7" t="s">
        <v>142</v>
      </c>
      <c r="AU282" s="257" t="s">
        <v>84</v>
      </c>
      <c r="AV282" s="15" t="s">
        <v>138</v>
      </c>
      <c r="AW282" s="15" t="s">
        <v>36</v>
      </c>
      <c r="AX282" s="15" t="s">
        <v>82</v>
      </c>
      <c r="AY282" s="257" t="s">
        <v>131</v>
      </c>
    </row>
    <row r="283" s="12" customFormat="1" ht="22.8" customHeight="1">
      <c r="A283" s="12"/>
      <c r="B283" s="191"/>
      <c r="C283" s="192"/>
      <c r="D283" s="193" t="s">
        <v>73</v>
      </c>
      <c r="E283" s="205" t="s">
        <v>84</v>
      </c>
      <c r="F283" s="205" t="s">
        <v>411</v>
      </c>
      <c r="G283" s="192"/>
      <c r="H283" s="192"/>
      <c r="I283" s="195"/>
      <c r="J283" s="206">
        <f>BK283</f>
        <v>0</v>
      </c>
      <c r="K283" s="192"/>
      <c r="L283" s="197"/>
      <c r="M283" s="198"/>
      <c r="N283" s="199"/>
      <c r="O283" s="199"/>
      <c r="P283" s="200">
        <f>SUM(P284:P306)</f>
        <v>0</v>
      </c>
      <c r="Q283" s="199"/>
      <c r="R283" s="200">
        <f>SUM(R284:R306)</f>
        <v>18.011619639999999</v>
      </c>
      <c r="S283" s="199"/>
      <c r="T283" s="201">
        <f>SUM(T284:T306)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2" t="s">
        <v>82</v>
      </c>
      <c r="AT283" s="203" t="s">
        <v>73</v>
      </c>
      <c r="AU283" s="203" t="s">
        <v>82</v>
      </c>
      <c r="AY283" s="202" t="s">
        <v>131</v>
      </c>
      <c r="BK283" s="204">
        <f>SUM(BK284:BK306)</f>
        <v>0</v>
      </c>
    </row>
    <row r="284" s="2" customFormat="1" ht="24.15" customHeight="1">
      <c r="A284" s="41"/>
      <c r="B284" s="42"/>
      <c r="C284" s="207" t="s">
        <v>412</v>
      </c>
      <c r="D284" s="207" t="s">
        <v>133</v>
      </c>
      <c r="E284" s="208" t="s">
        <v>413</v>
      </c>
      <c r="F284" s="209" t="s">
        <v>414</v>
      </c>
      <c r="G284" s="210" t="s">
        <v>156</v>
      </c>
      <c r="H284" s="211">
        <v>2.3999999999999999</v>
      </c>
      <c r="I284" s="212"/>
      <c r="J284" s="213">
        <f>ROUND(I284*H284,2)</f>
        <v>0</v>
      </c>
      <c r="K284" s="209" t="s">
        <v>137</v>
      </c>
      <c r="L284" s="47"/>
      <c r="M284" s="214" t="s">
        <v>28</v>
      </c>
      <c r="N284" s="215" t="s">
        <v>45</v>
      </c>
      <c r="O284" s="87"/>
      <c r="P284" s="216">
        <f>O284*H284</f>
        <v>0</v>
      </c>
      <c r="Q284" s="216">
        <v>0</v>
      </c>
      <c r="R284" s="216">
        <f>Q284*H284</f>
        <v>0</v>
      </c>
      <c r="S284" s="216">
        <v>0</v>
      </c>
      <c r="T284" s="21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8" t="s">
        <v>138</v>
      </c>
      <c r="AT284" s="218" t="s">
        <v>133</v>
      </c>
      <c r="AU284" s="218" t="s">
        <v>84</v>
      </c>
      <c r="AY284" s="20" t="s">
        <v>131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20" t="s">
        <v>82</v>
      </c>
      <c r="BK284" s="219">
        <f>ROUND(I284*H284,2)</f>
        <v>0</v>
      </c>
      <c r="BL284" s="20" t="s">
        <v>138</v>
      </c>
      <c r="BM284" s="218" t="s">
        <v>415</v>
      </c>
    </row>
    <row r="285" s="2" customFormat="1">
      <c r="A285" s="41"/>
      <c r="B285" s="42"/>
      <c r="C285" s="43"/>
      <c r="D285" s="220" t="s">
        <v>140</v>
      </c>
      <c r="E285" s="43"/>
      <c r="F285" s="221" t="s">
        <v>416</v>
      </c>
      <c r="G285" s="43"/>
      <c r="H285" s="43"/>
      <c r="I285" s="222"/>
      <c r="J285" s="43"/>
      <c r="K285" s="43"/>
      <c r="L285" s="47"/>
      <c r="M285" s="223"/>
      <c r="N285" s="22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140</v>
      </c>
      <c r="AU285" s="20" t="s">
        <v>84</v>
      </c>
    </row>
    <row r="286" s="14" customFormat="1">
      <c r="A286" s="14"/>
      <c r="B286" s="237"/>
      <c r="C286" s="238"/>
      <c r="D286" s="227" t="s">
        <v>142</v>
      </c>
      <c r="E286" s="239" t="s">
        <v>28</v>
      </c>
      <c r="F286" s="240" t="s">
        <v>417</v>
      </c>
      <c r="G286" s="238"/>
      <c r="H286" s="239" t="s">
        <v>28</v>
      </c>
      <c r="I286" s="241"/>
      <c r="J286" s="238"/>
      <c r="K286" s="238"/>
      <c r="L286" s="242"/>
      <c r="M286" s="243"/>
      <c r="N286" s="244"/>
      <c r="O286" s="244"/>
      <c r="P286" s="244"/>
      <c r="Q286" s="244"/>
      <c r="R286" s="244"/>
      <c r="S286" s="244"/>
      <c r="T286" s="24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6" t="s">
        <v>142</v>
      </c>
      <c r="AU286" s="246" t="s">
        <v>84</v>
      </c>
      <c r="AV286" s="14" t="s">
        <v>82</v>
      </c>
      <c r="AW286" s="14" t="s">
        <v>36</v>
      </c>
      <c r="AX286" s="14" t="s">
        <v>74</v>
      </c>
      <c r="AY286" s="246" t="s">
        <v>131</v>
      </c>
    </row>
    <row r="287" s="13" customFormat="1">
      <c r="A287" s="13"/>
      <c r="B287" s="225"/>
      <c r="C287" s="226"/>
      <c r="D287" s="227" t="s">
        <v>142</v>
      </c>
      <c r="E287" s="228" t="s">
        <v>28</v>
      </c>
      <c r="F287" s="229" t="s">
        <v>418</v>
      </c>
      <c r="G287" s="226"/>
      <c r="H287" s="230">
        <v>2.3999999999999999</v>
      </c>
      <c r="I287" s="231"/>
      <c r="J287" s="226"/>
      <c r="K287" s="226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142</v>
      </c>
      <c r="AU287" s="236" t="s">
        <v>84</v>
      </c>
      <c r="AV287" s="13" t="s">
        <v>84</v>
      </c>
      <c r="AW287" s="13" t="s">
        <v>36</v>
      </c>
      <c r="AX287" s="13" t="s">
        <v>74</v>
      </c>
      <c r="AY287" s="236" t="s">
        <v>131</v>
      </c>
    </row>
    <row r="288" s="15" customFormat="1">
      <c r="A288" s="15"/>
      <c r="B288" s="247"/>
      <c r="C288" s="248"/>
      <c r="D288" s="227" t="s">
        <v>142</v>
      </c>
      <c r="E288" s="249" t="s">
        <v>28</v>
      </c>
      <c r="F288" s="250" t="s">
        <v>162</v>
      </c>
      <c r="G288" s="248"/>
      <c r="H288" s="251">
        <v>2.3999999999999999</v>
      </c>
      <c r="I288" s="252"/>
      <c r="J288" s="248"/>
      <c r="K288" s="248"/>
      <c r="L288" s="253"/>
      <c r="M288" s="254"/>
      <c r="N288" s="255"/>
      <c r="O288" s="255"/>
      <c r="P288" s="255"/>
      <c r="Q288" s="255"/>
      <c r="R288" s="255"/>
      <c r="S288" s="255"/>
      <c r="T288" s="256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7" t="s">
        <v>142</v>
      </c>
      <c r="AU288" s="257" t="s">
        <v>84</v>
      </c>
      <c r="AV288" s="15" t="s">
        <v>138</v>
      </c>
      <c r="AW288" s="15" t="s">
        <v>36</v>
      </c>
      <c r="AX288" s="15" t="s">
        <v>82</v>
      </c>
      <c r="AY288" s="257" t="s">
        <v>131</v>
      </c>
    </row>
    <row r="289" s="2" customFormat="1" ht="24.15" customHeight="1">
      <c r="A289" s="41"/>
      <c r="B289" s="42"/>
      <c r="C289" s="207" t="s">
        <v>419</v>
      </c>
      <c r="D289" s="207" t="s">
        <v>133</v>
      </c>
      <c r="E289" s="208" t="s">
        <v>420</v>
      </c>
      <c r="F289" s="209" t="s">
        <v>421</v>
      </c>
      <c r="G289" s="210" t="s">
        <v>136</v>
      </c>
      <c r="H289" s="211">
        <v>99.400000000000006</v>
      </c>
      <c r="I289" s="212"/>
      <c r="J289" s="213">
        <f>ROUND(I289*H289,2)</f>
        <v>0</v>
      </c>
      <c r="K289" s="209" t="s">
        <v>137</v>
      </c>
      <c r="L289" s="47"/>
      <c r="M289" s="214" t="s">
        <v>28</v>
      </c>
      <c r="N289" s="215" t="s">
        <v>45</v>
      </c>
      <c r="O289" s="87"/>
      <c r="P289" s="216">
        <f>O289*H289</f>
        <v>0</v>
      </c>
      <c r="Q289" s="216">
        <v>0.00031</v>
      </c>
      <c r="R289" s="216">
        <f>Q289*H289</f>
        <v>0.030814000000000001</v>
      </c>
      <c r="S289" s="216">
        <v>0</v>
      </c>
      <c r="T289" s="217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8" t="s">
        <v>138</v>
      </c>
      <c r="AT289" s="218" t="s">
        <v>133</v>
      </c>
      <c r="AU289" s="218" t="s">
        <v>84</v>
      </c>
      <c r="AY289" s="20" t="s">
        <v>131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20" t="s">
        <v>82</v>
      </c>
      <c r="BK289" s="219">
        <f>ROUND(I289*H289,2)</f>
        <v>0</v>
      </c>
      <c r="BL289" s="20" t="s">
        <v>138</v>
      </c>
      <c r="BM289" s="218" t="s">
        <v>422</v>
      </c>
    </row>
    <row r="290" s="2" customFormat="1">
      <c r="A290" s="41"/>
      <c r="B290" s="42"/>
      <c r="C290" s="43"/>
      <c r="D290" s="220" t="s">
        <v>140</v>
      </c>
      <c r="E290" s="43"/>
      <c r="F290" s="221" t="s">
        <v>423</v>
      </c>
      <c r="G290" s="43"/>
      <c r="H290" s="43"/>
      <c r="I290" s="222"/>
      <c r="J290" s="43"/>
      <c r="K290" s="43"/>
      <c r="L290" s="47"/>
      <c r="M290" s="223"/>
      <c r="N290" s="224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140</v>
      </c>
      <c r="AU290" s="20" t="s">
        <v>84</v>
      </c>
    </row>
    <row r="291" s="13" customFormat="1">
      <c r="A291" s="13"/>
      <c r="B291" s="225"/>
      <c r="C291" s="226"/>
      <c r="D291" s="227" t="s">
        <v>142</v>
      </c>
      <c r="E291" s="228" t="s">
        <v>28</v>
      </c>
      <c r="F291" s="229" t="s">
        <v>424</v>
      </c>
      <c r="G291" s="226"/>
      <c r="H291" s="230">
        <v>86.400000000000006</v>
      </c>
      <c r="I291" s="231"/>
      <c r="J291" s="226"/>
      <c r="K291" s="226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142</v>
      </c>
      <c r="AU291" s="236" t="s">
        <v>84</v>
      </c>
      <c r="AV291" s="13" t="s">
        <v>84</v>
      </c>
      <c r="AW291" s="13" t="s">
        <v>36</v>
      </c>
      <c r="AX291" s="13" t="s">
        <v>74</v>
      </c>
      <c r="AY291" s="236" t="s">
        <v>131</v>
      </c>
    </row>
    <row r="292" s="13" customFormat="1">
      <c r="A292" s="13"/>
      <c r="B292" s="225"/>
      <c r="C292" s="226"/>
      <c r="D292" s="227" t="s">
        <v>142</v>
      </c>
      <c r="E292" s="228" t="s">
        <v>28</v>
      </c>
      <c r="F292" s="229" t="s">
        <v>215</v>
      </c>
      <c r="G292" s="226"/>
      <c r="H292" s="230">
        <v>13</v>
      </c>
      <c r="I292" s="231"/>
      <c r="J292" s="226"/>
      <c r="K292" s="226"/>
      <c r="L292" s="232"/>
      <c r="M292" s="233"/>
      <c r="N292" s="234"/>
      <c r="O292" s="234"/>
      <c r="P292" s="234"/>
      <c r="Q292" s="234"/>
      <c r="R292" s="234"/>
      <c r="S292" s="234"/>
      <c r="T292" s="23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6" t="s">
        <v>142</v>
      </c>
      <c r="AU292" s="236" t="s">
        <v>84</v>
      </c>
      <c r="AV292" s="13" t="s">
        <v>84</v>
      </c>
      <c r="AW292" s="13" t="s">
        <v>36</v>
      </c>
      <c r="AX292" s="13" t="s">
        <v>74</v>
      </c>
      <c r="AY292" s="236" t="s">
        <v>131</v>
      </c>
    </row>
    <row r="293" s="15" customFormat="1">
      <c r="A293" s="15"/>
      <c r="B293" s="247"/>
      <c r="C293" s="248"/>
      <c r="D293" s="227" t="s">
        <v>142</v>
      </c>
      <c r="E293" s="249" t="s">
        <v>28</v>
      </c>
      <c r="F293" s="250" t="s">
        <v>162</v>
      </c>
      <c r="G293" s="248"/>
      <c r="H293" s="251">
        <v>99.400000000000006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7" t="s">
        <v>142</v>
      </c>
      <c r="AU293" s="257" t="s">
        <v>84</v>
      </c>
      <c r="AV293" s="15" t="s">
        <v>138</v>
      </c>
      <c r="AW293" s="15" t="s">
        <v>36</v>
      </c>
      <c r="AX293" s="15" t="s">
        <v>82</v>
      </c>
      <c r="AY293" s="257" t="s">
        <v>131</v>
      </c>
    </row>
    <row r="294" s="2" customFormat="1" ht="16.5" customHeight="1">
      <c r="A294" s="41"/>
      <c r="B294" s="42"/>
      <c r="C294" s="259" t="s">
        <v>425</v>
      </c>
      <c r="D294" s="259" t="s">
        <v>285</v>
      </c>
      <c r="E294" s="260" t="s">
        <v>426</v>
      </c>
      <c r="F294" s="261" t="s">
        <v>427</v>
      </c>
      <c r="G294" s="262" t="s">
        <v>136</v>
      </c>
      <c r="H294" s="263">
        <v>109.34</v>
      </c>
      <c r="I294" s="264"/>
      <c r="J294" s="265">
        <f>ROUND(I294*H294,2)</f>
        <v>0</v>
      </c>
      <c r="K294" s="261" t="s">
        <v>137</v>
      </c>
      <c r="L294" s="266"/>
      <c r="M294" s="267" t="s">
        <v>28</v>
      </c>
      <c r="N294" s="268" t="s">
        <v>45</v>
      </c>
      <c r="O294" s="87"/>
      <c r="P294" s="216">
        <f>O294*H294</f>
        <v>0</v>
      </c>
      <c r="Q294" s="216">
        <v>0.00029999999999999997</v>
      </c>
      <c r="R294" s="216">
        <f>Q294*H294</f>
        <v>0.032801999999999998</v>
      </c>
      <c r="S294" s="216">
        <v>0</v>
      </c>
      <c r="T294" s="21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8" t="s">
        <v>185</v>
      </c>
      <c r="AT294" s="218" t="s">
        <v>285</v>
      </c>
      <c r="AU294" s="218" t="s">
        <v>84</v>
      </c>
      <c r="AY294" s="20" t="s">
        <v>131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20" t="s">
        <v>82</v>
      </c>
      <c r="BK294" s="219">
        <f>ROUND(I294*H294,2)</f>
        <v>0</v>
      </c>
      <c r="BL294" s="20" t="s">
        <v>138</v>
      </c>
      <c r="BM294" s="218" t="s">
        <v>428</v>
      </c>
    </row>
    <row r="295" s="13" customFormat="1">
      <c r="A295" s="13"/>
      <c r="B295" s="225"/>
      <c r="C295" s="226"/>
      <c r="D295" s="227" t="s">
        <v>142</v>
      </c>
      <c r="E295" s="228" t="s">
        <v>28</v>
      </c>
      <c r="F295" s="229" t="s">
        <v>429</v>
      </c>
      <c r="G295" s="226"/>
      <c r="H295" s="230">
        <v>99.400000000000006</v>
      </c>
      <c r="I295" s="231"/>
      <c r="J295" s="226"/>
      <c r="K295" s="226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142</v>
      </c>
      <c r="AU295" s="236" t="s">
        <v>84</v>
      </c>
      <c r="AV295" s="13" t="s">
        <v>84</v>
      </c>
      <c r="AW295" s="13" t="s">
        <v>36</v>
      </c>
      <c r="AX295" s="13" t="s">
        <v>74</v>
      </c>
      <c r="AY295" s="236" t="s">
        <v>131</v>
      </c>
    </row>
    <row r="296" s="15" customFormat="1">
      <c r="A296" s="15"/>
      <c r="B296" s="247"/>
      <c r="C296" s="248"/>
      <c r="D296" s="227" t="s">
        <v>142</v>
      </c>
      <c r="E296" s="249" t="s">
        <v>28</v>
      </c>
      <c r="F296" s="250" t="s">
        <v>162</v>
      </c>
      <c r="G296" s="248"/>
      <c r="H296" s="251">
        <v>99.400000000000006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7" t="s">
        <v>142</v>
      </c>
      <c r="AU296" s="257" t="s">
        <v>84</v>
      </c>
      <c r="AV296" s="15" t="s">
        <v>138</v>
      </c>
      <c r="AW296" s="15" t="s">
        <v>36</v>
      </c>
      <c r="AX296" s="15" t="s">
        <v>82</v>
      </c>
      <c r="AY296" s="257" t="s">
        <v>131</v>
      </c>
    </row>
    <row r="297" s="13" customFormat="1">
      <c r="A297" s="13"/>
      <c r="B297" s="225"/>
      <c r="C297" s="226"/>
      <c r="D297" s="227" t="s">
        <v>142</v>
      </c>
      <c r="E297" s="226"/>
      <c r="F297" s="229" t="s">
        <v>430</v>
      </c>
      <c r="G297" s="226"/>
      <c r="H297" s="230">
        <v>109.34</v>
      </c>
      <c r="I297" s="231"/>
      <c r="J297" s="226"/>
      <c r="K297" s="226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142</v>
      </c>
      <c r="AU297" s="236" t="s">
        <v>84</v>
      </c>
      <c r="AV297" s="13" t="s">
        <v>84</v>
      </c>
      <c r="AW297" s="13" t="s">
        <v>4</v>
      </c>
      <c r="AX297" s="13" t="s">
        <v>82</v>
      </c>
      <c r="AY297" s="236" t="s">
        <v>131</v>
      </c>
    </row>
    <row r="298" s="2" customFormat="1" ht="33" customHeight="1">
      <c r="A298" s="41"/>
      <c r="B298" s="42"/>
      <c r="C298" s="207" t="s">
        <v>431</v>
      </c>
      <c r="D298" s="207" t="s">
        <v>133</v>
      </c>
      <c r="E298" s="208" t="s">
        <v>432</v>
      </c>
      <c r="F298" s="209" t="s">
        <v>433</v>
      </c>
      <c r="G298" s="210" t="s">
        <v>434</v>
      </c>
      <c r="H298" s="211">
        <v>48</v>
      </c>
      <c r="I298" s="212"/>
      <c r="J298" s="213">
        <f>ROUND(I298*H298,2)</f>
        <v>0</v>
      </c>
      <c r="K298" s="209" t="s">
        <v>137</v>
      </c>
      <c r="L298" s="47"/>
      <c r="M298" s="214" t="s">
        <v>28</v>
      </c>
      <c r="N298" s="215" t="s">
        <v>45</v>
      </c>
      <c r="O298" s="87"/>
      <c r="P298" s="216">
        <f>O298*H298</f>
        <v>0</v>
      </c>
      <c r="Q298" s="216">
        <v>0.27411000000000002</v>
      </c>
      <c r="R298" s="216">
        <f>Q298*H298</f>
        <v>13.15728</v>
      </c>
      <c r="S298" s="216">
        <v>0</v>
      </c>
      <c r="T298" s="21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8" t="s">
        <v>138</v>
      </c>
      <c r="AT298" s="218" t="s">
        <v>133</v>
      </c>
      <c r="AU298" s="218" t="s">
        <v>84</v>
      </c>
      <c r="AY298" s="20" t="s">
        <v>131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20" t="s">
        <v>82</v>
      </c>
      <c r="BK298" s="219">
        <f>ROUND(I298*H298,2)</f>
        <v>0</v>
      </c>
      <c r="BL298" s="20" t="s">
        <v>138</v>
      </c>
      <c r="BM298" s="218" t="s">
        <v>435</v>
      </c>
    </row>
    <row r="299" s="2" customFormat="1">
      <c r="A299" s="41"/>
      <c r="B299" s="42"/>
      <c r="C299" s="43"/>
      <c r="D299" s="220" t="s">
        <v>140</v>
      </c>
      <c r="E299" s="43"/>
      <c r="F299" s="221" t="s">
        <v>436</v>
      </c>
      <c r="G299" s="43"/>
      <c r="H299" s="43"/>
      <c r="I299" s="222"/>
      <c r="J299" s="43"/>
      <c r="K299" s="43"/>
      <c r="L299" s="47"/>
      <c r="M299" s="223"/>
      <c r="N299" s="224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140</v>
      </c>
      <c r="AU299" s="20" t="s">
        <v>84</v>
      </c>
    </row>
    <row r="300" s="13" customFormat="1">
      <c r="A300" s="13"/>
      <c r="B300" s="225"/>
      <c r="C300" s="226"/>
      <c r="D300" s="227" t="s">
        <v>142</v>
      </c>
      <c r="E300" s="228" t="s">
        <v>28</v>
      </c>
      <c r="F300" s="229" t="s">
        <v>431</v>
      </c>
      <c r="G300" s="226"/>
      <c r="H300" s="230">
        <v>48</v>
      </c>
      <c r="I300" s="231"/>
      <c r="J300" s="226"/>
      <c r="K300" s="226"/>
      <c r="L300" s="232"/>
      <c r="M300" s="233"/>
      <c r="N300" s="234"/>
      <c r="O300" s="234"/>
      <c r="P300" s="234"/>
      <c r="Q300" s="234"/>
      <c r="R300" s="234"/>
      <c r="S300" s="234"/>
      <c r="T300" s="23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6" t="s">
        <v>142</v>
      </c>
      <c r="AU300" s="236" t="s">
        <v>84</v>
      </c>
      <c r="AV300" s="13" t="s">
        <v>84</v>
      </c>
      <c r="AW300" s="13" t="s">
        <v>36</v>
      </c>
      <c r="AX300" s="13" t="s">
        <v>82</v>
      </c>
      <c r="AY300" s="236" t="s">
        <v>131</v>
      </c>
    </row>
    <row r="301" s="2" customFormat="1" ht="16.5" customHeight="1">
      <c r="A301" s="41"/>
      <c r="B301" s="42"/>
      <c r="C301" s="207" t="s">
        <v>437</v>
      </c>
      <c r="D301" s="207" t="s">
        <v>133</v>
      </c>
      <c r="E301" s="208" t="s">
        <v>438</v>
      </c>
      <c r="F301" s="209" t="s">
        <v>439</v>
      </c>
      <c r="G301" s="210" t="s">
        <v>156</v>
      </c>
      <c r="H301" s="211">
        <v>2.0819999999999999</v>
      </c>
      <c r="I301" s="212"/>
      <c r="J301" s="213">
        <f>ROUND(I301*H301,2)</f>
        <v>0</v>
      </c>
      <c r="K301" s="209" t="s">
        <v>137</v>
      </c>
      <c r="L301" s="47"/>
      <c r="M301" s="214" t="s">
        <v>28</v>
      </c>
      <c r="N301" s="215" t="s">
        <v>45</v>
      </c>
      <c r="O301" s="87"/>
      <c r="P301" s="216">
        <f>O301*H301</f>
        <v>0</v>
      </c>
      <c r="Q301" s="216">
        <v>2.3010199999999998</v>
      </c>
      <c r="R301" s="216">
        <f>Q301*H301</f>
        <v>4.7907236399999995</v>
      </c>
      <c r="S301" s="216">
        <v>0</v>
      </c>
      <c r="T301" s="217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18" t="s">
        <v>138</v>
      </c>
      <c r="AT301" s="218" t="s">
        <v>133</v>
      </c>
      <c r="AU301" s="218" t="s">
        <v>84</v>
      </c>
      <c r="AY301" s="20" t="s">
        <v>131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20" t="s">
        <v>82</v>
      </c>
      <c r="BK301" s="219">
        <f>ROUND(I301*H301,2)</f>
        <v>0</v>
      </c>
      <c r="BL301" s="20" t="s">
        <v>138</v>
      </c>
      <c r="BM301" s="218" t="s">
        <v>440</v>
      </c>
    </row>
    <row r="302" s="2" customFormat="1">
      <c r="A302" s="41"/>
      <c r="B302" s="42"/>
      <c r="C302" s="43"/>
      <c r="D302" s="220" t="s">
        <v>140</v>
      </c>
      <c r="E302" s="43"/>
      <c r="F302" s="221" t="s">
        <v>441</v>
      </c>
      <c r="G302" s="43"/>
      <c r="H302" s="43"/>
      <c r="I302" s="222"/>
      <c r="J302" s="43"/>
      <c r="K302" s="43"/>
      <c r="L302" s="47"/>
      <c r="M302" s="223"/>
      <c r="N302" s="224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140</v>
      </c>
      <c r="AU302" s="20" t="s">
        <v>84</v>
      </c>
    </row>
    <row r="303" s="13" customFormat="1">
      <c r="A303" s="13"/>
      <c r="B303" s="225"/>
      <c r="C303" s="226"/>
      <c r="D303" s="227" t="s">
        <v>142</v>
      </c>
      <c r="E303" s="228" t="s">
        <v>28</v>
      </c>
      <c r="F303" s="229" t="s">
        <v>442</v>
      </c>
      <c r="G303" s="226"/>
      <c r="H303" s="230">
        <v>0.113</v>
      </c>
      <c r="I303" s="231"/>
      <c r="J303" s="226"/>
      <c r="K303" s="226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142</v>
      </c>
      <c r="AU303" s="236" t="s">
        <v>84</v>
      </c>
      <c r="AV303" s="13" t="s">
        <v>84</v>
      </c>
      <c r="AW303" s="13" t="s">
        <v>36</v>
      </c>
      <c r="AX303" s="13" t="s">
        <v>74</v>
      </c>
      <c r="AY303" s="236" t="s">
        <v>131</v>
      </c>
    </row>
    <row r="304" s="13" customFormat="1">
      <c r="A304" s="13"/>
      <c r="B304" s="225"/>
      <c r="C304" s="226"/>
      <c r="D304" s="227" t="s">
        <v>142</v>
      </c>
      <c r="E304" s="228" t="s">
        <v>28</v>
      </c>
      <c r="F304" s="229" t="s">
        <v>443</v>
      </c>
      <c r="G304" s="226"/>
      <c r="H304" s="230">
        <v>0.094</v>
      </c>
      <c r="I304" s="231"/>
      <c r="J304" s="226"/>
      <c r="K304" s="226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142</v>
      </c>
      <c r="AU304" s="236" t="s">
        <v>84</v>
      </c>
      <c r="AV304" s="13" t="s">
        <v>84</v>
      </c>
      <c r="AW304" s="13" t="s">
        <v>36</v>
      </c>
      <c r="AX304" s="13" t="s">
        <v>74</v>
      </c>
      <c r="AY304" s="236" t="s">
        <v>131</v>
      </c>
    </row>
    <row r="305" s="13" customFormat="1">
      <c r="A305" s="13"/>
      <c r="B305" s="225"/>
      <c r="C305" s="226"/>
      <c r="D305" s="227" t="s">
        <v>142</v>
      </c>
      <c r="E305" s="228" t="s">
        <v>28</v>
      </c>
      <c r="F305" s="229" t="s">
        <v>444</v>
      </c>
      <c r="G305" s="226"/>
      <c r="H305" s="230">
        <v>1.875</v>
      </c>
      <c r="I305" s="231"/>
      <c r="J305" s="226"/>
      <c r="K305" s="226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142</v>
      </c>
      <c r="AU305" s="236" t="s">
        <v>84</v>
      </c>
      <c r="AV305" s="13" t="s">
        <v>84</v>
      </c>
      <c r="AW305" s="13" t="s">
        <v>36</v>
      </c>
      <c r="AX305" s="13" t="s">
        <v>74</v>
      </c>
      <c r="AY305" s="236" t="s">
        <v>131</v>
      </c>
    </row>
    <row r="306" s="15" customFormat="1">
      <c r="A306" s="15"/>
      <c r="B306" s="247"/>
      <c r="C306" s="248"/>
      <c r="D306" s="227" t="s">
        <v>142</v>
      </c>
      <c r="E306" s="249" t="s">
        <v>28</v>
      </c>
      <c r="F306" s="250" t="s">
        <v>162</v>
      </c>
      <c r="G306" s="248"/>
      <c r="H306" s="251">
        <v>2.0819999999999999</v>
      </c>
      <c r="I306" s="252"/>
      <c r="J306" s="248"/>
      <c r="K306" s="248"/>
      <c r="L306" s="253"/>
      <c r="M306" s="254"/>
      <c r="N306" s="255"/>
      <c r="O306" s="255"/>
      <c r="P306" s="255"/>
      <c r="Q306" s="255"/>
      <c r="R306" s="255"/>
      <c r="S306" s="255"/>
      <c r="T306" s="256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7" t="s">
        <v>142</v>
      </c>
      <c r="AU306" s="257" t="s">
        <v>84</v>
      </c>
      <c r="AV306" s="15" t="s">
        <v>138</v>
      </c>
      <c r="AW306" s="15" t="s">
        <v>36</v>
      </c>
      <c r="AX306" s="15" t="s">
        <v>82</v>
      </c>
      <c r="AY306" s="257" t="s">
        <v>131</v>
      </c>
    </row>
    <row r="307" s="12" customFormat="1" ht="22.8" customHeight="1">
      <c r="A307" s="12"/>
      <c r="B307" s="191"/>
      <c r="C307" s="192"/>
      <c r="D307" s="193" t="s">
        <v>73</v>
      </c>
      <c r="E307" s="205" t="s">
        <v>138</v>
      </c>
      <c r="F307" s="205" t="s">
        <v>445</v>
      </c>
      <c r="G307" s="192"/>
      <c r="H307" s="192"/>
      <c r="I307" s="195"/>
      <c r="J307" s="206">
        <f>BK307</f>
        <v>0</v>
      </c>
      <c r="K307" s="192"/>
      <c r="L307" s="197"/>
      <c r="M307" s="198"/>
      <c r="N307" s="199"/>
      <c r="O307" s="199"/>
      <c r="P307" s="200">
        <f>SUM(P308:P344)</f>
        <v>0</v>
      </c>
      <c r="Q307" s="199"/>
      <c r="R307" s="200">
        <f>SUM(R308:R344)</f>
        <v>8.2413577999999994</v>
      </c>
      <c r="S307" s="199"/>
      <c r="T307" s="201">
        <f>SUM(T308:T344)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2" t="s">
        <v>82</v>
      </c>
      <c r="AT307" s="203" t="s">
        <v>73</v>
      </c>
      <c r="AU307" s="203" t="s">
        <v>82</v>
      </c>
      <c r="AY307" s="202" t="s">
        <v>131</v>
      </c>
      <c r="BK307" s="204">
        <f>SUM(BK308:BK344)</f>
        <v>0</v>
      </c>
    </row>
    <row r="308" s="2" customFormat="1" ht="24.15" customHeight="1">
      <c r="A308" s="41"/>
      <c r="B308" s="42"/>
      <c r="C308" s="207" t="s">
        <v>356</v>
      </c>
      <c r="D308" s="207" t="s">
        <v>133</v>
      </c>
      <c r="E308" s="208" t="s">
        <v>446</v>
      </c>
      <c r="F308" s="209" t="s">
        <v>447</v>
      </c>
      <c r="G308" s="210" t="s">
        <v>434</v>
      </c>
      <c r="H308" s="211">
        <v>13.5</v>
      </c>
      <c r="I308" s="212"/>
      <c r="J308" s="213">
        <f>ROUND(I308*H308,2)</f>
        <v>0</v>
      </c>
      <c r="K308" s="209" t="s">
        <v>137</v>
      </c>
      <c r="L308" s="47"/>
      <c r="M308" s="214" t="s">
        <v>28</v>
      </c>
      <c r="N308" s="215" t="s">
        <v>45</v>
      </c>
      <c r="O308" s="87"/>
      <c r="P308" s="216">
        <f>O308*H308</f>
        <v>0</v>
      </c>
      <c r="Q308" s="216">
        <v>0.03465</v>
      </c>
      <c r="R308" s="216">
        <f>Q308*H308</f>
        <v>0.467775</v>
      </c>
      <c r="S308" s="216">
        <v>0</v>
      </c>
      <c r="T308" s="21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138</v>
      </c>
      <c r="AT308" s="218" t="s">
        <v>133</v>
      </c>
      <c r="AU308" s="218" t="s">
        <v>84</v>
      </c>
      <c r="AY308" s="20" t="s">
        <v>131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82</v>
      </c>
      <c r="BK308" s="219">
        <f>ROUND(I308*H308,2)</f>
        <v>0</v>
      </c>
      <c r="BL308" s="20" t="s">
        <v>138</v>
      </c>
      <c r="BM308" s="218" t="s">
        <v>448</v>
      </c>
    </row>
    <row r="309" s="2" customFormat="1">
      <c r="A309" s="41"/>
      <c r="B309" s="42"/>
      <c r="C309" s="43"/>
      <c r="D309" s="220" t="s">
        <v>140</v>
      </c>
      <c r="E309" s="43"/>
      <c r="F309" s="221" t="s">
        <v>449</v>
      </c>
      <c r="G309" s="43"/>
      <c r="H309" s="43"/>
      <c r="I309" s="222"/>
      <c r="J309" s="43"/>
      <c r="K309" s="43"/>
      <c r="L309" s="47"/>
      <c r="M309" s="223"/>
      <c r="N309" s="22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140</v>
      </c>
      <c r="AU309" s="20" t="s">
        <v>84</v>
      </c>
    </row>
    <row r="310" s="13" customFormat="1">
      <c r="A310" s="13"/>
      <c r="B310" s="225"/>
      <c r="C310" s="226"/>
      <c r="D310" s="227" t="s">
        <v>142</v>
      </c>
      <c r="E310" s="228" t="s">
        <v>28</v>
      </c>
      <c r="F310" s="229" t="s">
        <v>450</v>
      </c>
      <c r="G310" s="226"/>
      <c r="H310" s="230">
        <v>13.5</v>
      </c>
      <c r="I310" s="231"/>
      <c r="J310" s="226"/>
      <c r="K310" s="226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142</v>
      </c>
      <c r="AU310" s="236" t="s">
        <v>84</v>
      </c>
      <c r="AV310" s="13" t="s">
        <v>84</v>
      </c>
      <c r="AW310" s="13" t="s">
        <v>36</v>
      </c>
      <c r="AX310" s="13" t="s">
        <v>74</v>
      </c>
      <c r="AY310" s="236" t="s">
        <v>131</v>
      </c>
    </row>
    <row r="311" s="15" customFormat="1">
      <c r="A311" s="15"/>
      <c r="B311" s="247"/>
      <c r="C311" s="248"/>
      <c r="D311" s="227" t="s">
        <v>142</v>
      </c>
      <c r="E311" s="249" t="s">
        <v>28</v>
      </c>
      <c r="F311" s="250" t="s">
        <v>162</v>
      </c>
      <c r="G311" s="248"/>
      <c r="H311" s="251">
        <v>13.5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7" t="s">
        <v>142</v>
      </c>
      <c r="AU311" s="257" t="s">
        <v>84</v>
      </c>
      <c r="AV311" s="15" t="s">
        <v>138</v>
      </c>
      <c r="AW311" s="15" t="s">
        <v>36</v>
      </c>
      <c r="AX311" s="15" t="s">
        <v>82</v>
      </c>
      <c r="AY311" s="257" t="s">
        <v>131</v>
      </c>
    </row>
    <row r="312" s="2" customFormat="1" ht="16.5" customHeight="1">
      <c r="A312" s="41"/>
      <c r="B312" s="42"/>
      <c r="C312" s="259" t="s">
        <v>451</v>
      </c>
      <c r="D312" s="259" t="s">
        <v>285</v>
      </c>
      <c r="E312" s="260" t="s">
        <v>452</v>
      </c>
      <c r="F312" s="261" t="s">
        <v>453</v>
      </c>
      <c r="G312" s="262" t="s">
        <v>146</v>
      </c>
      <c r="H312" s="263">
        <v>9</v>
      </c>
      <c r="I312" s="264"/>
      <c r="J312" s="265">
        <f>ROUND(I312*H312,2)</f>
        <v>0</v>
      </c>
      <c r="K312" s="261" t="s">
        <v>28</v>
      </c>
      <c r="L312" s="266"/>
      <c r="M312" s="267" t="s">
        <v>28</v>
      </c>
      <c r="N312" s="268" t="s">
        <v>45</v>
      </c>
      <c r="O312" s="87"/>
      <c r="P312" s="216">
        <f>O312*H312</f>
        <v>0</v>
      </c>
      <c r="Q312" s="216">
        <v>0.36199999999999999</v>
      </c>
      <c r="R312" s="216">
        <f>Q312*H312</f>
        <v>3.258</v>
      </c>
      <c r="S312" s="216">
        <v>0</v>
      </c>
      <c r="T312" s="217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8" t="s">
        <v>185</v>
      </c>
      <c r="AT312" s="218" t="s">
        <v>285</v>
      </c>
      <c r="AU312" s="218" t="s">
        <v>84</v>
      </c>
      <c r="AY312" s="20" t="s">
        <v>131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20" t="s">
        <v>82</v>
      </c>
      <c r="BK312" s="219">
        <f>ROUND(I312*H312,2)</f>
        <v>0</v>
      </c>
      <c r="BL312" s="20" t="s">
        <v>138</v>
      </c>
      <c r="BM312" s="218" t="s">
        <v>454</v>
      </c>
    </row>
    <row r="313" s="2" customFormat="1">
      <c r="A313" s="41"/>
      <c r="B313" s="42"/>
      <c r="C313" s="43"/>
      <c r="D313" s="227" t="s">
        <v>213</v>
      </c>
      <c r="E313" s="43"/>
      <c r="F313" s="258" t="s">
        <v>455</v>
      </c>
      <c r="G313" s="43"/>
      <c r="H313" s="43"/>
      <c r="I313" s="222"/>
      <c r="J313" s="43"/>
      <c r="K313" s="43"/>
      <c r="L313" s="47"/>
      <c r="M313" s="223"/>
      <c r="N313" s="224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213</v>
      </c>
      <c r="AU313" s="20" t="s">
        <v>84</v>
      </c>
    </row>
    <row r="314" s="13" customFormat="1">
      <c r="A314" s="13"/>
      <c r="B314" s="225"/>
      <c r="C314" s="226"/>
      <c r="D314" s="227" t="s">
        <v>142</v>
      </c>
      <c r="E314" s="228" t="s">
        <v>28</v>
      </c>
      <c r="F314" s="229" t="s">
        <v>191</v>
      </c>
      <c r="G314" s="226"/>
      <c r="H314" s="230">
        <v>9</v>
      </c>
      <c r="I314" s="231"/>
      <c r="J314" s="226"/>
      <c r="K314" s="226"/>
      <c r="L314" s="232"/>
      <c r="M314" s="233"/>
      <c r="N314" s="234"/>
      <c r="O314" s="234"/>
      <c r="P314" s="234"/>
      <c r="Q314" s="234"/>
      <c r="R314" s="234"/>
      <c r="S314" s="234"/>
      <c r="T314" s="23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6" t="s">
        <v>142</v>
      </c>
      <c r="AU314" s="236" t="s">
        <v>84</v>
      </c>
      <c r="AV314" s="13" t="s">
        <v>84</v>
      </c>
      <c r="AW314" s="13" t="s">
        <v>36</v>
      </c>
      <c r="AX314" s="13" t="s">
        <v>74</v>
      </c>
      <c r="AY314" s="236" t="s">
        <v>131</v>
      </c>
    </row>
    <row r="315" s="15" customFormat="1">
      <c r="A315" s="15"/>
      <c r="B315" s="247"/>
      <c r="C315" s="248"/>
      <c r="D315" s="227" t="s">
        <v>142</v>
      </c>
      <c r="E315" s="249" t="s">
        <v>28</v>
      </c>
      <c r="F315" s="250" t="s">
        <v>162</v>
      </c>
      <c r="G315" s="248"/>
      <c r="H315" s="251">
        <v>9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7" t="s">
        <v>142</v>
      </c>
      <c r="AU315" s="257" t="s">
        <v>84</v>
      </c>
      <c r="AV315" s="15" t="s">
        <v>138</v>
      </c>
      <c r="AW315" s="15" t="s">
        <v>36</v>
      </c>
      <c r="AX315" s="15" t="s">
        <v>82</v>
      </c>
      <c r="AY315" s="257" t="s">
        <v>131</v>
      </c>
    </row>
    <row r="316" s="2" customFormat="1" ht="24.15" customHeight="1">
      <c r="A316" s="41"/>
      <c r="B316" s="42"/>
      <c r="C316" s="207" t="s">
        <v>456</v>
      </c>
      <c r="D316" s="207" t="s">
        <v>133</v>
      </c>
      <c r="E316" s="208" t="s">
        <v>457</v>
      </c>
      <c r="F316" s="209" t="s">
        <v>458</v>
      </c>
      <c r="G316" s="210" t="s">
        <v>434</v>
      </c>
      <c r="H316" s="211">
        <v>7</v>
      </c>
      <c r="I316" s="212"/>
      <c r="J316" s="213">
        <f>ROUND(I316*H316,2)</f>
        <v>0</v>
      </c>
      <c r="K316" s="209" t="s">
        <v>137</v>
      </c>
      <c r="L316" s="47"/>
      <c r="M316" s="214" t="s">
        <v>28</v>
      </c>
      <c r="N316" s="215" t="s">
        <v>45</v>
      </c>
      <c r="O316" s="87"/>
      <c r="P316" s="216">
        <f>O316*H316</f>
        <v>0</v>
      </c>
      <c r="Q316" s="216">
        <v>0.03465</v>
      </c>
      <c r="R316" s="216">
        <f>Q316*H316</f>
        <v>0.24254999999999999</v>
      </c>
      <c r="S316" s="216">
        <v>0</v>
      </c>
      <c r="T316" s="21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138</v>
      </c>
      <c r="AT316" s="218" t="s">
        <v>133</v>
      </c>
      <c r="AU316" s="218" t="s">
        <v>84</v>
      </c>
      <c r="AY316" s="20" t="s">
        <v>131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20" t="s">
        <v>82</v>
      </c>
      <c r="BK316" s="219">
        <f>ROUND(I316*H316,2)</f>
        <v>0</v>
      </c>
      <c r="BL316" s="20" t="s">
        <v>138</v>
      </c>
      <c r="BM316" s="218" t="s">
        <v>459</v>
      </c>
    </row>
    <row r="317" s="2" customFormat="1">
      <c r="A317" s="41"/>
      <c r="B317" s="42"/>
      <c r="C317" s="43"/>
      <c r="D317" s="220" t="s">
        <v>140</v>
      </c>
      <c r="E317" s="43"/>
      <c r="F317" s="221" t="s">
        <v>460</v>
      </c>
      <c r="G317" s="43"/>
      <c r="H317" s="43"/>
      <c r="I317" s="222"/>
      <c r="J317" s="43"/>
      <c r="K317" s="43"/>
      <c r="L317" s="47"/>
      <c r="M317" s="223"/>
      <c r="N317" s="224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140</v>
      </c>
      <c r="AU317" s="20" t="s">
        <v>84</v>
      </c>
    </row>
    <row r="318" s="13" customFormat="1">
      <c r="A318" s="13"/>
      <c r="B318" s="225"/>
      <c r="C318" s="226"/>
      <c r="D318" s="227" t="s">
        <v>142</v>
      </c>
      <c r="E318" s="228" t="s">
        <v>28</v>
      </c>
      <c r="F318" s="229" t="s">
        <v>461</v>
      </c>
      <c r="G318" s="226"/>
      <c r="H318" s="230">
        <v>7</v>
      </c>
      <c r="I318" s="231"/>
      <c r="J318" s="226"/>
      <c r="K318" s="226"/>
      <c r="L318" s="232"/>
      <c r="M318" s="233"/>
      <c r="N318" s="234"/>
      <c r="O318" s="234"/>
      <c r="P318" s="234"/>
      <c r="Q318" s="234"/>
      <c r="R318" s="234"/>
      <c r="S318" s="234"/>
      <c r="T318" s="23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6" t="s">
        <v>142</v>
      </c>
      <c r="AU318" s="236" t="s">
        <v>84</v>
      </c>
      <c r="AV318" s="13" t="s">
        <v>84</v>
      </c>
      <c r="AW318" s="13" t="s">
        <v>36</v>
      </c>
      <c r="AX318" s="13" t="s">
        <v>82</v>
      </c>
      <c r="AY318" s="236" t="s">
        <v>131</v>
      </c>
    </row>
    <row r="319" s="2" customFormat="1" ht="24.15" customHeight="1">
      <c r="A319" s="41"/>
      <c r="B319" s="42"/>
      <c r="C319" s="259" t="s">
        <v>462</v>
      </c>
      <c r="D319" s="259" t="s">
        <v>285</v>
      </c>
      <c r="E319" s="260" t="s">
        <v>463</v>
      </c>
      <c r="F319" s="261" t="s">
        <v>464</v>
      </c>
      <c r="G319" s="262" t="s">
        <v>434</v>
      </c>
      <c r="H319" s="263">
        <v>7</v>
      </c>
      <c r="I319" s="264"/>
      <c r="J319" s="265">
        <f>ROUND(I319*H319,2)</f>
        <v>0</v>
      </c>
      <c r="K319" s="261" t="s">
        <v>28</v>
      </c>
      <c r="L319" s="266"/>
      <c r="M319" s="267" t="s">
        <v>28</v>
      </c>
      <c r="N319" s="268" t="s">
        <v>45</v>
      </c>
      <c r="O319" s="87"/>
      <c r="P319" s="216">
        <f>O319*H319</f>
        <v>0</v>
      </c>
      <c r="Q319" s="216">
        <v>0.112</v>
      </c>
      <c r="R319" s="216">
        <f>Q319*H319</f>
        <v>0.78400000000000003</v>
      </c>
      <c r="S319" s="216">
        <v>0</v>
      </c>
      <c r="T319" s="217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8" t="s">
        <v>185</v>
      </c>
      <c r="AT319" s="218" t="s">
        <v>285</v>
      </c>
      <c r="AU319" s="218" t="s">
        <v>84</v>
      </c>
      <c r="AY319" s="20" t="s">
        <v>131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20" t="s">
        <v>82</v>
      </c>
      <c r="BK319" s="219">
        <f>ROUND(I319*H319,2)</f>
        <v>0</v>
      </c>
      <c r="BL319" s="20" t="s">
        <v>138</v>
      </c>
      <c r="BM319" s="218" t="s">
        <v>465</v>
      </c>
    </row>
    <row r="320" s="2" customFormat="1">
      <c r="A320" s="41"/>
      <c r="B320" s="42"/>
      <c r="C320" s="43"/>
      <c r="D320" s="227" t="s">
        <v>213</v>
      </c>
      <c r="E320" s="43"/>
      <c r="F320" s="258" t="s">
        <v>466</v>
      </c>
      <c r="G320" s="43"/>
      <c r="H320" s="43"/>
      <c r="I320" s="222"/>
      <c r="J320" s="43"/>
      <c r="K320" s="43"/>
      <c r="L320" s="47"/>
      <c r="M320" s="223"/>
      <c r="N320" s="224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213</v>
      </c>
      <c r="AU320" s="20" t="s">
        <v>84</v>
      </c>
    </row>
    <row r="321" s="13" customFormat="1">
      <c r="A321" s="13"/>
      <c r="B321" s="225"/>
      <c r="C321" s="226"/>
      <c r="D321" s="227" t="s">
        <v>142</v>
      </c>
      <c r="E321" s="228" t="s">
        <v>28</v>
      </c>
      <c r="F321" s="229" t="s">
        <v>179</v>
      </c>
      <c r="G321" s="226"/>
      <c r="H321" s="230">
        <v>7</v>
      </c>
      <c r="I321" s="231"/>
      <c r="J321" s="226"/>
      <c r="K321" s="226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142</v>
      </c>
      <c r="AU321" s="236" t="s">
        <v>84</v>
      </c>
      <c r="AV321" s="13" t="s">
        <v>84</v>
      </c>
      <c r="AW321" s="13" t="s">
        <v>36</v>
      </c>
      <c r="AX321" s="13" t="s">
        <v>82</v>
      </c>
      <c r="AY321" s="236" t="s">
        <v>131</v>
      </c>
    </row>
    <row r="322" s="2" customFormat="1" ht="24.15" customHeight="1">
      <c r="A322" s="41"/>
      <c r="B322" s="42"/>
      <c r="C322" s="207" t="s">
        <v>467</v>
      </c>
      <c r="D322" s="207" t="s">
        <v>133</v>
      </c>
      <c r="E322" s="208" t="s">
        <v>468</v>
      </c>
      <c r="F322" s="209" t="s">
        <v>469</v>
      </c>
      <c r="G322" s="210" t="s">
        <v>434</v>
      </c>
      <c r="H322" s="211">
        <v>34.100000000000001</v>
      </c>
      <c r="I322" s="212"/>
      <c r="J322" s="213">
        <f>ROUND(I322*H322,2)</f>
        <v>0</v>
      </c>
      <c r="K322" s="209" t="s">
        <v>137</v>
      </c>
      <c r="L322" s="47"/>
      <c r="M322" s="214" t="s">
        <v>28</v>
      </c>
      <c r="N322" s="215" t="s">
        <v>45</v>
      </c>
      <c r="O322" s="87"/>
      <c r="P322" s="216">
        <f>O322*H322</f>
        <v>0</v>
      </c>
      <c r="Q322" s="216">
        <v>0.1016</v>
      </c>
      <c r="R322" s="216">
        <f>Q322*H322</f>
        <v>3.4645600000000001</v>
      </c>
      <c r="S322" s="216">
        <v>0</v>
      </c>
      <c r="T322" s="217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8" t="s">
        <v>138</v>
      </c>
      <c r="AT322" s="218" t="s">
        <v>133</v>
      </c>
      <c r="AU322" s="218" t="s">
        <v>84</v>
      </c>
      <c r="AY322" s="20" t="s">
        <v>131</v>
      </c>
      <c r="BE322" s="219">
        <f>IF(N322="základní",J322,0)</f>
        <v>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20" t="s">
        <v>82</v>
      </c>
      <c r="BK322" s="219">
        <f>ROUND(I322*H322,2)</f>
        <v>0</v>
      </c>
      <c r="BL322" s="20" t="s">
        <v>138</v>
      </c>
      <c r="BM322" s="218" t="s">
        <v>470</v>
      </c>
    </row>
    <row r="323" s="2" customFormat="1">
      <c r="A323" s="41"/>
      <c r="B323" s="42"/>
      <c r="C323" s="43"/>
      <c r="D323" s="220" t="s">
        <v>140</v>
      </c>
      <c r="E323" s="43"/>
      <c r="F323" s="221" t="s">
        <v>471</v>
      </c>
      <c r="G323" s="43"/>
      <c r="H323" s="43"/>
      <c r="I323" s="222"/>
      <c r="J323" s="43"/>
      <c r="K323" s="43"/>
      <c r="L323" s="47"/>
      <c r="M323" s="223"/>
      <c r="N323" s="224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140</v>
      </c>
      <c r="AU323" s="20" t="s">
        <v>84</v>
      </c>
    </row>
    <row r="324" s="2" customFormat="1">
      <c r="A324" s="41"/>
      <c r="B324" s="42"/>
      <c r="C324" s="43"/>
      <c r="D324" s="227" t="s">
        <v>213</v>
      </c>
      <c r="E324" s="43"/>
      <c r="F324" s="258" t="s">
        <v>472</v>
      </c>
      <c r="G324" s="43"/>
      <c r="H324" s="43"/>
      <c r="I324" s="222"/>
      <c r="J324" s="43"/>
      <c r="K324" s="43"/>
      <c r="L324" s="47"/>
      <c r="M324" s="223"/>
      <c r="N324" s="224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213</v>
      </c>
      <c r="AU324" s="20" t="s">
        <v>84</v>
      </c>
    </row>
    <row r="325" s="14" customFormat="1">
      <c r="A325" s="14"/>
      <c r="B325" s="237"/>
      <c r="C325" s="238"/>
      <c r="D325" s="227" t="s">
        <v>142</v>
      </c>
      <c r="E325" s="239" t="s">
        <v>28</v>
      </c>
      <c r="F325" s="240" t="s">
        <v>473</v>
      </c>
      <c r="G325" s="238"/>
      <c r="H325" s="239" t="s">
        <v>28</v>
      </c>
      <c r="I325" s="241"/>
      <c r="J325" s="238"/>
      <c r="K325" s="238"/>
      <c r="L325" s="242"/>
      <c r="M325" s="243"/>
      <c r="N325" s="244"/>
      <c r="O325" s="244"/>
      <c r="P325" s="244"/>
      <c r="Q325" s="244"/>
      <c r="R325" s="244"/>
      <c r="S325" s="244"/>
      <c r="T325" s="24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6" t="s">
        <v>142</v>
      </c>
      <c r="AU325" s="246" t="s">
        <v>84</v>
      </c>
      <c r="AV325" s="14" t="s">
        <v>82</v>
      </c>
      <c r="AW325" s="14" t="s">
        <v>36</v>
      </c>
      <c r="AX325" s="14" t="s">
        <v>74</v>
      </c>
      <c r="AY325" s="246" t="s">
        <v>131</v>
      </c>
    </row>
    <row r="326" s="13" customFormat="1">
      <c r="A326" s="13"/>
      <c r="B326" s="225"/>
      <c r="C326" s="226"/>
      <c r="D326" s="227" t="s">
        <v>142</v>
      </c>
      <c r="E326" s="228" t="s">
        <v>28</v>
      </c>
      <c r="F326" s="229" t="s">
        <v>474</v>
      </c>
      <c r="G326" s="226"/>
      <c r="H326" s="230">
        <v>27</v>
      </c>
      <c r="I326" s="231"/>
      <c r="J326" s="226"/>
      <c r="K326" s="226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142</v>
      </c>
      <c r="AU326" s="236" t="s">
        <v>84</v>
      </c>
      <c r="AV326" s="13" t="s">
        <v>84</v>
      </c>
      <c r="AW326" s="13" t="s">
        <v>36</v>
      </c>
      <c r="AX326" s="13" t="s">
        <v>74</v>
      </c>
      <c r="AY326" s="236" t="s">
        <v>131</v>
      </c>
    </row>
    <row r="327" s="13" customFormat="1">
      <c r="A327" s="13"/>
      <c r="B327" s="225"/>
      <c r="C327" s="226"/>
      <c r="D327" s="227" t="s">
        <v>142</v>
      </c>
      <c r="E327" s="228" t="s">
        <v>28</v>
      </c>
      <c r="F327" s="229" t="s">
        <v>475</v>
      </c>
      <c r="G327" s="226"/>
      <c r="H327" s="230">
        <v>7.0999999999999996</v>
      </c>
      <c r="I327" s="231"/>
      <c r="J327" s="226"/>
      <c r="K327" s="226"/>
      <c r="L327" s="232"/>
      <c r="M327" s="233"/>
      <c r="N327" s="234"/>
      <c r="O327" s="234"/>
      <c r="P327" s="234"/>
      <c r="Q327" s="234"/>
      <c r="R327" s="234"/>
      <c r="S327" s="234"/>
      <c r="T327" s="23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6" t="s">
        <v>142</v>
      </c>
      <c r="AU327" s="236" t="s">
        <v>84</v>
      </c>
      <c r="AV327" s="13" t="s">
        <v>84</v>
      </c>
      <c r="AW327" s="13" t="s">
        <v>36</v>
      </c>
      <c r="AX327" s="13" t="s">
        <v>74</v>
      </c>
      <c r="AY327" s="236" t="s">
        <v>131</v>
      </c>
    </row>
    <row r="328" s="15" customFormat="1">
      <c r="A328" s="15"/>
      <c r="B328" s="247"/>
      <c r="C328" s="248"/>
      <c r="D328" s="227" t="s">
        <v>142</v>
      </c>
      <c r="E328" s="249" t="s">
        <v>28</v>
      </c>
      <c r="F328" s="250" t="s">
        <v>162</v>
      </c>
      <c r="G328" s="248"/>
      <c r="H328" s="251">
        <v>34.100000000000001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57" t="s">
        <v>142</v>
      </c>
      <c r="AU328" s="257" t="s">
        <v>84</v>
      </c>
      <c r="AV328" s="15" t="s">
        <v>138</v>
      </c>
      <c r="AW328" s="15" t="s">
        <v>36</v>
      </c>
      <c r="AX328" s="15" t="s">
        <v>82</v>
      </c>
      <c r="AY328" s="257" t="s">
        <v>131</v>
      </c>
    </row>
    <row r="329" s="2" customFormat="1" ht="21.75" customHeight="1">
      <c r="A329" s="41"/>
      <c r="B329" s="42"/>
      <c r="C329" s="207" t="s">
        <v>476</v>
      </c>
      <c r="D329" s="207" t="s">
        <v>133</v>
      </c>
      <c r="E329" s="208" t="s">
        <v>477</v>
      </c>
      <c r="F329" s="209" t="s">
        <v>478</v>
      </c>
      <c r="G329" s="210" t="s">
        <v>136</v>
      </c>
      <c r="H329" s="211">
        <v>3.0899999999999999</v>
      </c>
      <c r="I329" s="212"/>
      <c r="J329" s="213">
        <f>ROUND(I329*H329,2)</f>
        <v>0</v>
      </c>
      <c r="K329" s="209" t="s">
        <v>137</v>
      </c>
      <c r="L329" s="47"/>
      <c r="M329" s="214" t="s">
        <v>28</v>
      </c>
      <c r="N329" s="215" t="s">
        <v>45</v>
      </c>
      <c r="O329" s="87"/>
      <c r="P329" s="216">
        <f>O329*H329</f>
        <v>0</v>
      </c>
      <c r="Q329" s="216">
        <v>0.00792</v>
      </c>
      <c r="R329" s="216">
        <f>Q329*H329</f>
        <v>0.024472799999999999</v>
      </c>
      <c r="S329" s="216">
        <v>0</v>
      </c>
      <c r="T329" s="217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8" t="s">
        <v>138</v>
      </c>
      <c r="AT329" s="218" t="s">
        <v>133</v>
      </c>
      <c r="AU329" s="218" t="s">
        <v>84</v>
      </c>
      <c r="AY329" s="20" t="s">
        <v>131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20" t="s">
        <v>82</v>
      </c>
      <c r="BK329" s="219">
        <f>ROUND(I329*H329,2)</f>
        <v>0</v>
      </c>
      <c r="BL329" s="20" t="s">
        <v>138</v>
      </c>
      <c r="BM329" s="218" t="s">
        <v>479</v>
      </c>
    </row>
    <row r="330" s="2" customFormat="1">
      <c r="A330" s="41"/>
      <c r="B330" s="42"/>
      <c r="C330" s="43"/>
      <c r="D330" s="220" t="s">
        <v>140</v>
      </c>
      <c r="E330" s="43"/>
      <c r="F330" s="221" t="s">
        <v>480</v>
      </c>
      <c r="G330" s="43"/>
      <c r="H330" s="43"/>
      <c r="I330" s="222"/>
      <c r="J330" s="43"/>
      <c r="K330" s="43"/>
      <c r="L330" s="47"/>
      <c r="M330" s="223"/>
      <c r="N330" s="224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140</v>
      </c>
      <c r="AU330" s="20" t="s">
        <v>84</v>
      </c>
    </row>
    <row r="331" s="13" customFormat="1">
      <c r="A331" s="13"/>
      <c r="B331" s="225"/>
      <c r="C331" s="226"/>
      <c r="D331" s="227" t="s">
        <v>142</v>
      </c>
      <c r="E331" s="228" t="s">
        <v>28</v>
      </c>
      <c r="F331" s="229" t="s">
        <v>481</v>
      </c>
      <c r="G331" s="226"/>
      <c r="H331" s="230">
        <v>2.0249999999999999</v>
      </c>
      <c r="I331" s="231"/>
      <c r="J331" s="226"/>
      <c r="K331" s="226"/>
      <c r="L331" s="232"/>
      <c r="M331" s="233"/>
      <c r="N331" s="234"/>
      <c r="O331" s="234"/>
      <c r="P331" s="234"/>
      <c r="Q331" s="234"/>
      <c r="R331" s="234"/>
      <c r="S331" s="234"/>
      <c r="T331" s="23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6" t="s">
        <v>142</v>
      </c>
      <c r="AU331" s="236" t="s">
        <v>84</v>
      </c>
      <c r="AV331" s="13" t="s">
        <v>84</v>
      </c>
      <c r="AW331" s="13" t="s">
        <v>36</v>
      </c>
      <c r="AX331" s="13" t="s">
        <v>74</v>
      </c>
      <c r="AY331" s="236" t="s">
        <v>131</v>
      </c>
    </row>
    <row r="332" s="13" customFormat="1">
      <c r="A332" s="13"/>
      <c r="B332" s="225"/>
      <c r="C332" s="226"/>
      <c r="D332" s="227" t="s">
        <v>142</v>
      </c>
      <c r="E332" s="228" t="s">
        <v>28</v>
      </c>
      <c r="F332" s="229" t="s">
        <v>482</v>
      </c>
      <c r="G332" s="226"/>
      <c r="H332" s="230">
        <v>1.065</v>
      </c>
      <c r="I332" s="231"/>
      <c r="J332" s="226"/>
      <c r="K332" s="226"/>
      <c r="L332" s="232"/>
      <c r="M332" s="233"/>
      <c r="N332" s="234"/>
      <c r="O332" s="234"/>
      <c r="P332" s="234"/>
      <c r="Q332" s="234"/>
      <c r="R332" s="234"/>
      <c r="S332" s="234"/>
      <c r="T332" s="23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6" t="s">
        <v>142</v>
      </c>
      <c r="AU332" s="236" t="s">
        <v>84</v>
      </c>
      <c r="AV332" s="13" t="s">
        <v>84</v>
      </c>
      <c r="AW332" s="13" t="s">
        <v>36</v>
      </c>
      <c r="AX332" s="13" t="s">
        <v>74</v>
      </c>
      <c r="AY332" s="236" t="s">
        <v>131</v>
      </c>
    </row>
    <row r="333" s="15" customFormat="1">
      <c r="A333" s="15"/>
      <c r="B333" s="247"/>
      <c r="C333" s="248"/>
      <c r="D333" s="227" t="s">
        <v>142</v>
      </c>
      <c r="E333" s="249" t="s">
        <v>28</v>
      </c>
      <c r="F333" s="250" t="s">
        <v>162</v>
      </c>
      <c r="G333" s="248"/>
      <c r="H333" s="251">
        <v>3.0899999999999999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7" t="s">
        <v>142</v>
      </c>
      <c r="AU333" s="257" t="s">
        <v>84</v>
      </c>
      <c r="AV333" s="15" t="s">
        <v>138</v>
      </c>
      <c r="AW333" s="15" t="s">
        <v>36</v>
      </c>
      <c r="AX333" s="15" t="s">
        <v>82</v>
      </c>
      <c r="AY333" s="257" t="s">
        <v>131</v>
      </c>
    </row>
    <row r="334" s="2" customFormat="1" ht="21.75" customHeight="1">
      <c r="A334" s="41"/>
      <c r="B334" s="42"/>
      <c r="C334" s="207" t="s">
        <v>483</v>
      </c>
      <c r="D334" s="207" t="s">
        <v>133</v>
      </c>
      <c r="E334" s="208" t="s">
        <v>484</v>
      </c>
      <c r="F334" s="209" t="s">
        <v>485</v>
      </c>
      <c r="G334" s="210" t="s">
        <v>136</v>
      </c>
      <c r="H334" s="211">
        <v>3.0899999999999999</v>
      </c>
      <c r="I334" s="212"/>
      <c r="J334" s="213">
        <f>ROUND(I334*H334,2)</f>
        <v>0</v>
      </c>
      <c r="K334" s="209" t="s">
        <v>137</v>
      </c>
      <c r="L334" s="47"/>
      <c r="M334" s="214" t="s">
        <v>28</v>
      </c>
      <c r="N334" s="215" t="s">
        <v>45</v>
      </c>
      <c r="O334" s="87"/>
      <c r="P334" s="216">
        <f>O334*H334</f>
        <v>0</v>
      </c>
      <c r="Q334" s="216">
        <v>0</v>
      </c>
      <c r="R334" s="216">
        <f>Q334*H334</f>
        <v>0</v>
      </c>
      <c r="S334" s="216">
        <v>0</v>
      </c>
      <c r="T334" s="217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8" t="s">
        <v>138</v>
      </c>
      <c r="AT334" s="218" t="s">
        <v>133</v>
      </c>
      <c r="AU334" s="218" t="s">
        <v>84</v>
      </c>
      <c r="AY334" s="20" t="s">
        <v>131</v>
      </c>
      <c r="BE334" s="219">
        <f>IF(N334="základní",J334,0)</f>
        <v>0</v>
      </c>
      <c r="BF334" s="219">
        <f>IF(N334="snížená",J334,0)</f>
        <v>0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20" t="s">
        <v>82</v>
      </c>
      <c r="BK334" s="219">
        <f>ROUND(I334*H334,2)</f>
        <v>0</v>
      </c>
      <c r="BL334" s="20" t="s">
        <v>138</v>
      </c>
      <c r="BM334" s="218" t="s">
        <v>486</v>
      </c>
    </row>
    <row r="335" s="2" customFormat="1">
      <c r="A335" s="41"/>
      <c r="B335" s="42"/>
      <c r="C335" s="43"/>
      <c r="D335" s="220" t="s">
        <v>140</v>
      </c>
      <c r="E335" s="43"/>
      <c r="F335" s="221" t="s">
        <v>487</v>
      </c>
      <c r="G335" s="43"/>
      <c r="H335" s="43"/>
      <c r="I335" s="222"/>
      <c r="J335" s="43"/>
      <c r="K335" s="43"/>
      <c r="L335" s="47"/>
      <c r="M335" s="223"/>
      <c r="N335" s="224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140</v>
      </c>
      <c r="AU335" s="20" t="s">
        <v>84</v>
      </c>
    </row>
    <row r="336" s="13" customFormat="1">
      <c r="A336" s="13"/>
      <c r="B336" s="225"/>
      <c r="C336" s="226"/>
      <c r="D336" s="227" t="s">
        <v>142</v>
      </c>
      <c r="E336" s="228" t="s">
        <v>28</v>
      </c>
      <c r="F336" s="229" t="s">
        <v>488</v>
      </c>
      <c r="G336" s="226"/>
      <c r="H336" s="230">
        <v>3.0899999999999999</v>
      </c>
      <c r="I336" s="231"/>
      <c r="J336" s="226"/>
      <c r="K336" s="226"/>
      <c r="L336" s="232"/>
      <c r="M336" s="233"/>
      <c r="N336" s="234"/>
      <c r="O336" s="234"/>
      <c r="P336" s="234"/>
      <c r="Q336" s="234"/>
      <c r="R336" s="234"/>
      <c r="S336" s="234"/>
      <c r="T336" s="23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6" t="s">
        <v>142</v>
      </c>
      <c r="AU336" s="236" t="s">
        <v>84</v>
      </c>
      <c r="AV336" s="13" t="s">
        <v>84</v>
      </c>
      <c r="AW336" s="13" t="s">
        <v>36</v>
      </c>
      <c r="AX336" s="13" t="s">
        <v>82</v>
      </c>
      <c r="AY336" s="236" t="s">
        <v>131</v>
      </c>
    </row>
    <row r="337" s="2" customFormat="1" ht="24.15" customHeight="1">
      <c r="A337" s="41"/>
      <c r="B337" s="42"/>
      <c r="C337" s="207" t="s">
        <v>489</v>
      </c>
      <c r="D337" s="207" t="s">
        <v>133</v>
      </c>
      <c r="E337" s="208" t="s">
        <v>490</v>
      </c>
      <c r="F337" s="209" t="s">
        <v>491</v>
      </c>
      <c r="G337" s="210" t="s">
        <v>136</v>
      </c>
      <c r="H337" s="211">
        <v>0.32000000000000001</v>
      </c>
      <c r="I337" s="212"/>
      <c r="J337" s="213">
        <f>ROUND(I337*H337,2)</f>
        <v>0</v>
      </c>
      <c r="K337" s="209" t="s">
        <v>137</v>
      </c>
      <c r="L337" s="47"/>
      <c r="M337" s="214" t="s">
        <v>28</v>
      </c>
      <c r="N337" s="215" t="s">
        <v>45</v>
      </c>
      <c r="O337" s="87"/>
      <c r="P337" s="216">
        <f>O337*H337</f>
        <v>0</v>
      </c>
      <c r="Q337" s="216">
        <v>0</v>
      </c>
      <c r="R337" s="216">
        <f>Q337*H337</f>
        <v>0</v>
      </c>
      <c r="S337" s="216">
        <v>0</v>
      </c>
      <c r="T337" s="21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8" t="s">
        <v>138</v>
      </c>
      <c r="AT337" s="218" t="s">
        <v>133</v>
      </c>
      <c r="AU337" s="218" t="s">
        <v>84</v>
      </c>
      <c r="AY337" s="20" t="s">
        <v>131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20" t="s">
        <v>82</v>
      </c>
      <c r="BK337" s="219">
        <f>ROUND(I337*H337,2)</f>
        <v>0</v>
      </c>
      <c r="BL337" s="20" t="s">
        <v>138</v>
      </c>
      <c r="BM337" s="218" t="s">
        <v>492</v>
      </c>
    </row>
    <row r="338" s="2" customFormat="1">
      <c r="A338" s="41"/>
      <c r="B338" s="42"/>
      <c r="C338" s="43"/>
      <c r="D338" s="220" t="s">
        <v>140</v>
      </c>
      <c r="E338" s="43"/>
      <c r="F338" s="221" t="s">
        <v>493</v>
      </c>
      <c r="G338" s="43"/>
      <c r="H338" s="43"/>
      <c r="I338" s="222"/>
      <c r="J338" s="43"/>
      <c r="K338" s="43"/>
      <c r="L338" s="47"/>
      <c r="M338" s="223"/>
      <c r="N338" s="224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140</v>
      </c>
      <c r="AU338" s="20" t="s">
        <v>84</v>
      </c>
    </row>
    <row r="339" s="13" customFormat="1">
      <c r="A339" s="13"/>
      <c r="B339" s="225"/>
      <c r="C339" s="226"/>
      <c r="D339" s="227" t="s">
        <v>142</v>
      </c>
      <c r="E339" s="228" t="s">
        <v>28</v>
      </c>
      <c r="F339" s="229" t="s">
        <v>494</v>
      </c>
      <c r="G339" s="226"/>
      <c r="H339" s="230">
        <v>0.32000000000000001</v>
      </c>
      <c r="I339" s="231"/>
      <c r="J339" s="226"/>
      <c r="K339" s="226"/>
      <c r="L339" s="232"/>
      <c r="M339" s="233"/>
      <c r="N339" s="234"/>
      <c r="O339" s="234"/>
      <c r="P339" s="234"/>
      <c r="Q339" s="234"/>
      <c r="R339" s="234"/>
      <c r="S339" s="234"/>
      <c r="T339" s="23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6" t="s">
        <v>142</v>
      </c>
      <c r="AU339" s="236" t="s">
        <v>84</v>
      </c>
      <c r="AV339" s="13" t="s">
        <v>84</v>
      </c>
      <c r="AW339" s="13" t="s">
        <v>36</v>
      </c>
      <c r="AX339" s="13" t="s">
        <v>74</v>
      </c>
      <c r="AY339" s="236" t="s">
        <v>131</v>
      </c>
    </row>
    <row r="340" s="15" customFormat="1">
      <c r="A340" s="15"/>
      <c r="B340" s="247"/>
      <c r="C340" s="248"/>
      <c r="D340" s="227" t="s">
        <v>142</v>
      </c>
      <c r="E340" s="249" t="s">
        <v>28</v>
      </c>
      <c r="F340" s="250" t="s">
        <v>162</v>
      </c>
      <c r="G340" s="248"/>
      <c r="H340" s="251">
        <v>0.32000000000000001</v>
      </c>
      <c r="I340" s="252"/>
      <c r="J340" s="248"/>
      <c r="K340" s="248"/>
      <c r="L340" s="253"/>
      <c r="M340" s="254"/>
      <c r="N340" s="255"/>
      <c r="O340" s="255"/>
      <c r="P340" s="255"/>
      <c r="Q340" s="255"/>
      <c r="R340" s="255"/>
      <c r="S340" s="255"/>
      <c r="T340" s="256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7" t="s">
        <v>142</v>
      </c>
      <c r="AU340" s="257" t="s">
        <v>84</v>
      </c>
      <c r="AV340" s="15" t="s">
        <v>138</v>
      </c>
      <c r="AW340" s="15" t="s">
        <v>36</v>
      </c>
      <c r="AX340" s="15" t="s">
        <v>82</v>
      </c>
      <c r="AY340" s="257" t="s">
        <v>131</v>
      </c>
    </row>
    <row r="341" s="2" customFormat="1" ht="16.5" customHeight="1">
      <c r="A341" s="41"/>
      <c r="B341" s="42"/>
      <c r="C341" s="207" t="s">
        <v>495</v>
      </c>
      <c r="D341" s="207" t="s">
        <v>133</v>
      </c>
      <c r="E341" s="208" t="s">
        <v>496</v>
      </c>
      <c r="F341" s="209" t="s">
        <v>497</v>
      </c>
      <c r="G341" s="210" t="s">
        <v>156</v>
      </c>
      <c r="H341" s="211">
        <v>1.5</v>
      </c>
      <c r="I341" s="212"/>
      <c r="J341" s="213">
        <f>ROUND(I341*H341,2)</f>
        <v>0</v>
      </c>
      <c r="K341" s="209" t="s">
        <v>137</v>
      </c>
      <c r="L341" s="47"/>
      <c r="M341" s="214" t="s">
        <v>28</v>
      </c>
      <c r="N341" s="215" t="s">
        <v>45</v>
      </c>
      <c r="O341" s="87"/>
      <c r="P341" s="216">
        <f>O341*H341</f>
        <v>0</v>
      </c>
      <c r="Q341" s="216">
        <v>0</v>
      </c>
      <c r="R341" s="216">
        <f>Q341*H341</f>
        <v>0</v>
      </c>
      <c r="S341" s="216">
        <v>0</v>
      </c>
      <c r="T341" s="217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18" t="s">
        <v>138</v>
      </c>
      <c r="AT341" s="218" t="s">
        <v>133</v>
      </c>
      <c r="AU341" s="218" t="s">
        <v>84</v>
      </c>
      <c r="AY341" s="20" t="s">
        <v>131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20" t="s">
        <v>82</v>
      </c>
      <c r="BK341" s="219">
        <f>ROUND(I341*H341,2)</f>
        <v>0</v>
      </c>
      <c r="BL341" s="20" t="s">
        <v>138</v>
      </c>
      <c r="BM341" s="218" t="s">
        <v>498</v>
      </c>
    </row>
    <row r="342" s="2" customFormat="1">
      <c r="A342" s="41"/>
      <c r="B342" s="42"/>
      <c r="C342" s="43"/>
      <c r="D342" s="220" t="s">
        <v>140</v>
      </c>
      <c r="E342" s="43"/>
      <c r="F342" s="221" t="s">
        <v>499</v>
      </c>
      <c r="G342" s="43"/>
      <c r="H342" s="43"/>
      <c r="I342" s="222"/>
      <c r="J342" s="43"/>
      <c r="K342" s="43"/>
      <c r="L342" s="47"/>
      <c r="M342" s="223"/>
      <c r="N342" s="224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140</v>
      </c>
      <c r="AU342" s="20" t="s">
        <v>84</v>
      </c>
    </row>
    <row r="343" s="13" customFormat="1">
      <c r="A343" s="13"/>
      <c r="B343" s="225"/>
      <c r="C343" s="226"/>
      <c r="D343" s="227" t="s">
        <v>142</v>
      </c>
      <c r="E343" s="228" t="s">
        <v>28</v>
      </c>
      <c r="F343" s="229" t="s">
        <v>500</v>
      </c>
      <c r="G343" s="226"/>
      <c r="H343" s="230">
        <v>1.5</v>
      </c>
      <c r="I343" s="231"/>
      <c r="J343" s="226"/>
      <c r="K343" s="226"/>
      <c r="L343" s="232"/>
      <c r="M343" s="233"/>
      <c r="N343" s="234"/>
      <c r="O343" s="234"/>
      <c r="P343" s="234"/>
      <c r="Q343" s="234"/>
      <c r="R343" s="234"/>
      <c r="S343" s="234"/>
      <c r="T343" s="23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6" t="s">
        <v>142</v>
      </c>
      <c r="AU343" s="236" t="s">
        <v>84</v>
      </c>
      <c r="AV343" s="13" t="s">
        <v>84</v>
      </c>
      <c r="AW343" s="13" t="s">
        <v>36</v>
      </c>
      <c r="AX343" s="13" t="s">
        <v>74</v>
      </c>
      <c r="AY343" s="236" t="s">
        <v>131</v>
      </c>
    </row>
    <row r="344" s="15" customFormat="1">
      <c r="A344" s="15"/>
      <c r="B344" s="247"/>
      <c r="C344" s="248"/>
      <c r="D344" s="227" t="s">
        <v>142</v>
      </c>
      <c r="E344" s="249" t="s">
        <v>28</v>
      </c>
      <c r="F344" s="250" t="s">
        <v>162</v>
      </c>
      <c r="G344" s="248"/>
      <c r="H344" s="251">
        <v>1.5</v>
      </c>
      <c r="I344" s="252"/>
      <c r="J344" s="248"/>
      <c r="K344" s="248"/>
      <c r="L344" s="253"/>
      <c r="M344" s="254"/>
      <c r="N344" s="255"/>
      <c r="O344" s="255"/>
      <c r="P344" s="255"/>
      <c r="Q344" s="255"/>
      <c r="R344" s="255"/>
      <c r="S344" s="255"/>
      <c r="T344" s="256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7" t="s">
        <v>142</v>
      </c>
      <c r="AU344" s="257" t="s">
        <v>84</v>
      </c>
      <c r="AV344" s="15" t="s">
        <v>138</v>
      </c>
      <c r="AW344" s="15" t="s">
        <v>36</v>
      </c>
      <c r="AX344" s="15" t="s">
        <v>82</v>
      </c>
      <c r="AY344" s="257" t="s">
        <v>131</v>
      </c>
    </row>
    <row r="345" s="12" customFormat="1" ht="22.8" customHeight="1">
      <c r="A345" s="12"/>
      <c r="B345" s="191"/>
      <c r="C345" s="192"/>
      <c r="D345" s="193" t="s">
        <v>73</v>
      </c>
      <c r="E345" s="205" t="s">
        <v>163</v>
      </c>
      <c r="F345" s="205" t="s">
        <v>501</v>
      </c>
      <c r="G345" s="192"/>
      <c r="H345" s="192"/>
      <c r="I345" s="195"/>
      <c r="J345" s="206">
        <f>BK345</f>
        <v>0</v>
      </c>
      <c r="K345" s="192"/>
      <c r="L345" s="197"/>
      <c r="M345" s="198"/>
      <c r="N345" s="199"/>
      <c r="O345" s="199"/>
      <c r="P345" s="200">
        <f>SUM(P346:P532)</f>
        <v>0</v>
      </c>
      <c r="Q345" s="199"/>
      <c r="R345" s="200">
        <f>SUM(R346:R532)</f>
        <v>1293.3874630000003</v>
      </c>
      <c r="S345" s="199"/>
      <c r="T345" s="201">
        <f>SUM(T346:T532)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02" t="s">
        <v>82</v>
      </c>
      <c r="AT345" s="203" t="s">
        <v>73</v>
      </c>
      <c r="AU345" s="203" t="s">
        <v>82</v>
      </c>
      <c r="AY345" s="202" t="s">
        <v>131</v>
      </c>
      <c r="BK345" s="204">
        <f>SUM(BK346:BK532)</f>
        <v>0</v>
      </c>
    </row>
    <row r="346" s="2" customFormat="1" ht="16.5" customHeight="1">
      <c r="A346" s="41"/>
      <c r="B346" s="42"/>
      <c r="C346" s="207" t="s">
        <v>502</v>
      </c>
      <c r="D346" s="207" t="s">
        <v>133</v>
      </c>
      <c r="E346" s="208" t="s">
        <v>503</v>
      </c>
      <c r="F346" s="209" t="s">
        <v>504</v>
      </c>
      <c r="G346" s="210" t="s">
        <v>255</v>
      </c>
      <c r="H346" s="211">
        <v>70.450000000000003</v>
      </c>
      <c r="I346" s="212"/>
      <c r="J346" s="213">
        <f>ROUND(I346*H346,2)</f>
        <v>0</v>
      </c>
      <c r="K346" s="209" t="s">
        <v>28</v>
      </c>
      <c r="L346" s="47"/>
      <c r="M346" s="214" t="s">
        <v>28</v>
      </c>
      <c r="N346" s="215" t="s">
        <v>45</v>
      </c>
      <c r="O346" s="87"/>
      <c r="P346" s="216">
        <f>O346*H346</f>
        <v>0</v>
      </c>
      <c r="Q346" s="216">
        <v>1</v>
      </c>
      <c r="R346" s="216">
        <f>Q346*H346</f>
        <v>70.450000000000003</v>
      </c>
      <c r="S346" s="216">
        <v>0</v>
      </c>
      <c r="T346" s="217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18" t="s">
        <v>138</v>
      </c>
      <c r="AT346" s="218" t="s">
        <v>133</v>
      </c>
      <c r="AU346" s="218" t="s">
        <v>84</v>
      </c>
      <c r="AY346" s="20" t="s">
        <v>131</v>
      </c>
      <c r="BE346" s="219">
        <f>IF(N346="základní",J346,0)</f>
        <v>0</v>
      </c>
      <c r="BF346" s="219">
        <f>IF(N346="snížená",J346,0)</f>
        <v>0</v>
      </c>
      <c r="BG346" s="219">
        <f>IF(N346="zákl. přenesená",J346,0)</f>
        <v>0</v>
      </c>
      <c r="BH346" s="219">
        <f>IF(N346="sníž. přenesená",J346,0)</f>
        <v>0</v>
      </c>
      <c r="BI346" s="219">
        <f>IF(N346="nulová",J346,0)</f>
        <v>0</v>
      </c>
      <c r="BJ346" s="20" t="s">
        <v>82</v>
      </c>
      <c r="BK346" s="219">
        <f>ROUND(I346*H346,2)</f>
        <v>0</v>
      </c>
      <c r="BL346" s="20" t="s">
        <v>138</v>
      </c>
      <c r="BM346" s="218" t="s">
        <v>505</v>
      </c>
    </row>
    <row r="347" s="2" customFormat="1">
      <c r="A347" s="41"/>
      <c r="B347" s="42"/>
      <c r="C347" s="43"/>
      <c r="D347" s="227" t="s">
        <v>213</v>
      </c>
      <c r="E347" s="43"/>
      <c r="F347" s="258" t="s">
        <v>506</v>
      </c>
      <c r="G347" s="43"/>
      <c r="H347" s="43"/>
      <c r="I347" s="222"/>
      <c r="J347" s="43"/>
      <c r="K347" s="43"/>
      <c r="L347" s="47"/>
      <c r="M347" s="223"/>
      <c r="N347" s="224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213</v>
      </c>
      <c r="AU347" s="20" t="s">
        <v>84</v>
      </c>
    </row>
    <row r="348" s="14" customFormat="1">
      <c r="A348" s="14"/>
      <c r="B348" s="237"/>
      <c r="C348" s="238"/>
      <c r="D348" s="227" t="s">
        <v>142</v>
      </c>
      <c r="E348" s="239" t="s">
        <v>28</v>
      </c>
      <c r="F348" s="240" t="s">
        <v>507</v>
      </c>
      <c r="G348" s="238"/>
      <c r="H348" s="239" t="s">
        <v>28</v>
      </c>
      <c r="I348" s="241"/>
      <c r="J348" s="238"/>
      <c r="K348" s="238"/>
      <c r="L348" s="242"/>
      <c r="M348" s="243"/>
      <c r="N348" s="244"/>
      <c r="O348" s="244"/>
      <c r="P348" s="244"/>
      <c r="Q348" s="244"/>
      <c r="R348" s="244"/>
      <c r="S348" s="244"/>
      <c r="T348" s="24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6" t="s">
        <v>142</v>
      </c>
      <c r="AU348" s="246" t="s">
        <v>84</v>
      </c>
      <c r="AV348" s="14" t="s">
        <v>82</v>
      </c>
      <c r="AW348" s="14" t="s">
        <v>36</v>
      </c>
      <c r="AX348" s="14" t="s">
        <v>74</v>
      </c>
      <c r="AY348" s="246" t="s">
        <v>131</v>
      </c>
    </row>
    <row r="349" s="13" customFormat="1">
      <c r="A349" s="13"/>
      <c r="B349" s="225"/>
      <c r="C349" s="226"/>
      <c r="D349" s="227" t="s">
        <v>142</v>
      </c>
      <c r="E349" s="228" t="s">
        <v>28</v>
      </c>
      <c r="F349" s="229" t="s">
        <v>508</v>
      </c>
      <c r="G349" s="226"/>
      <c r="H349" s="230">
        <v>70.450000000000003</v>
      </c>
      <c r="I349" s="231"/>
      <c r="J349" s="226"/>
      <c r="K349" s="226"/>
      <c r="L349" s="232"/>
      <c r="M349" s="233"/>
      <c r="N349" s="234"/>
      <c r="O349" s="234"/>
      <c r="P349" s="234"/>
      <c r="Q349" s="234"/>
      <c r="R349" s="234"/>
      <c r="S349" s="234"/>
      <c r="T349" s="23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6" t="s">
        <v>142</v>
      </c>
      <c r="AU349" s="236" t="s">
        <v>84</v>
      </c>
      <c r="AV349" s="13" t="s">
        <v>84</v>
      </c>
      <c r="AW349" s="13" t="s">
        <v>36</v>
      </c>
      <c r="AX349" s="13" t="s">
        <v>82</v>
      </c>
      <c r="AY349" s="236" t="s">
        <v>131</v>
      </c>
    </row>
    <row r="350" s="2" customFormat="1" ht="16.5" customHeight="1">
      <c r="A350" s="41"/>
      <c r="B350" s="42"/>
      <c r="C350" s="259" t="s">
        <v>509</v>
      </c>
      <c r="D350" s="259" t="s">
        <v>285</v>
      </c>
      <c r="E350" s="260" t="s">
        <v>510</v>
      </c>
      <c r="F350" s="261" t="s">
        <v>511</v>
      </c>
      <c r="G350" s="262" t="s">
        <v>319</v>
      </c>
      <c r="H350" s="263">
        <v>420.18000000000001</v>
      </c>
      <c r="I350" s="264"/>
      <c r="J350" s="265">
        <f>ROUND(I350*H350,2)</f>
        <v>0</v>
      </c>
      <c r="K350" s="261" t="s">
        <v>28</v>
      </c>
      <c r="L350" s="266"/>
      <c r="M350" s="267" t="s">
        <v>28</v>
      </c>
      <c r="N350" s="268" t="s">
        <v>45</v>
      </c>
      <c r="O350" s="87"/>
      <c r="P350" s="216">
        <f>O350*H350</f>
        <v>0</v>
      </c>
      <c r="Q350" s="216">
        <v>0.001</v>
      </c>
      <c r="R350" s="216">
        <f>Q350*H350</f>
        <v>0.42018</v>
      </c>
      <c r="S350" s="216">
        <v>0</v>
      </c>
      <c r="T350" s="217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18" t="s">
        <v>185</v>
      </c>
      <c r="AT350" s="218" t="s">
        <v>285</v>
      </c>
      <c r="AU350" s="218" t="s">
        <v>84</v>
      </c>
      <c r="AY350" s="20" t="s">
        <v>131</v>
      </c>
      <c r="BE350" s="219">
        <f>IF(N350="základní",J350,0)</f>
        <v>0</v>
      </c>
      <c r="BF350" s="219">
        <f>IF(N350="snížená",J350,0)</f>
        <v>0</v>
      </c>
      <c r="BG350" s="219">
        <f>IF(N350="zákl. přenesená",J350,0)</f>
        <v>0</v>
      </c>
      <c r="BH350" s="219">
        <f>IF(N350="sníž. přenesená",J350,0)</f>
        <v>0</v>
      </c>
      <c r="BI350" s="219">
        <f>IF(N350="nulová",J350,0)</f>
        <v>0</v>
      </c>
      <c r="BJ350" s="20" t="s">
        <v>82</v>
      </c>
      <c r="BK350" s="219">
        <f>ROUND(I350*H350,2)</f>
        <v>0</v>
      </c>
      <c r="BL350" s="20" t="s">
        <v>138</v>
      </c>
      <c r="BM350" s="218" t="s">
        <v>512</v>
      </c>
    </row>
    <row r="351" s="2" customFormat="1">
      <c r="A351" s="41"/>
      <c r="B351" s="42"/>
      <c r="C351" s="43"/>
      <c r="D351" s="227" t="s">
        <v>213</v>
      </c>
      <c r="E351" s="43"/>
      <c r="F351" s="258" t="s">
        <v>513</v>
      </c>
      <c r="G351" s="43"/>
      <c r="H351" s="43"/>
      <c r="I351" s="222"/>
      <c r="J351" s="43"/>
      <c r="K351" s="43"/>
      <c r="L351" s="47"/>
      <c r="M351" s="223"/>
      <c r="N351" s="224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213</v>
      </c>
      <c r="AU351" s="20" t="s">
        <v>84</v>
      </c>
    </row>
    <row r="352" s="13" customFormat="1">
      <c r="A352" s="13"/>
      <c r="B352" s="225"/>
      <c r="C352" s="226"/>
      <c r="D352" s="227" t="s">
        <v>142</v>
      </c>
      <c r="E352" s="228" t="s">
        <v>28</v>
      </c>
      <c r="F352" s="229" t="s">
        <v>514</v>
      </c>
      <c r="G352" s="226"/>
      <c r="H352" s="230">
        <v>420.18000000000001</v>
      </c>
      <c r="I352" s="231"/>
      <c r="J352" s="226"/>
      <c r="K352" s="226"/>
      <c r="L352" s="232"/>
      <c r="M352" s="233"/>
      <c r="N352" s="234"/>
      <c r="O352" s="234"/>
      <c r="P352" s="234"/>
      <c r="Q352" s="234"/>
      <c r="R352" s="234"/>
      <c r="S352" s="234"/>
      <c r="T352" s="23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6" t="s">
        <v>142</v>
      </c>
      <c r="AU352" s="236" t="s">
        <v>84</v>
      </c>
      <c r="AV352" s="13" t="s">
        <v>84</v>
      </c>
      <c r="AW352" s="13" t="s">
        <v>36</v>
      </c>
      <c r="AX352" s="13" t="s">
        <v>82</v>
      </c>
      <c r="AY352" s="236" t="s">
        <v>131</v>
      </c>
    </row>
    <row r="353" s="2" customFormat="1" ht="24.15" customHeight="1">
      <c r="A353" s="41"/>
      <c r="B353" s="42"/>
      <c r="C353" s="207" t="s">
        <v>515</v>
      </c>
      <c r="D353" s="207" t="s">
        <v>133</v>
      </c>
      <c r="E353" s="208" t="s">
        <v>516</v>
      </c>
      <c r="F353" s="209" t="s">
        <v>517</v>
      </c>
      <c r="G353" s="210" t="s">
        <v>136</v>
      </c>
      <c r="H353" s="211">
        <v>136.80000000000001</v>
      </c>
      <c r="I353" s="212"/>
      <c r="J353" s="213">
        <f>ROUND(I353*H353,2)</f>
        <v>0</v>
      </c>
      <c r="K353" s="209" t="s">
        <v>137</v>
      </c>
      <c r="L353" s="47"/>
      <c r="M353" s="214" t="s">
        <v>28</v>
      </c>
      <c r="N353" s="215" t="s">
        <v>45</v>
      </c>
      <c r="O353" s="87"/>
      <c r="P353" s="216">
        <f>O353*H353</f>
        <v>0</v>
      </c>
      <c r="Q353" s="216">
        <v>0</v>
      </c>
      <c r="R353" s="216">
        <f>Q353*H353</f>
        <v>0</v>
      </c>
      <c r="S353" s="216">
        <v>0</v>
      </c>
      <c r="T353" s="217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18" t="s">
        <v>138</v>
      </c>
      <c r="AT353" s="218" t="s">
        <v>133</v>
      </c>
      <c r="AU353" s="218" t="s">
        <v>84</v>
      </c>
      <c r="AY353" s="20" t="s">
        <v>131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20" t="s">
        <v>82</v>
      </c>
      <c r="BK353" s="219">
        <f>ROUND(I353*H353,2)</f>
        <v>0</v>
      </c>
      <c r="BL353" s="20" t="s">
        <v>138</v>
      </c>
      <c r="BM353" s="218" t="s">
        <v>518</v>
      </c>
    </row>
    <row r="354" s="2" customFormat="1">
      <c r="A354" s="41"/>
      <c r="B354" s="42"/>
      <c r="C354" s="43"/>
      <c r="D354" s="220" t="s">
        <v>140</v>
      </c>
      <c r="E354" s="43"/>
      <c r="F354" s="221" t="s">
        <v>519</v>
      </c>
      <c r="G354" s="43"/>
      <c r="H354" s="43"/>
      <c r="I354" s="222"/>
      <c r="J354" s="43"/>
      <c r="K354" s="43"/>
      <c r="L354" s="47"/>
      <c r="M354" s="223"/>
      <c r="N354" s="224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140</v>
      </c>
      <c r="AU354" s="20" t="s">
        <v>84</v>
      </c>
    </row>
    <row r="355" s="2" customFormat="1">
      <c r="A355" s="41"/>
      <c r="B355" s="42"/>
      <c r="C355" s="43"/>
      <c r="D355" s="227" t="s">
        <v>213</v>
      </c>
      <c r="E355" s="43"/>
      <c r="F355" s="258" t="s">
        <v>520</v>
      </c>
      <c r="G355" s="43"/>
      <c r="H355" s="43"/>
      <c r="I355" s="222"/>
      <c r="J355" s="43"/>
      <c r="K355" s="43"/>
      <c r="L355" s="47"/>
      <c r="M355" s="223"/>
      <c r="N355" s="224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213</v>
      </c>
      <c r="AU355" s="20" t="s">
        <v>84</v>
      </c>
    </row>
    <row r="356" s="14" customFormat="1">
      <c r="A356" s="14"/>
      <c r="B356" s="237"/>
      <c r="C356" s="238"/>
      <c r="D356" s="227" t="s">
        <v>142</v>
      </c>
      <c r="E356" s="239" t="s">
        <v>28</v>
      </c>
      <c r="F356" s="240" t="s">
        <v>521</v>
      </c>
      <c r="G356" s="238"/>
      <c r="H356" s="239" t="s">
        <v>28</v>
      </c>
      <c r="I356" s="241"/>
      <c r="J356" s="238"/>
      <c r="K356" s="238"/>
      <c r="L356" s="242"/>
      <c r="M356" s="243"/>
      <c r="N356" s="244"/>
      <c r="O356" s="244"/>
      <c r="P356" s="244"/>
      <c r="Q356" s="244"/>
      <c r="R356" s="244"/>
      <c r="S356" s="244"/>
      <c r="T356" s="24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6" t="s">
        <v>142</v>
      </c>
      <c r="AU356" s="246" t="s">
        <v>84</v>
      </c>
      <c r="AV356" s="14" t="s">
        <v>82</v>
      </c>
      <c r="AW356" s="14" t="s">
        <v>36</v>
      </c>
      <c r="AX356" s="14" t="s">
        <v>74</v>
      </c>
      <c r="AY356" s="246" t="s">
        <v>131</v>
      </c>
    </row>
    <row r="357" s="13" customFormat="1">
      <c r="A357" s="13"/>
      <c r="B357" s="225"/>
      <c r="C357" s="226"/>
      <c r="D357" s="227" t="s">
        <v>142</v>
      </c>
      <c r="E357" s="228" t="s">
        <v>28</v>
      </c>
      <c r="F357" s="229" t="s">
        <v>522</v>
      </c>
      <c r="G357" s="226"/>
      <c r="H357" s="230">
        <v>1</v>
      </c>
      <c r="I357" s="231"/>
      <c r="J357" s="226"/>
      <c r="K357" s="226"/>
      <c r="L357" s="232"/>
      <c r="M357" s="233"/>
      <c r="N357" s="234"/>
      <c r="O357" s="234"/>
      <c r="P357" s="234"/>
      <c r="Q357" s="234"/>
      <c r="R357" s="234"/>
      <c r="S357" s="234"/>
      <c r="T357" s="23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6" t="s">
        <v>142</v>
      </c>
      <c r="AU357" s="236" t="s">
        <v>84</v>
      </c>
      <c r="AV357" s="13" t="s">
        <v>84</v>
      </c>
      <c r="AW357" s="13" t="s">
        <v>36</v>
      </c>
      <c r="AX357" s="13" t="s">
        <v>74</v>
      </c>
      <c r="AY357" s="236" t="s">
        <v>131</v>
      </c>
    </row>
    <row r="358" s="13" customFormat="1">
      <c r="A358" s="13"/>
      <c r="B358" s="225"/>
      <c r="C358" s="226"/>
      <c r="D358" s="227" t="s">
        <v>142</v>
      </c>
      <c r="E358" s="228" t="s">
        <v>28</v>
      </c>
      <c r="F358" s="229" t="s">
        <v>523</v>
      </c>
      <c r="G358" s="226"/>
      <c r="H358" s="230">
        <v>16</v>
      </c>
      <c r="I358" s="231"/>
      <c r="J358" s="226"/>
      <c r="K358" s="226"/>
      <c r="L358" s="232"/>
      <c r="M358" s="233"/>
      <c r="N358" s="234"/>
      <c r="O358" s="234"/>
      <c r="P358" s="234"/>
      <c r="Q358" s="234"/>
      <c r="R358" s="234"/>
      <c r="S358" s="234"/>
      <c r="T358" s="23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6" t="s">
        <v>142</v>
      </c>
      <c r="AU358" s="236" t="s">
        <v>84</v>
      </c>
      <c r="AV358" s="13" t="s">
        <v>84</v>
      </c>
      <c r="AW358" s="13" t="s">
        <v>36</v>
      </c>
      <c r="AX358" s="13" t="s">
        <v>74</v>
      </c>
      <c r="AY358" s="236" t="s">
        <v>131</v>
      </c>
    </row>
    <row r="359" s="13" customFormat="1">
      <c r="A359" s="13"/>
      <c r="B359" s="225"/>
      <c r="C359" s="226"/>
      <c r="D359" s="227" t="s">
        <v>142</v>
      </c>
      <c r="E359" s="228" t="s">
        <v>28</v>
      </c>
      <c r="F359" s="229" t="s">
        <v>524</v>
      </c>
      <c r="G359" s="226"/>
      <c r="H359" s="230">
        <v>119.8</v>
      </c>
      <c r="I359" s="231"/>
      <c r="J359" s="226"/>
      <c r="K359" s="226"/>
      <c r="L359" s="232"/>
      <c r="M359" s="233"/>
      <c r="N359" s="234"/>
      <c r="O359" s="234"/>
      <c r="P359" s="234"/>
      <c r="Q359" s="234"/>
      <c r="R359" s="234"/>
      <c r="S359" s="234"/>
      <c r="T359" s="23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6" t="s">
        <v>142</v>
      </c>
      <c r="AU359" s="236" t="s">
        <v>84</v>
      </c>
      <c r="AV359" s="13" t="s">
        <v>84</v>
      </c>
      <c r="AW359" s="13" t="s">
        <v>36</v>
      </c>
      <c r="AX359" s="13" t="s">
        <v>74</v>
      </c>
      <c r="AY359" s="236" t="s">
        <v>131</v>
      </c>
    </row>
    <row r="360" s="15" customFormat="1">
      <c r="A360" s="15"/>
      <c r="B360" s="247"/>
      <c r="C360" s="248"/>
      <c r="D360" s="227" t="s">
        <v>142</v>
      </c>
      <c r="E360" s="249" t="s">
        <v>28</v>
      </c>
      <c r="F360" s="250" t="s">
        <v>162</v>
      </c>
      <c r="G360" s="248"/>
      <c r="H360" s="251">
        <v>136.80000000000001</v>
      </c>
      <c r="I360" s="252"/>
      <c r="J360" s="248"/>
      <c r="K360" s="248"/>
      <c r="L360" s="253"/>
      <c r="M360" s="254"/>
      <c r="N360" s="255"/>
      <c r="O360" s="255"/>
      <c r="P360" s="255"/>
      <c r="Q360" s="255"/>
      <c r="R360" s="255"/>
      <c r="S360" s="255"/>
      <c r="T360" s="256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7" t="s">
        <v>142</v>
      </c>
      <c r="AU360" s="257" t="s">
        <v>84</v>
      </c>
      <c r="AV360" s="15" t="s">
        <v>138</v>
      </c>
      <c r="AW360" s="15" t="s">
        <v>36</v>
      </c>
      <c r="AX360" s="15" t="s">
        <v>82</v>
      </c>
      <c r="AY360" s="257" t="s">
        <v>131</v>
      </c>
    </row>
    <row r="361" s="2" customFormat="1" ht="16.5" customHeight="1">
      <c r="A361" s="41"/>
      <c r="B361" s="42"/>
      <c r="C361" s="207" t="s">
        <v>525</v>
      </c>
      <c r="D361" s="207" t="s">
        <v>133</v>
      </c>
      <c r="E361" s="208" t="s">
        <v>526</v>
      </c>
      <c r="F361" s="209" t="s">
        <v>527</v>
      </c>
      <c r="G361" s="210" t="s">
        <v>156</v>
      </c>
      <c r="H361" s="211">
        <v>31.463999999999999</v>
      </c>
      <c r="I361" s="212"/>
      <c r="J361" s="213">
        <f>ROUND(I361*H361,2)</f>
        <v>0</v>
      </c>
      <c r="K361" s="209" t="s">
        <v>28</v>
      </c>
      <c r="L361" s="47"/>
      <c r="M361" s="214" t="s">
        <v>28</v>
      </c>
      <c r="N361" s="215" t="s">
        <v>45</v>
      </c>
      <c r="O361" s="87"/>
      <c r="P361" s="216">
        <f>O361*H361</f>
        <v>0</v>
      </c>
      <c r="Q361" s="216">
        <v>1.8</v>
      </c>
      <c r="R361" s="216">
        <f>Q361*H361</f>
        <v>56.635199999999998</v>
      </c>
      <c r="S361" s="216">
        <v>0</v>
      </c>
      <c r="T361" s="217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18" t="s">
        <v>138</v>
      </c>
      <c r="AT361" s="218" t="s">
        <v>133</v>
      </c>
      <c r="AU361" s="218" t="s">
        <v>84</v>
      </c>
      <c r="AY361" s="20" t="s">
        <v>131</v>
      </c>
      <c r="BE361" s="219">
        <f>IF(N361="základní",J361,0)</f>
        <v>0</v>
      </c>
      <c r="BF361" s="219">
        <f>IF(N361="snížená",J361,0)</f>
        <v>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20" t="s">
        <v>82</v>
      </c>
      <c r="BK361" s="219">
        <f>ROUND(I361*H361,2)</f>
        <v>0</v>
      </c>
      <c r="BL361" s="20" t="s">
        <v>138</v>
      </c>
      <c r="BM361" s="218" t="s">
        <v>528</v>
      </c>
    </row>
    <row r="362" s="14" customFormat="1">
      <c r="A362" s="14"/>
      <c r="B362" s="237"/>
      <c r="C362" s="238"/>
      <c r="D362" s="227" t="s">
        <v>142</v>
      </c>
      <c r="E362" s="239" t="s">
        <v>28</v>
      </c>
      <c r="F362" s="240" t="s">
        <v>529</v>
      </c>
      <c r="G362" s="238"/>
      <c r="H362" s="239" t="s">
        <v>28</v>
      </c>
      <c r="I362" s="241"/>
      <c r="J362" s="238"/>
      <c r="K362" s="238"/>
      <c r="L362" s="242"/>
      <c r="M362" s="243"/>
      <c r="N362" s="244"/>
      <c r="O362" s="244"/>
      <c r="P362" s="244"/>
      <c r="Q362" s="244"/>
      <c r="R362" s="244"/>
      <c r="S362" s="244"/>
      <c r="T362" s="24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6" t="s">
        <v>142</v>
      </c>
      <c r="AU362" s="246" t="s">
        <v>84</v>
      </c>
      <c r="AV362" s="14" t="s">
        <v>82</v>
      </c>
      <c r="AW362" s="14" t="s">
        <v>36</v>
      </c>
      <c r="AX362" s="14" t="s">
        <v>74</v>
      </c>
      <c r="AY362" s="246" t="s">
        <v>131</v>
      </c>
    </row>
    <row r="363" s="13" customFormat="1">
      <c r="A363" s="13"/>
      <c r="B363" s="225"/>
      <c r="C363" s="226"/>
      <c r="D363" s="227" t="s">
        <v>142</v>
      </c>
      <c r="E363" s="228" t="s">
        <v>28</v>
      </c>
      <c r="F363" s="229" t="s">
        <v>530</v>
      </c>
      <c r="G363" s="226"/>
      <c r="H363" s="230">
        <v>31.463999999999999</v>
      </c>
      <c r="I363" s="231"/>
      <c r="J363" s="226"/>
      <c r="K363" s="226"/>
      <c r="L363" s="232"/>
      <c r="M363" s="233"/>
      <c r="N363" s="234"/>
      <c r="O363" s="234"/>
      <c r="P363" s="234"/>
      <c r="Q363" s="234"/>
      <c r="R363" s="234"/>
      <c r="S363" s="234"/>
      <c r="T363" s="23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6" t="s">
        <v>142</v>
      </c>
      <c r="AU363" s="236" t="s">
        <v>84</v>
      </c>
      <c r="AV363" s="13" t="s">
        <v>84</v>
      </c>
      <c r="AW363" s="13" t="s">
        <v>36</v>
      </c>
      <c r="AX363" s="13" t="s">
        <v>74</v>
      </c>
      <c r="AY363" s="236" t="s">
        <v>131</v>
      </c>
    </row>
    <row r="364" s="15" customFormat="1">
      <c r="A364" s="15"/>
      <c r="B364" s="247"/>
      <c r="C364" s="248"/>
      <c r="D364" s="227" t="s">
        <v>142</v>
      </c>
      <c r="E364" s="249" t="s">
        <v>28</v>
      </c>
      <c r="F364" s="250" t="s">
        <v>162</v>
      </c>
      <c r="G364" s="248"/>
      <c r="H364" s="251">
        <v>31.463999999999999</v>
      </c>
      <c r="I364" s="252"/>
      <c r="J364" s="248"/>
      <c r="K364" s="248"/>
      <c r="L364" s="253"/>
      <c r="M364" s="254"/>
      <c r="N364" s="255"/>
      <c r="O364" s="255"/>
      <c r="P364" s="255"/>
      <c r="Q364" s="255"/>
      <c r="R364" s="255"/>
      <c r="S364" s="255"/>
      <c r="T364" s="256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57" t="s">
        <v>142</v>
      </c>
      <c r="AU364" s="257" t="s">
        <v>84</v>
      </c>
      <c r="AV364" s="15" t="s">
        <v>138</v>
      </c>
      <c r="AW364" s="15" t="s">
        <v>36</v>
      </c>
      <c r="AX364" s="15" t="s">
        <v>82</v>
      </c>
      <c r="AY364" s="257" t="s">
        <v>131</v>
      </c>
    </row>
    <row r="365" s="2" customFormat="1" ht="16.5" customHeight="1">
      <c r="A365" s="41"/>
      <c r="B365" s="42"/>
      <c r="C365" s="259" t="s">
        <v>531</v>
      </c>
      <c r="D365" s="259" t="s">
        <v>285</v>
      </c>
      <c r="E365" s="260" t="s">
        <v>532</v>
      </c>
      <c r="F365" s="261" t="s">
        <v>533</v>
      </c>
      <c r="G365" s="262" t="s">
        <v>156</v>
      </c>
      <c r="H365" s="263">
        <v>4.7199999999999998</v>
      </c>
      <c r="I365" s="264"/>
      <c r="J365" s="265">
        <f>ROUND(I365*H365,2)</f>
        <v>0</v>
      </c>
      <c r="K365" s="261" t="s">
        <v>137</v>
      </c>
      <c r="L365" s="266"/>
      <c r="M365" s="267" t="s">
        <v>28</v>
      </c>
      <c r="N365" s="268" t="s">
        <v>45</v>
      </c>
      <c r="O365" s="87"/>
      <c r="P365" s="216">
        <f>O365*H365</f>
        <v>0</v>
      </c>
      <c r="Q365" s="216">
        <v>0.20999999999999999</v>
      </c>
      <c r="R365" s="216">
        <f>Q365*H365</f>
        <v>0.99119999999999986</v>
      </c>
      <c r="S365" s="216">
        <v>0</v>
      </c>
      <c r="T365" s="217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18" t="s">
        <v>185</v>
      </c>
      <c r="AT365" s="218" t="s">
        <v>285</v>
      </c>
      <c r="AU365" s="218" t="s">
        <v>84</v>
      </c>
      <c r="AY365" s="20" t="s">
        <v>131</v>
      </c>
      <c r="BE365" s="219">
        <f>IF(N365="základní",J365,0)</f>
        <v>0</v>
      </c>
      <c r="BF365" s="219">
        <f>IF(N365="snížená",J365,0)</f>
        <v>0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20" t="s">
        <v>82</v>
      </c>
      <c r="BK365" s="219">
        <f>ROUND(I365*H365,2)</f>
        <v>0</v>
      </c>
      <c r="BL365" s="20" t="s">
        <v>138</v>
      </c>
      <c r="BM365" s="218" t="s">
        <v>534</v>
      </c>
    </row>
    <row r="366" s="13" customFormat="1">
      <c r="A366" s="13"/>
      <c r="B366" s="225"/>
      <c r="C366" s="226"/>
      <c r="D366" s="227" t="s">
        <v>142</v>
      </c>
      <c r="E366" s="228" t="s">
        <v>28</v>
      </c>
      <c r="F366" s="229" t="s">
        <v>535</v>
      </c>
      <c r="G366" s="226"/>
      <c r="H366" s="230">
        <v>4.7199999999999998</v>
      </c>
      <c r="I366" s="231"/>
      <c r="J366" s="226"/>
      <c r="K366" s="226"/>
      <c r="L366" s="232"/>
      <c r="M366" s="233"/>
      <c r="N366" s="234"/>
      <c r="O366" s="234"/>
      <c r="P366" s="234"/>
      <c r="Q366" s="234"/>
      <c r="R366" s="234"/>
      <c r="S366" s="234"/>
      <c r="T366" s="23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6" t="s">
        <v>142</v>
      </c>
      <c r="AU366" s="236" t="s">
        <v>84</v>
      </c>
      <c r="AV366" s="13" t="s">
        <v>84</v>
      </c>
      <c r="AW366" s="13" t="s">
        <v>36</v>
      </c>
      <c r="AX366" s="13" t="s">
        <v>74</v>
      </c>
      <c r="AY366" s="236" t="s">
        <v>131</v>
      </c>
    </row>
    <row r="367" s="15" customFormat="1">
      <c r="A367" s="15"/>
      <c r="B367" s="247"/>
      <c r="C367" s="248"/>
      <c r="D367" s="227" t="s">
        <v>142</v>
      </c>
      <c r="E367" s="249" t="s">
        <v>28</v>
      </c>
      <c r="F367" s="250" t="s">
        <v>162</v>
      </c>
      <c r="G367" s="248"/>
      <c r="H367" s="251">
        <v>4.7199999999999998</v>
      </c>
      <c r="I367" s="252"/>
      <c r="J367" s="248"/>
      <c r="K367" s="248"/>
      <c r="L367" s="253"/>
      <c r="M367" s="254"/>
      <c r="N367" s="255"/>
      <c r="O367" s="255"/>
      <c r="P367" s="255"/>
      <c r="Q367" s="255"/>
      <c r="R367" s="255"/>
      <c r="S367" s="255"/>
      <c r="T367" s="256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7" t="s">
        <v>142</v>
      </c>
      <c r="AU367" s="257" t="s">
        <v>84</v>
      </c>
      <c r="AV367" s="15" t="s">
        <v>138</v>
      </c>
      <c r="AW367" s="15" t="s">
        <v>36</v>
      </c>
      <c r="AX367" s="15" t="s">
        <v>82</v>
      </c>
      <c r="AY367" s="257" t="s">
        <v>131</v>
      </c>
    </row>
    <row r="368" s="2" customFormat="1" ht="16.5" customHeight="1">
      <c r="A368" s="41"/>
      <c r="B368" s="42"/>
      <c r="C368" s="259" t="s">
        <v>536</v>
      </c>
      <c r="D368" s="259" t="s">
        <v>285</v>
      </c>
      <c r="E368" s="260" t="s">
        <v>537</v>
      </c>
      <c r="F368" s="261" t="s">
        <v>538</v>
      </c>
      <c r="G368" s="262" t="s">
        <v>255</v>
      </c>
      <c r="H368" s="263">
        <v>53.488</v>
      </c>
      <c r="I368" s="264"/>
      <c r="J368" s="265">
        <f>ROUND(I368*H368,2)</f>
        <v>0</v>
      </c>
      <c r="K368" s="261" t="s">
        <v>137</v>
      </c>
      <c r="L368" s="266"/>
      <c r="M368" s="267" t="s">
        <v>28</v>
      </c>
      <c r="N368" s="268" t="s">
        <v>45</v>
      </c>
      <c r="O368" s="87"/>
      <c r="P368" s="216">
        <f>O368*H368</f>
        <v>0</v>
      </c>
      <c r="Q368" s="216">
        <v>1</v>
      </c>
      <c r="R368" s="216">
        <f>Q368*H368</f>
        <v>53.488</v>
      </c>
      <c r="S368" s="216">
        <v>0</v>
      </c>
      <c r="T368" s="217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18" t="s">
        <v>185</v>
      </c>
      <c r="AT368" s="218" t="s">
        <v>285</v>
      </c>
      <c r="AU368" s="218" t="s">
        <v>84</v>
      </c>
      <c r="AY368" s="20" t="s">
        <v>131</v>
      </c>
      <c r="BE368" s="219">
        <f>IF(N368="základní",J368,0)</f>
        <v>0</v>
      </c>
      <c r="BF368" s="219">
        <f>IF(N368="snížená",J368,0)</f>
        <v>0</v>
      </c>
      <c r="BG368" s="219">
        <f>IF(N368="zákl. přenesená",J368,0)</f>
        <v>0</v>
      </c>
      <c r="BH368" s="219">
        <f>IF(N368="sníž. přenesená",J368,0)</f>
        <v>0</v>
      </c>
      <c r="BI368" s="219">
        <f>IF(N368="nulová",J368,0)</f>
        <v>0</v>
      </c>
      <c r="BJ368" s="20" t="s">
        <v>82</v>
      </c>
      <c r="BK368" s="219">
        <f>ROUND(I368*H368,2)</f>
        <v>0</v>
      </c>
      <c r="BL368" s="20" t="s">
        <v>138</v>
      </c>
      <c r="BM368" s="218" t="s">
        <v>539</v>
      </c>
    </row>
    <row r="369" s="13" customFormat="1">
      <c r="A369" s="13"/>
      <c r="B369" s="225"/>
      <c r="C369" s="226"/>
      <c r="D369" s="227" t="s">
        <v>142</v>
      </c>
      <c r="E369" s="228" t="s">
        <v>28</v>
      </c>
      <c r="F369" s="229" t="s">
        <v>540</v>
      </c>
      <c r="G369" s="226"/>
      <c r="H369" s="230">
        <v>26.744</v>
      </c>
      <c r="I369" s="231"/>
      <c r="J369" s="226"/>
      <c r="K369" s="226"/>
      <c r="L369" s="232"/>
      <c r="M369" s="233"/>
      <c r="N369" s="234"/>
      <c r="O369" s="234"/>
      <c r="P369" s="234"/>
      <c r="Q369" s="234"/>
      <c r="R369" s="234"/>
      <c r="S369" s="234"/>
      <c r="T369" s="23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6" t="s">
        <v>142</v>
      </c>
      <c r="AU369" s="236" t="s">
        <v>84</v>
      </c>
      <c r="AV369" s="13" t="s">
        <v>84</v>
      </c>
      <c r="AW369" s="13" t="s">
        <v>36</v>
      </c>
      <c r="AX369" s="13" t="s">
        <v>74</v>
      </c>
      <c r="AY369" s="236" t="s">
        <v>131</v>
      </c>
    </row>
    <row r="370" s="15" customFormat="1">
      <c r="A370" s="15"/>
      <c r="B370" s="247"/>
      <c r="C370" s="248"/>
      <c r="D370" s="227" t="s">
        <v>142</v>
      </c>
      <c r="E370" s="249" t="s">
        <v>28</v>
      </c>
      <c r="F370" s="250" t="s">
        <v>162</v>
      </c>
      <c r="G370" s="248"/>
      <c r="H370" s="251">
        <v>26.744</v>
      </c>
      <c r="I370" s="252"/>
      <c r="J370" s="248"/>
      <c r="K370" s="248"/>
      <c r="L370" s="253"/>
      <c r="M370" s="254"/>
      <c r="N370" s="255"/>
      <c r="O370" s="255"/>
      <c r="P370" s="255"/>
      <c r="Q370" s="255"/>
      <c r="R370" s="255"/>
      <c r="S370" s="255"/>
      <c r="T370" s="256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7" t="s">
        <v>142</v>
      </c>
      <c r="AU370" s="257" t="s">
        <v>84</v>
      </c>
      <c r="AV370" s="15" t="s">
        <v>138</v>
      </c>
      <c r="AW370" s="15" t="s">
        <v>36</v>
      </c>
      <c r="AX370" s="15" t="s">
        <v>82</v>
      </c>
      <c r="AY370" s="257" t="s">
        <v>131</v>
      </c>
    </row>
    <row r="371" s="13" customFormat="1">
      <c r="A371" s="13"/>
      <c r="B371" s="225"/>
      <c r="C371" s="226"/>
      <c r="D371" s="227" t="s">
        <v>142</v>
      </c>
      <c r="E371" s="226"/>
      <c r="F371" s="229" t="s">
        <v>541</v>
      </c>
      <c r="G371" s="226"/>
      <c r="H371" s="230">
        <v>53.488</v>
      </c>
      <c r="I371" s="231"/>
      <c r="J371" s="226"/>
      <c r="K371" s="226"/>
      <c r="L371" s="232"/>
      <c r="M371" s="233"/>
      <c r="N371" s="234"/>
      <c r="O371" s="234"/>
      <c r="P371" s="234"/>
      <c r="Q371" s="234"/>
      <c r="R371" s="234"/>
      <c r="S371" s="234"/>
      <c r="T371" s="23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6" t="s">
        <v>142</v>
      </c>
      <c r="AU371" s="236" t="s">
        <v>84</v>
      </c>
      <c r="AV371" s="13" t="s">
        <v>84</v>
      </c>
      <c r="AW371" s="13" t="s">
        <v>4</v>
      </c>
      <c r="AX371" s="13" t="s">
        <v>82</v>
      </c>
      <c r="AY371" s="236" t="s">
        <v>131</v>
      </c>
    </row>
    <row r="372" s="2" customFormat="1" ht="24.15" customHeight="1">
      <c r="A372" s="41"/>
      <c r="B372" s="42"/>
      <c r="C372" s="259" t="s">
        <v>542</v>
      </c>
      <c r="D372" s="259" t="s">
        <v>285</v>
      </c>
      <c r="E372" s="260" t="s">
        <v>543</v>
      </c>
      <c r="F372" s="261" t="s">
        <v>544</v>
      </c>
      <c r="G372" s="262" t="s">
        <v>319</v>
      </c>
      <c r="H372" s="263">
        <v>47.195999999999998</v>
      </c>
      <c r="I372" s="264"/>
      <c r="J372" s="265">
        <f>ROUND(I372*H372,2)</f>
        <v>0</v>
      </c>
      <c r="K372" s="261" t="s">
        <v>28</v>
      </c>
      <c r="L372" s="266"/>
      <c r="M372" s="267" t="s">
        <v>28</v>
      </c>
      <c r="N372" s="268" t="s">
        <v>45</v>
      </c>
      <c r="O372" s="87"/>
      <c r="P372" s="216">
        <f>O372*H372</f>
        <v>0</v>
      </c>
      <c r="Q372" s="216">
        <v>0</v>
      </c>
      <c r="R372" s="216">
        <f>Q372*H372</f>
        <v>0</v>
      </c>
      <c r="S372" s="216">
        <v>0</v>
      </c>
      <c r="T372" s="217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18" t="s">
        <v>185</v>
      </c>
      <c r="AT372" s="218" t="s">
        <v>285</v>
      </c>
      <c r="AU372" s="218" t="s">
        <v>84</v>
      </c>
      <c r="AY372" s="20" t="s">
        <v>131</v>
      </c>
      <c r="BE372" s="219">
        <f>IF(N372="základní",J372,0)</f>
        <v>0</v>
      </c>
      <c r="BF372" s="219">
        <f>IF(N372="snížená",J372,0)</f>
        <v>0</v>
      </c>
      <c r="BG372" s="219">
        <f>IF(N372="zákl. přenesená",J372,0)</f>
        <v>0</v>
      </c>
      <c r="BH372" s="219">
        <f>IF(N372="sníž. přenesená",J372,0)</f>
        <v>0</v>
      </c>
      <c r="BI372" s="219">
        <f>IF(N372="nulová",J372,0)</f>
        <v>0</v>
      </c>
      <c r="BJ372" s="20" t="s">
        <v>82</v>
      </c>
      <c r="BK372" s="219">
        <f>ROUND(I372*H372,2)</f>
        <v>0</v>
      </c>
      <c r="BL372" s="20" t="s">
        <v>138</v>
      </c>
      <c r="BM372" s="218" t="s">
        <v>545</v>
      </c>
    </row>
    <row r="373" s="2" customFormat="1">
      <c r="A373" s="41"/>
      <c r="B373" s="42"/>
      <c r="C373" s="43"/>
      <c r="D373" s="227" t="s">
        <v>213</v>
      </c>
      <c r="E373" s="43"/>
      <c r="F373" s="258" t="s">
        <v>546</v>
      </c>
      <c r="G373" s="43"/>
      <c r="H373" s="43"/>
      <c r="I373" s="222"/>
      <c r="J373" s="43"/>
      <c r="K373" s="43"/>
      <c r="L373" s="47"/>
      <c r="M373" s="223"/>
      <c r="N373" s="224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213</v>
      </c>
      <c r="AU373" s="20" t="s">
        <v>84</v>
      </c>
    </row>
    <row r="374" s="13" customFormat="1">
      <c r="A374" s="13"/>
      <c r="B374" s="225"/>
      <c r="C374" s="226"/>
      <c r="D374" s="227" t="s">
        <v>142</v>
      </c>
      <c r="E374" s="228" t="s">
        <v>28</v>
      </c>
      <c r="F374" s="229" t="s">
        <v>547</v>
      </c>
      <c r="G374" s="226"/>
      <c r="H374" s="230">
        <v>47.195999999999998</v>
      </c>
      <c r="I374" s="231"/>
      <c r="J374" s="226"/>
      <c r="K374" s="226"/>
      <c r="L374" s="232"/>
      <c r="M374" s="233"/>
      <c r="N374" s="234"/>
      <c r="O374" s="234"/>
      <c r="P374" s="234"/>
      <c r="Q374" s="234"/>
      <c r="R374" s="234"/>
      <c r="S374" s="234"/>
      <c r="T374" s="23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6" t="s">
        <v>142</v>
      </c>
      <c r="AU374" s="236" t="s">
        <v>84</v>
      </c>
      <c r="AV374" s="13" t="s">
        <v>84</v>
      </c>
      <c r="AW374" s="13" t="s">
        <v>36</v>
      </c>
      <c r="AX374" s="13" t="s">
        <v>82</v>
      </c>
      <c r="AY374" s="236" t="s">
        <v>131</v>
      </c>
    </row>
    <row r="375" s="2" customFormat="1" ht="24.15" customHeight="1">
      <c r="A375" s="41"/>
      <c r="B375" s="42"/>
      <c r="C375" s="207" t="s">
        <v>548</v>
      </c>
      <c r="D375" s="207" t="s">
        <v>133</v>
      </c>
      <c r="E375" s="208" t="s">
        <v>549</v>
      </c>
      <c r="F375" s="209" t="s">
        <v>550</v>
      </c>
      <c r="G375" s="210" t="s">
        <v>136</v>
      </c>
      <c r="H375" s="211">
        <v>761.20000000000005</v>
      </c>
      <c r="I375" s="212"/>
      <c r="J375" s="213">
        <f>ROUND(I375*H375,2)</f>
        <v>0</v>
      </c>
      <c r="K375" s="209" t="s">
        <v>28</v>
      </c>
      <c r="L375" s="47"/>
      <c r="M375" s="214" t="s">
        <v>28</v>
      </c>
      <c r="N375" s="215" t="s">
        <v>45</v>
      </c>
      <c r="O375" s="87"/>
      <c r="P375" s="216">
        <f>O375*H375</f>
        <v>0</v>
      </c>
      <c r="Q375" s="216">
        <v>0.091999999999999998</v>
      </c>
      <c r="R375" s="216">
        <f>Q375*H375</f>
        <v>70.0304</v>
      </c>
      <c r="S375" s="216">
        <v>0</v>
      </c>
      <c r="T375" s="217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18" t="s">
        <v>138</v>
      </c>
      <c r="AT375" s="218" t="s">
        <v>133</v>
      </c>
      <c r="AU375" s="218" t="s">
        <v>84</v>
      </c>
      <c r="AY375" s="20" t="s">
        <v>131</v>
      </c>
      <c r="BE375" s="219">
        <f>IF(N375="základní",J375,0)</f>
        <v>0</v>
      </c>
      <c r="BF375" s="219">
        <f>IF(N375="snížená",J375,0)</f>
        <v>0</v>
      </c>
      <c r="BG375" s="219">
        <f>IF(N375="zákl. přenesená",J375,0)</f>
        <v>0</v>
      </c>
      <c r="BH375" s="219">
        <f>IF(N375="sníž. přenesená",J375,0)</f>
        <v>0</v>
      </c>
      <c r="BI375" s="219">
        <f>IF(N375="nulová",J375,0)</f>
        <v>0</v>
      </c>
      <c r="BJ375" s="20" t="s">
        <v>82</v>
      </c>
      <c r="BK375" s="219">
        <f>ROUND(I375*H375,2)</f>
        <v>0</v>
      </c>
      <c r="BL375" s="20" t="s">
        <v>138</v>
      </c>
      <c r="BM375" s="218" t="s">
        <v>551</v>
      </c>
    </row>
    <row r="376" s="2" customFormat="1">
      <c r="A376" s="41"/>
      <c r="B376" s="42"/>
      <c r="C376" s="43"/>
      <c r="D376" s="227" t="s">
        <v>213</v>
      </c>
      <c r="E376" s="43"/>
      <c r="F376" s="258" t="s">
        <v>552</v>
      </c>
      <c r="G376" s="43"/>
      <c r="H376" s="43"/>
      <c r="I376" s="222"/>
      <c r="J376" s="43"/>
      <c r="K376" s="43"/>
      <c r="L376" s="47"/>
      <c r="M376" s="223"/>
      <c r="N376" s="224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213</v>
      </c>
      <c r="AU376" s="20" t="s">
        <v>84</v>
      </c>
    </row>
    <row r="377" s="14" customFormat="1">
      <c r="A377" s="14"/>
      <c r="B377" s="237"/>
      <c r="C377" s="238"/>
      <c r="D377" s="227" t="s">
        <v>142</v>
      </c>
      <c r="E377" s="239" t="s">
        <v>28</v>
      </c>
      <c r="F377" s="240" t="s">
        <v>553</v>
      </c>
      <c r="G377" s="238"/>
      <c r="H377" s="239" t="s">
        <v>28</v>
      </c>
      <c r="I377" s="241"/>
      <c r="J377" s="238"/>
      <c r="K377" s="238"/>
      <c r="L377" s="242"/>
      <c r="M377" s="243"/>
      <c r="N377" s="244"/>
      <c r="O377" s="244"/>
      <c r="P377" s="244"/>
      <c r="Q377" s="244"/>
      <c r="R377" s="244"/>
      <c r="S377" s="244"/>
      <c r="T377" s="24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6" t="s">
        <v>142</v>
      </c>
      <c r="AU377" s="246" t="s">
        <v>84</v>
      </c>
      <c r="AV377" s="14" t="s">
        <v>82</v>
      </c>
      <c r="AW377" s="14" t="s">
        <v>36</v>
      </c>
      <c r="AX377" s="14" t="s">
        <v>74</v>
      </c>
      <c r="AY377" s="246" t="s">
        <v>131</v>
      </c>
    </row>
    <row r="378" s="13" customFormat="1">
      <c r="A378" s="13"/>
      <c r="B378" s="225"/>
      <c r="C378" s="226"/>
      <c r="D378" s="227" t="s">
        <v>142</v>
      </c>
      <c r="E378" s="228" t="s">
        <v>28</v>
      </c>
      <c r="F378" s="229" t="s">
        <v>554</v>
      </c>
      <c r="G378" s="226"/>
      <c r="H378" s="230">
        <v>66</v>
      </c>
      <c r="I378" s="231"/>
      <c r="J378" s="226"/>
      <c r="K378" s="226"/>
      <c r="L378" s="232"/>
      <c r="M378" s="233"/>
      <c r="N378" s="234"/>
      <c r="O378" s="234"/>
      <c r="P378" s="234"/>
      <c r="Q378" s="234"/>
      <c r="R378" s="234"/>
      <c r="S378" s="234"/>
      <c r="T378" s="23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6" t="s">
        <v>142</v>
      </c>
      <c r="AU378" s="236" t="s">
        <v>84</v>
      </c>
      <c r="AV378" s="13" t="s">
        <v>84</v>
      </c>
      <c r="AW378" s="13" t="s">
        <v>36</v>
      </c>
      <c r="AX378" s="13" t="s">
        <v>74</v>
      </c>
      <c r="AY378" s="236" t="s">
        <v>131</v>
      </c>
    </row>
    <row r="379" s="13" customFormat="1">
      <c r="A379" s="13"/>
      <c r="B379" s="225"/>
      <c r="C379" s="226"/>
      <c r="D379" s="227" t="s">
        <v>142</v>
      </c>
      <c r="E379" s="228" t="s">
        <v>28</v>
      </c>
      <c r="F379" s="229" t="s">
        <v>555</v>
      </c>
      <c r="G379" s="226"/>
      <c r="H379" s="230">
        <v>28.800000000000001</v>
      </c>
      <c r="I379" s="231"/>
      <c r="J379" s="226"/>
      <c r="K379" s="226"/>
      <c r="L379" s="232"/>
      <c r="M379" s="233"/>
      <c r="N379" s="234"/>
      <c r="O379" s="234"/>
      <c r="P379" s="234"/>
      <c r="Q379" s="234"/>
      <c r="R379" s="234"/>
      <c r="S379" s="234"/>
      <c r="T379" s="23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6" t="s">
        <v>142</v>
      </c>
      <c r="AU379" s="236" t="s">
        <v>84</v>
      </c>
      <c r="AV379" s="13" t="s">
        <v>84</v>
      </c>
      <c r="AW379" s="13" t="s">
        <v>36</v>
      </c>
      <c r="AX379" s="13" t="s">
        <v>74</v>
      </c>
      <c r="AY379" s="236" t="s">
        <v>131</v>
      </c>
    </row>
    <row r="380" s="13" customFormat="1">
      <c r="A380" s="13"/>
      <c r="B380" s="225"/>
      <c r="C380" s="226"/>
      <c r="D380" s="227" t="s">
        <v>142</v>
      </c>
      <c r="E380" s="228" t="s">
        <v>28</v>
      </c>
      <c r="F380" s="229" t="s">
        <v>556</v>
      </c>
      <c r="G380" s="226"/>
      <c r="H380" s="230">
        <v>4</v>
      </c>
      <c r="I380" s="231"/>
      <c r="J380" s="226"/>
      <c r="K380" s="226"/>
      <c r="L380" s="232"/>
      <c r="M380" s="233"/>
      <c r="N380" s="234"/>
      <c r="O380" s="234"/>
      <c r="P380" s="234"/>
      <c r="Q380" s="234"/>
      <c r="R380" s="234"/>
      <c r="S380" s="234"/>
      <c r="T380" s="23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6" t="s">
        <v>142</v>
      </c>
      <c r="AU380" s="236" t="s">
        <v>84</v>
      </c>
      <c r="AV380" s="13" t="s">
        <v>84</v>
      </c>
      <c r="AW380" s="13" t="s">
        <v>36</v>
      </c>
      <c r="AX380" s="13" t="s">
        <v>74</v>
      </c>
      <c r="AY380" s="236" t="s">
        <v>131</v>
      </c>
    </row>
    <row r="381" s="13" customFormat="1">
      <c r="A381" s="13"/>
      <c r="B381" s="225"/>
      <c r="C381" s="226"/>
      <c r="D381" s="227" t="s">
        <v>142</v>
      </c>
      <c r="E381" s="228" t="s">
        <v>28</v>
      </c>
      <c r="F381" s="229" t="s">
        <v>557</v>
      </c>
      <c r="G381" s="226"/>
      <c r="H381" s="230">
        <v>199.80000000000001</v>
      </c>
      <c r="I381" s="231"/>
      <c r="J381" s="226"/>
      <c r="K381" s="226"/>
      <c r="L381" s="232"/>
      <c r="M381" s="233"/>
      <c r="N381" s="234"/>
      <c r="O381" s="234"/>
      <c r="P381" s="234"/>
      <c r="Q381" s="234"/>
      <c r="R381" s="234"/>
      <c r="S381" s="234"/>
      <c r="T381" s="23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6" t="s">
        <v>142</v>
      </c>
      <c r="AU381" s="236" t="s">
        <v>84</v>
      </c>
      <c r="AV381" s="13" t="s">
        <v>84</v>
      </c>
      <c r="AW381" s="13" t="s">
        <v>36</v>
      </c>
      <c r="AX381" s="13" t="s">
        <v>74</v>
      </c>
      <c r="AY381" s="236" t="s">
        <v>131</v>
      </c>
    </row>
    <row r="382" s="13" customFormat="1">
      <c r="A382" s="13"/>
      <c r="B382" s="225"/>
      <c r="C382" s="226"/>
      <c r="D382" s="227" t="s">
        <v>142</v>
      </c>
      <c r="E382" s="228" t="s">
        <v>28</v>
      </c>
      <c r="F382" s="229" t="s">
        <v>558</v>
      </c>
      <c r="G382" s="226"/>
      <c r="H382" s="230">
        <v>126</v>
      </c>
      <c r="I382" s="231"/>
      <c r="J382" s="226"/>
      <c r="K382" s="226"/>
      <c r="L382" s="232"/>
      <c r="M382" s="233"/>
      <c r="N382" s="234"/>
      <c r="O382" s="234"/>
      <c r="P382" s="234"/>
      <c r="Q382" s="234"/>
      <c r="R382" s="234"/>
      <c r="S382" s="234"/>
      <c r="T382" s="23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6" t="s">
        <v>142</v>
      </c>
      <c r="AU382" s="236" t="s">
        <v>84</v>
      </c>
      <c r="AV382" s="13" t="s">
        <v>84</v>
      </c>
      <c r="AW382" s="13" t="s">
        <v>36</v>
      </c>
      <c r="AX382" s="13" t="s">
        <v>74</v>
      </c>
      <c r="AY382" s="236" t="s">
        <v>131</v>
      </c>
    </row>
    <row r="383" s="13" customFormat="1">
      <c r="A383" s="13"/>
      <c r="B383" s="225"/>
      <c r="C383" s="226"/>
      <c r="D383" s="227" t="s">
        <v>142</v>
      </c>
      <c r="E383" s="228" t="s">
        <v>28</v>
      </c>
      <c r="F383" s="229" t="s">
        <v>559</v>
      </c>
      <c r="G383" s="226"/>
      <c r="H383" s="230">
        <v>143.40000000000001</v>
      </c>
      <c r="I383" s="231"/>
      <c r="J383" s="226"/>
      <c r="K383" s="226"/>
      <c r="L383" s="232"/>
      <c r="M383" s="233"/>
      <c r="N383" s="234"/>
      <c r="O383" s="234"/>
      <c r="P383" s="234"/>
      <c r="Q383" s="234"/>
      <c r="R383" s="234"/>
      <c r="S383" s="234"/>
      <c r="T383" s="23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6" t="s">
        <v>142</v>
      </c>
      <c r="AU383" s="236" t="s">
        <v>84</v>
      </c>
      <c r="AV383" s="13" t="s">
        <v>84</v>
      </c>
      <c r="AW383" s="13" t="s">
        <v>36</v>
      </c>
      <c r="AX383" s="13" t="s">
        <v>74</v>
      </c>
      <c r="AY383" s="236" t="s">
        <v>131</v>
      </c>
    </row>
    <row r="384" s="13" customFormat="1">
      <c r="A384" s="13"/>
      <c r="B384" s="225"/>
      <c r="C384" s="226"/>
      <c r="D384" s="227" t="s">
        <v>142</v>
      </c>
      <c r="E384" s="228" t="s">
        <v>28</v>
      </c>
      <c r="F384" s="229" t="s">
        <v>560</v>
      </c>
      <c r="G384" s="226"/>
      <c r="H384" s="230">
        <v>193.19999999999999</v>
      </c>
      <c r="I384" s="231"/>
      <c r="J384" s="226"/>
      <c r="K384" s="226"/>
      <c r="L384" s="232"/>
      <c r="M384" s="233"/>
      <c r="N384" s="234"/>
      <c r="O384" s="234"/>
      <c r="P384" s="234"/>
      <c r="Q384" s="234"/>
      <c r="R384" s="234"/>
      <c r="S384" s="234"/>
      <c r="T384" s="23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6" t="s">
        <v>142</v>
      </c>
      <c r="AU384" s="236" t="s">
        <v>84</v>
      </c>
      <c r="AV384" s="13" t="s">
        <v>84</v>
      </c>
      <c r="AW384" s="13" t="s">
        <v>36</v>
      </c>
      <c r="AX384" s="13" t="s">
        <v>74</v>
      </c>
      <c r="AY384" s="236" t="s">
        <v>131</v>
      </c>
    </row>
    <row r="385" s="15" customFormat="1">
      <c r="A385" s="15"/>
      <c r="B385" s="247"/>
      <c r="C385" s="248"/>
      <c r="D385" s="227" t="s">
        <v>142</v>
      </c>
      <c r="E385" s="249" t="s">
        <v>28</v>
      </c>
      <c r="F385" s="250" t="s">
        <v>162</v>
      </c>
      <c r="G385" s="248"/>
      <c r="H385" s="251">
        <v>761.20000000000005</v>
      </c>
      <c r="I385" s="252"/>
      <c r="J385" s="248"/>
      <c r="K385" s="248"/>
      <c r="L385" s="253"/>
      <c r="M385" s="254"/>
      <c r="N385" s="255"/>
      <c r="O385" s="255"/>
      <c r="P385" s="255"/>
      <c r="Q385" s="255"/>
      <c r="R385" s="255"/>
      <c r="S385" s="255"/>
      <c r="T385" s="256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57" t="s">
        <v>142</v>
      </c>
      <c r="AU385" s="257" t="s">
        <v>84</v>
      </c>
      <c r="AV385" s="15" t="s">
        <v>138</v>
      </c>
      <c r="AW385" s="15" t="s">
        <v>36</v>
      </c>
      <c r="AX385" s="15" t="s">
        <v>82</v>
      </c>
      <c r="AY385" s="257" t="s">
        <v>131</v>
      </c>
    </row>
    <row r="386" s="2" customFormat="1" ht="21.75" customHeight="1">
      <c r="A386" s="41"/>
      <c r="B386" s="42"/>
      <c r="C386" s="207" t="s">
        <v>561</v>
      </c>
      <c r="D386" s="207" t="s">
        <v>133</v>
      </c>
      <c r="E386" s="208" t="s">
        <v>562</v>
      </c>
      <c r="F386" s="209" t="s">
        <v>563</v>
      </c>
      <c r="G386" s="210" t="s">
        <v>136</v>
      </c>
      <c r="H386" s="211">
        <v>761.20000000000005</v>
      </c>
      <c r="I386" s="212"/>
      <c r="J386" s="213">
        <f>ROUND(I386*H386,2)</f>
        <v>0</v>
      </c>
      <c r="K386" s="209" t="s">
        <v>137</v>
      </c>
      <c r="L386" s="47"/>
      <c r="M386" s="214" t="s">
        <v>28</v>
      </c>
      <c r="N386" s="215" t="s">
        <v>45</v>
      </c>
      <c r="O386" s="87"/>
      <c r="P386" s="216">
        <f>O386*H386</f>
        <v>0</v>
      </c>
      <c r="Q386" s="216">
        <v>0</v>
      </c>
      <c r="R386" s="216">
        <f>Q386*H386</f>
        <v>0</v>
      </c>
      <c r="S386" s="216">
        <v>0</v>
      </c>
      <c r="T386" s="217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18" t="s">
        <v>138</v>
      </c>
      <c r="AT386" s="218" t="s">
        <v>133</v>
      </c>
      <c r="AU386" s="218" t="s">
        <v>84</v>
      </c>
      <c r="AY386" s="20" t="s">
        <v>131</v>
      </c>
      <c r="BE386" s="219">
        <f>IF(N386="základní",J386,0)</f>
        <v>0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20" t="s">
        <v>82</v>
      </c>
      <c r="BK386" s="219">
        <f>ROUND(I386*H386,2)</f>
        <v>0</v>
      </c>
      <c r="BL386" s="20" t="s">
        <v>138</v>
      </c>
      <c r="BM386" s="218" t="s">
        <v>564</v>
      </c>
    </row>
    <row r="387" s="2" customFormat="1">
      <c r="A387" s="41"/>
      <c r="B387" s="42"/>
      <c r="C387" s="43"/>
      <c r="D387" s="220" t="s">
        <v>140</v>
      </c>
      <c r="E387" s="43"/>
      <c r="F387" s="221" t="s">
        <v>565</v>
      </c>
      <c r="G387" s="43"/>
      <c r="H387" s="43"/>
      <c r="I387" s="222"/>
      <c r="J387" s="43"/>
      <c r="K387" s="43"/>
      <c r="L387" s="47"/>
      <c r="M387" s="223"/>
      <c r="N387" s="224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140</v>
      </c>
      <c r="AU387" s="20" t="s">
        <v>84</v>
      </c>
    </row>
    <row r="388" s="2" customFormat="1">
      <c r="A388" s="41"/>
      <c r="B388" s="42"/>
      <c r="C388" s="43"/>
      <c r="D388" s="227" t="s">
        <v>213</v>
      </c>
      <c r="E388" s="43"/>
      <c r="F388" s="258" t="s">
        <v>566</v>
      </c>
      <c r="G388" s="43"/>
      <c r="H388" s="43"/>
      <c r="I388" s="222"/>
      <c r="J388" s="43"/>
      <c r="K388" s="43"/>
      <c r="L388" s="47"/>
      <c r="M388" s="223"/>
      <c r="N388" s="224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213</v>
      </c>
      <c r="AU388" s="20" t="s">
        <v>84</v>
      </c>
    </row>
    <row r="389" s="14" customFormat="1">
      <c r="A389" s="14"/>
      <c r="B389" s="237"/>
      <c r="C389" s="238"/>
      <c r="D389" s="227" t="s">
        <v>142</v>
      </c>
      <c r="E389" s="239" t="s">
        <v>28</v>
      </c>
      <c r="F389" s="240" t="s">
        <v>567</v>
      </c>
      <c r="G389" s="238"/>
      <c r="H389" s="239" t="s">
        <v>28</v>
      </c>
      <c r="I389" s="241"/>
      <c r="J389" s="238"/>
      <c r="K389" s="238"/>
      <c r="L389" s="242"/>
      <c r="M389" s="243"/>
      <c r="N389" s="244"/>
      <c r="O389" s="244"/>
      <c r="P389" s="244"/>
      <c r="Q389" s="244"/>
      <c r="R389" s="244"/>
      <c r="S389" s="244"/>
      <c r="T389" s="24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6" t="s">
        <v>142</v>
      </c>
      <c r="AU389" s="246" t="s">
        <v>84</v>
      </c>
      <c r="AV389" s="14" t="s">
        <v>82</v>
      </c>
      <c r="AW389" s="14" t="s">
        <v>36</v>
      </c>
      <c r="AX389" s="14" t="s">
        <v>74</v>
      </c>
      <c r="AY389" s="246" t="s">
        <v>131</v>
      </c>
    </row>
    <row r="390" s="13" customFormat="1">
      <c r="A390" s="13"/>
      <c r="B390" s="225"/>
      <c r="C390" s="226"/>
      <c r="D390" s="227" t="s">
        <v>142</v>
      </c>
      <c r="E390" s="228" t="s">
        <v>28</v>
      </c>
      <c r="F390" s="229" t="s">
        <v>554</v>
      </c>
      <c r="G390" s="226"/>
      <c r="H390" s="230">
        <v>66</v>
      </c>
      <c r="I390" s="231"/>
      <c r="J390" s="226"/>
      <c r="K390" s="226"/>
      <c r="L390" s="232"/>
      <c r="M390" s="233"/>
      <c r="N390" s="234"/>
      <c r="O390" s="234"/>
      <c r="P390" s="234"/>
      <c r="Q390" s="234"/>
      <c r="R390" s="234"/>
      <c r="S390" s="234"/>
      <c r="T390" s="23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6" t="s">
        <v>142</v>
      </c>
      <c r="AU390" s="236" t="s">
        <v>84</v>
      </c>
      <c r="AV390" s="13" t="s">
        <v>84</v>
      </c>
      <c r="AW390" s="13" t="s">
        <v>36</v>
      </c>
      <c r="AX390" s="13" t="s">
        <v>74</v>
      </c>
      <c r="AY390" s="236" t="s">
        <v>131</v>
      </c>
    </row>
    <row r="391" s="13" customFormat="1">
      <c r="A391" s="13"/>
      <c r="B391" s="225"/>
      <c r="C391" s="226"/>
      <c r="D391" s="227" t="s">
        <v>142</v>
      </c>
      <c r="E391" s="228" t="s">
        <v>28</v>
      </c>
      <c r="F391" s="229" t="s">
        <v>555</v>
      </c>
      <c r="G391" s="226"/>
      <c r="H391" s="230">
        <v>28.800000000000001</v>
      </c>
      <c r="I391" s="231"/>
      <c r="J391" s="226"/>
      <c r="K391" s="226"/>
      <c r="L391" s="232"/>
      <c r="M391" s="233"/>
      <c r="N391" s="234"/>
      <c r="O391" s="234"/>
      <c r="P391" s="234"/>
      <c r="Q391" s="234"/>
      <c r="R391" s="234"/>
      <c r="S391" s="234"/>
      <c r="T391" s="23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6" t="s">
        <v>142</v>
      </c>
      <c r="AU391" s="236" t="s">
        <v>84</v>
      </c>
      <c r="AV391" s="13" t="s">
        <v>84</v>
      </c>
      <c r="AW391" s="13" t="s">
        <v>36</v>
      </c>
      <c r="AX391" s="13" t="s">
        <v>74</v>
      </c>
      <c r="AY391" s="236" t="s">
        <v>131</v>
      </c>
    </row>
    <row r="392" s="13" customFormat="1">
      <c r="A392" s="13"/>
      <c r="B392" s="225"/>
      <c r="C392" s="226"/>
      <c r="D392" s="227" t="s">
        <v>142</v>
      </c>
      <c r="E392" s="228" t="s">
        <v>28</v>
      </c>
      <c r="F392" s="229" t="s">
        <v>556</v>
      </c>
      <c r="G392" s="226"/>
      <c r="H392" s="230">
        <v>4</v>
      </c>
      <c r="I392" s="231"/>
      <c r="J392" s="226"/>
      <c r="K392" s="226"/>
      <c r="L392" s="232"/>
      <c r="M392" s="233"/>
      <c r="N392" s="234"/>
      <c r="O392" s="234"/>
      <c r="P392" s="234"/>
      <c r="Q392" s="234"/>
      <c r="R392" s="234"/>
      <c r="S392" s="234"/>
      <c r="T392" s="23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6" t="s">
        <v>142</v>
      </c>
      <c r="AU392" s="236" t="s">
        <v>84</v>
      </c>
      <c r="AV392" s="13" t="s">
        <v>84</v>
      </c>
      <c r="AW392" s="13" t="s">
        <v>36</v>
      </c>
      <c r="AX392" s="13" t="s">
        <v>74</v>
      </c>
      <c r="AY392" s="236" t="s">
        <v>131</v>
      </c>
    </row>
    <row r="393" s="13" customFormat="1">
      <c r="A393" s="13"/>
      <c r="B393" s="225"/>
      <c r="C393" s="226"/>
      <c r="D393" s="227" t="s">
        <v>142</v>
      </c>
      <c r="E393" s="228" t="s">
        <v>28</v>
      </c>
      <c r="F393" s="229" t="s">
        <v>557</v>
      </c>
      <c r="G393" s="226"/>
      <c r="H393" s="230">
        <v>199.80000000000001</v>
      </c>
      <c r="I393" s="231"/>
      <c r="J393" s="226"/>
      <c r="K393" s="226"/>
      <c r="L393" s="232"/>
      <c r="M393" s="233"/>
      <c r="N393" s="234"/>
      <c r="O393" s="234"/>
      <c r="P393" s="234"/>
      <c r="Q393" s="234"/>
      <c r="R393" s="234"/>
      <c r="S393" s="234"/>
      <c r="T393" s="23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6" t="s">
        <v>142</v>
      </c>
      <c r="AU393" s="236" t="s">
        <v>84</v>
      </c>
      <c r="AV393" s="13" t="s">
        <v>84</v>
      </c>
      <c r="AW393" s="13" t="s">
        <v>36</v>
      </c>
      <c r="AX393" s="13" t="s">
        <v>74</v>
      </c>
      <c r="AY393" s="236" t="s">
        <v>131</v>
      </c>
    </row>
    <row r="394" s="13" customFormat="1">
      <c r="A394" s="13"/>
      <c r="B394" s="225"/>
      <c r="C394" s="226"/>
      <c r="D394" s="227" t="s">
        <v>142</v>
      </c>
      <c r="E394" s="228" t="s">
        <v>28</v>
      </c>
      <c r="F394" s="229" t="s">
        <v>558</v>
      </c>
      <c r="G394" s="226"/>
      <c r="H394" s="230">
        <v>126</v>
      </c>
      <c r="I394" s="231"/>
      <c r="J394" s="226"/>
      <c r="K394" s="226"/>
      <c r="L394" s="232"/>
      <c r="M394" s="233"/>
      <c r="N394" s="234"/>
      <c r="O394" s="234"/>
      <c r="P394" s="234"/>
      <c r="Q394" s="234"/>
      <c r="R394" s="234"/>
      <c r="S394" s="234"/>
      <c r="T394" s="23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6" t="s">
        <v>142</v>
      </c>
      <c r="AU394" s="236" t="s">
        <v>84</v>
      </c>
      <c r="AV394" s="13" t="s">
        <v>84</v>
      </c>
      <c r="AW394" s="13" t="s">
        <v>36</v>
      </c>
      <c r="AX394" s="13" t="s">
        <v>74</v>
      </c>
      <c r="AY394" s="236" t="s">
        <v>131</v>
      </c>
    </row>
    <row r="395" s="13" customFormat="1">
      <c r="A395" s="13"/>
      <c r="B395" s="225"/>
      <c r="C395" s="226"/>
      <c r="D395" s="227" t="s">
        <v>142</v>
      </c>
      <c r="E395" s="228" t="s">
        <v>28</v>
      </c>
      <c r="F395" s="229" t="s">
        <v>559</v>
      </c>
      <c r="G395" s="226"/>
      <c r="H395" s="230">
        <v>143.40000000000001</v>
      </c>
      <c r="I395" s="231"/>
      <c r="J395" s="226"/>
      <c r="K395" s="226"/>
      <c r="L395" s="232"/>
      <c r="M395" s="233"/>
      <c r="N395" s="234"/>
      <c r="O395" s="234"/>
      <c r="P395" s="234"/>
      <c r="Q395" s="234"/>
      <c r="R395" s="234"/>
      <c r="S395" s="234"/>
      <c r="T395" s="23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6" t="s">
        <v>142</v>
      </c>
      <c r="AU395" s="236" t="s">
        <v>84</v>
      </c>
      <c r="AV395" s="13" t="s">
        <v>84</v>
      </c>
      <c r="AW395" s="13" t="s">
        <v>36</v>
      </c>
      <c r="AX395" s="13" t="s">
        <v>74</v>
      </c>
      <c r="AY395" s="236" t="s">
        <v>131</v>
      </c>
    </row>
    <row r="396" s="13" customFormat="1">
      <c r="A396" s="13"/>
      <c r="B396" s="225"/>
      <c r="C396" s="226"/>
      <c r="D396" s="227" t="s">
        <v>142</v>
      </c>
      <c r="E396" s="228" t="s">
        <v>28</v>
      </c>
      <c r="F396" s="229" t="s">
        <v>560</v>
      </c>
      <c r="G396" s="226"/>
      <c r="H396" s="230">
        <v>193.19999999999999</v>
      </c>
      <c r="I396" s="231"/>
      <c r="J396" s="226"/>
      <c r="K396" s="226"/>
      <c r="L396" s="232"/>
      <c r="M396" s="233"/>
      <c r="N396" s="234"/>
      <c r="O396" s="234"/>
      <c r="P396" s="234"/>
      <c r="Q396" s="234"/>
      <c r="R396" s="234"/>
      <c r="S396" s="234"/>
      <c r="T396" s="23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6" t="s">
        <v>142</v>
      </c>
      <c r="AU396" s="236" t="s">
        <v>84</v>
      </c>
      <c r="AV396" s="13" t="s">
        <v>84</v>
      </c>
      <c r="AW396" s="13" t="s">
        <v>36</v>
      </c>
      <c r="AX396" s="13" t="s">
        <v>74</v>
      </c>
      <c r="AY396" s="236" t="s">
        <v>131</v>
      </c>
    </row>
    <row r="397" s="15" customFormat="1">
      <c r="A397" s="15"/>
      <c r="B397" s="247"/>
      <c r="C397" s="248"/>
      <c r="D397" s="227" t="s">
        <v>142</v>
      </c>
      <c r="E397" s="249" t="s">
        <v>28</v>
      </c>
      <c r="F397" s="250" t="s">
        <v>162</v>
      </c>
      <c r="G397" s="248"/>
      <c r="H397" s="251">
        <v>761.20000000000005</v>
      </c>
      <c r="I397" s="252"/>
      <c r="J397" s="248"/>
      <c r="K397" s="248"/>
      <c r="L397" s="253"/>
      <c r="M397" s="254"/>
      <c r="N397" s="255"/>
      <c r="O397" s="255"/>
      <c r="P397" s="255"/>
      <c r="Q397" s="255"/>
      <c r="R397" s="255"/>
      <c r="S397" s="255"/>
      <c r="T397" s="256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7" t="s">
        <v>142</v>
      </c>
      <c r="AU397" s="257" t="s">
        <v>84</v>
      </c>
      <c r="AV397" s="15" t="s">
        <v>138</v>
      </c>
      <c r="AW397" s="15" t="s">
        <v>36</v>
      </c>
      <c r="AX397" s="15" t="s">
        <v>82</v>
      </c>
      <c r="AY397" s="257" t="s">
        <v>131</v>
      </c>
    </row>
    <row r="398" s="2" customFormat="1" ht="21.75" customHeight="1">
      <c r="A398" s="41"/>
      <c r="B398" s="42"/>
      <c r="C398" s="207" t="s">
        <v>568</v>
      </c>
      <c r="D398" s="207" t="s">
        <v>133</v>
      </c>
      <c r="E398" s="208" t="s">
        <v>569</v>
      </c>
      <c r="F398" s="209" t="s">
        <v>570</v>
      </c>
      <c r="G398" s="210" t="s">
        <v>136</v>
      </c>
      <c r="H398" s="211">
        <v>797.20500000000004</v>
      </c>
      <c r="I398" s="212"/>
      <c r="J398" s="213">
        <f>ROUND(I398*H398,2)</f>
        <v>0</v>
      </c>
      <c r="K398" s="209" t="s">
        <v>137</v>
      </c>
      <c r="L398" s="47"/>
      <c r="M398" s="214" t="s">
        <v>28</v>
      </c>
      <c r="N398" s="215" t="s">
        <v>45</v>
      </c>
      <c r="O398" s="87"/>
      <c r="P398" s="216">
        <f>O398*H398</f>
        <v>0</v>
      </c>
      <c r="Q398" s="216">
        <v>0</v>
      </c>
      <c r="R398" s="216">
        <f>Q398*H398</f>
        <v>0</v>
      </c>
      <c r="S398" s="216">
        <v>0</v>
      </c>
      <c r="T398" s="217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18" t="s">
        <v>138</v>
      </c>
      <c r="AT398" s="218" t="s">
        <v>133</v>
      </c>
      <c r="AU398" s="218" t="s">
        <v>84</v>
      </c>
      <c r="AY398" s="20" t="s">
        <v>131</v>
      </c>
      <c r="BE398" s="219">
        <f>IF(N398="základní",J398,0)</f>
        <v>0</v>
      </c>
      <c r="BF398" s="219">
        <f>IF(N398="snížená",J398,0)</f>
        <v>0</v>
      </c>
      <c r="BG398" s="219">
        <f>IF(N398="zákl. přenesená",J398,0)</f>
        <v>0</v>
      </c>
      <c r="BH398" s="219">
        <f>IF(N398="sníž. přenesená",J398,0)</f>
        <v>0</v>
      </c>
      <c r="BI398" s="219">
        <f>IF(N398="nulová",J398,0)</f>
        <v>0</v>
      </c>
      <c r="BJ398" s="20" t="s">
        <v>82</v>
      </c>
      <c r="BK398" s="219">
        <f>ROUND(I398*H398,2)</f>
        <v>0</v>
      </c>
      <c r="BL398" s="20" t="s">
        <v>138</v>
      </c>
      <c r="BM398" s="218" t="s">
        <v>571</v>
      </c>
    </row>
    <row r="399" s="2" customFormat="1">
      <c r="A399" s="41"/>
      <c r="B399" s="42"/>
      <c r="C399" s="43"/>
      <c r="D399" s="220" t="s">
        <v>140</v>
      </c>
      <c r="E399" s="43"/>
      <c r="F399" s="221" t="s">
        <v>572</v>
      </c>
      <c r="G399" s="43"/>
      <c r="H399" s="43"/>
      <c r="I399" s="222"/>
      <c r="J399" s="43"/>
      <c r="K399" s="43"/>
      <c r="L399" s="47"/>
      <c r="M399" s="223"/>
      <c r="N399" s="224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140</v>
      </c>
      <c r="AU399" s="20" t="s">
        <v>84</v>
      </c>
    </row>
    <row r="400" s="2" customFormat="1">
      <c r="A400" s="41"/>
      <c r="B400" s="42"/>
      <c r="C400" s="43"/>
      <c r="D400" s="227" t="s">
        <v>213</v>
      </c>
      <c r="E400" s="43"/>
      <c r="F400" s="258" t="s">
        <v>573</v>
      </c>
      <c r="G400" s="43"/>
      <c r="H400" s="43"/>
      <c r="I400" s="222"/>
      <c r="J400" s="43"/>
      <c r="K400" s="43"/>
      <c r="L400" s="47"/>
      <c r="M400" s="223"/>
      <c r="N400" s="224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213</v>
      </c>
      <c r="AU400" s="20" t="s">
        <v>84</v>
      </c>
    </row>
    <row r="401" s="14" customFormat="1">
      <c r="A401" s="14"/>
      <c r="B401" s="237"/>
      <c r="C401" s="238"/>
      <c r="D401" s="227" t="s">
        <v>142</v>
      </c>
      <c r="E401" s="239" t="s">
        <v>28</v>
      </c>
      <c r="F401" s="240" t="s">
        <v>567</v>
      </c>
      <c r="G401" s="238"/>
      <c r="H401" s="239" t="s">
        <v>28</v>
      </c>
      <c r="I401" s="241"/>
      <c r="J401" s="238"/>
      <c r="K401" s="238"/>
      <c r="L401" s="242"/>
      <c r="M401" s="243"/>
      <c r="N401" s="244"/>
      <c r="O401" s="244"/>
      <c r="P401" s="244"/>
      <c r="Q401" s="244"/>
      <c r="R401" s="244"/>
      <c r="S401" s="244"/>
      <c r="T401" s="24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6" t="s">
        <v>142</v>
      </c>
      <c r="AU401" s="246" t="s">
        <v>84</v>
      </c>
      <c r="AV401" s="14" t="s">
        <v>82</v>
      </c>
      <c r="AW401" s="14" t="s">
        <v>36</v>
      </c>
      <c r="AX401" s="14" t="s">
        <v>74</v>
      </c>
      <c r="AY401" s="246" t="s">
        <v>131</v>
      </c>
    </row>
    <row r="402" s="13" customFormat="1">
      <c r="A402" s="13"/>
      <c r="B402" s="225"/>
      <c r="C402" s="226"/>
      <c r="D402" s="227" t="s">
        <v>142</v>
      </c>
      <c r="E402" s="228" t="s">
        <v>28</v>
      </c>
      <c r="F402" s="229" t="s">
        <v>574</v>
      </c>
      <c r="G402" s="226"/>
      <c r="H402" s="230">
        <v>66</v>
      </c>
      <c r="I402" s="231"/>
      <c r="J402" s="226"/>
      <c r="K402" s="226"/>
      <c r="L402" s="232"/>
      <c r="M402" s="233"/>
      <c r="N402" s="234"/>
      <c r="O402" s="234"/>
      <c r="P402" s="234"/>
      <c r="Q402" s="234"/>
      <c r="R402" s="234"/>
      <c r="S402" s="234"/>
      <c r="T402" s="23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6" t="s">
        <v>142</v>
      </c>
      <c r="AU402" s="236" t="s">
        <v>84</v>
      </c>
      <c r="AV402" s="13" t="s">
        <v>84</v>
      </c>
      <c r="AW402" s="13" t="s">
        <v>36</v>
      </c>
      <c r="AX402" s="13" t="s">
        <v>74</v>
      </c>
      <c r="AY402" s="236" t="s">
        <v>131</v>
      </c>
    </row>
    <row r="403" s="13" customFormat="1">
      <c r="A403" s="13"/>
      <c r="B403" s="225"/>
      <c r="C403" s="226"/>
      <c r="D403" s="227" t="s">
        <v>142</v>
      </c>
      <c r="E403" s="228" t="s">
        <v>28</v>
      </c>
      <c r="F403" s="229" t="s">
        <v>575</v>
      </c>
      <c r="G403" s="226"/>
      <c r="H403" s="230">
        <v>29.77</v>
      </c>
      <c r="I403" s="231"/>
      <c r="J403" s="226"/>
      <c r="K403" s="226"/>
      <c r="L403" s="232"/>
      <c r="M403" s="233"/>
      <c r="N403" s="234"/>
      <c r="O403" s="234"/>
      <c r="P403" s="234"/>
      <c r="Q403" s="234"/>
      <c r="R403" s="234"/>
      <c r="S403" s="234"/>
      <c r="T403" s="23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6" t="s">
        <v>142</v>
      </c>
      <c r="AU403" s="236" t="s">
        <v>84</v>
      </c>
      <c r="AV403" s="13" t="s">
        <v>84</v>
      </c>
      <c r="AW403" s="13" t="s">
        <v>36</v>
      </c>
      <c r="AX403" s="13" t="s">
        <v>74</v>
      </c>
      <c r="AY403" s="236" t="s">
        <v>131</v>
      </c>
    </row>
    <row r="404" s="13" customFormat="1">
      <c r="A404" s="13"/>
      <c r="B404" s="225"/>
      <c r="C404" s="226"/>
      <c r="D404" s="227" t="s">
        <v>142</v>
      </c>
      <c r="E404" s="228" t="s">
        <v>28</v>
      </c>
      <c r="F404" s="229" t="s">
        <v>576</v>
      </c>
      <c r="G404" s="226"/>
      <c r="H404" s="230">
        <v>4.5</v>
      </c>
      <c r="I404" s="231"/>
      <c r="J404" s="226"/>
      <c r="K404" s="226"/>
      <c r="L404" s="232"/>
      <c r="M404" s="233"/>
      <c r="N404" s="234"/>
      <c r="O404" s="234"/>
      <c r="P404" s="234"/>
      <c r="Q404" s="234"/>
      <c r="R404" s="234"/>
      <c r="S404" s="234"/>
      <c r="T404" s="23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6" t="s">
        <v>142</v>
      </c>
      <c r="AU404" s="236" t="s">
        <v>84</v>
      </c>
      <c r="AV404" s="13" t="s">
        <v>84</v>
      </c>
      <c r="AW404" s="13" t="s">
        <v>36</v>
      </c>
      <c r="AX404" s="13" t="s">
        <v>74</v>
      </c>
      <c r="AY404" s="236" t="s">
        <v>131</v>
      </c>
    </row>
    <row r="405" s="13" customFormat="1">
      <c r="A405" s="13"/>
      <c r="B405" s="225"/>
      <c r="C405" s="226"/>
      <c r="D405" s="227" t="s">
        <v>142</v>
      </c>
      <c r="E405" s="228" t="s">
        <v>28</v>
      </c>
      <c r="F405" s="229" t="s">
        <v>577</v>
      </c>
      <c r="G405" s="226"/>
      <c r="H405" s="230">
        <v>209.52000000000001</v>
      </c>
      <c r="I405" s="231"/>
      <c r="J405" s="226"/>
      <c r="K405" s="226"/>
      <c r="L405" s="232"/>
      <c r="M405" s="233"/>
      <c r="N405" s="234"/>
      <c r="O405" s="234"/>
      <c r="P405" s="234"/>
      <c r="Q405" s="234"/>
      <c r="R405" s="234"/>
      <c r="S405" s="234"/>
      <c r="T405" s="23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6" t="s">
        <v>142</v>
      </c>
      <c r="AU405" s="236" t="s">
        <v>84</v>
      </c>
      <c r="AV405" s="13" t="s">
        <v>84</v>
      </c>
      <c r="AW405" s="13" t="s">
        <v>36</v>
      </c>
      <c r="AX405" s="13" t="s">
        <v>74</v>
      </c>
      <c r="AY405" s="236" t="s">
        <v>131</v>
      </c>
    </row>
    <row r="406" s="13" customFormat="1">
      <c r="A406" s="13"/>
      <c r="B406" s="225"/>
      <c r="C406" s="226"/>
      <c r="D406" s="227" t="s">
        <v>142</v>
      </c>
      <c r="E406" s="228" t="s">
        <v>28</v>
      </c>
      <c r="F406" s="229" t="s">
        <v>578</v>
      </c>
      <c r="G406" s="226"/>
      <c r="H406" s="230">
        <v>133</v>
      </c>
      <c r="I406" s="231"/>
      <c r="J406" s="226"/>
      <c r="K406" s="226"/>
      <c r="L406" s="232"/>
      <c r="M406" s="233"/>
      <c r="N406" s="234"/>
      <c r="O406" s="234"/>
      <c r="P406" s="234"/>
      <c r="Q406" s="234"/>
      <c r="R406" s="234"/>
      <c r="S406" s="234"/>
      <c r="T406" s="23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6" t="s">
        <v>142</v>
      </c>
      <c r="AU406" s="236" t="s">
        <v>84</v>
      </c>
      <c r="AV406" s="13" t="s">
        <v>84</v>
      </c>
      <c r="AW406" s="13" t="s">
        <v>36</v>
      </c>
      <c r="AX406" s="13" t="s">
        <v>74</v>
      </c>
      <c r="AY406" s="236" t="s">
        <v>131</v>
      </c>
    </row>
    <row r="407" s="13" customFormat="1">
      <c r="A407" s="13"/>
      <c r="B407" s="225"/>
      <c r="C407" s="226"/>
      <c r="D407" s="227" t="s">
        <v>142</v>
      </c>
      <c r="E407" s="228" t="s">
        <v>28</v>
      </c>
      <c r="F407" s="229" t="s">
        <v>579</v>
      </c>
      <c r="G407" s="226"/>
      <c r="H407" s="230">
        <v>150.47999999999999</v>
      </c>
      <c r="I407" s="231"/>
      <c r="J407" s="226"/>
      <c r="K407" s="226"/>
      <c r="L407" s="232"/>
      <c r="M407" s="233"/>
      <c r="N407" s="234"/>
      <c r="O407" s="234"/>
      <c r="P407" s="234"/>
      <c r="Q407" s="234"/>
      <c r="R407" s="234"/>
      <c r="S407" s="234"/>
      <c r="T407" s="23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6" t="s">
        <v>142</v>
      </c>
      <c r="AU407" s="236" t="s">
        <v>84</v>
      </c>
      <c r="AV407" s="13" t="s">
        <v>84</v>
      </c>
      <c r="AW407" s="13" t="s">
        <v>36</v>
      </c>
      <c r="AX407" s="13" t="s">
        <v>74</v>
      </c>
      <c r="AY407" s="236" t="s">
        <v>131</v>
      </c>
    </row>
    <row r="408" s="13" customFormat="1">
      <c r="A408" s="13"/>
      <c r="B408" s="225"/>
      <c r="C408" s="226"/>
      <c r="D408" s="227" t="s">
        <v>142</v>
      </c>
      <c r="E408" s="228" t="s">
        <v>28</v>
      </c>
      <c r="F408" s="229" t="s">
        <v>580</v>
      </c>
      <c r="G408" s="226"/>
      <c r="H408" s="230">
        <v>203.935</v>
      </c>
      <c r="I408" s="231"/>
      <c r="J408" s="226"/>
      <c r="K408" s="226"/>
      <c r="L408" s="232"/>
      <c r="M408" s="233"/>
      <c r="N408" s="234"/>
      <c r="O408" s="234"/>
      <c r="P408" s="234"/>
      <c r="Q408" s="234"/>
      <c r="R408" s="234"/>
      <c r="S408" s="234"/>
      <c r="T408" s="23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6" t="s">
        <v>142</v>
      </c>
      <c r="AU408" s="236" t="s">
        <v>84</v>
      </c>
      <c r="AV408" s="13" t="s">
        <v>84</v>
      </c>
      <c r="AW408" s="13" t="s">
        <v>36</v>
      </c>
      <c r="AX408" s="13" t="s">
        <v>74</v>
      </c>
      <c r="AY408" s="236" t="s">
        <v>131</v>
      </c>
    </row>
    <row r="409" s="15" customFormat="1">
      <c r="A409" s="15"/>
      <c r="B409" s="247"/>
      <c r="C409" s="248"/>
      <c r="D409" s="227" t="s">
        <v>142</v>
      </c>
      <c r="E409" s="249" t="s">
        <v>28</v>
      </c>
      <c r="F409" s="250" t="s">
        <v>162</v>
      </c>
      <c r="G409" s="248"/>
      <c r="H409" s="251">
        <v>797.20499999999993</v>
      </c>
      <c r="I409" s="252"/>
      <c r="J409" s="248"/>
      <c r="K409" s="248"/>
      <c r="L409" s="253"/>
      <c r="M409" s="254"/>
      <c r="N409" s="255"/>
      <c r="O409" s="255"/>
      <c r="P409" s="255"/>
      <c r="Q409" s="255"/>
      <c r="R409" s="255"/>
      <c r="S409" s="255"/>
      <c r="T409" s="256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57" t="s">
        <v>142</v>
      </c>
      <c r="AU409" s="257" t="s">
        <v>84</v>
      </c>
      <c r="AV409" s="15" t="s">
        <v>138</v>
      </c>
      <c r="AW409" s="15" t="s">
        <v>36</v>
      </c>
      <c r="AX409" s="15" t="s">
        <v>82</v>
      </c>
      <c r="AY409" s="257" t="s">
        <v>131</v>
      </c>
    </row>
    <row r="410" s="2" customFormat="1" ht="21.75" customHeight="1">
      <c r="A410" s="41"/>
      <c r="B410" s="42"/>
      <c r="C410" s="207" t="s">
        <v>581</v>
      </c>
      <c r="D410" s="207" t="s">
        <v>133</v>
      </c>
      <c r="E410" s="208" t="s">
        <v>582</v>
      </c>
      <c r="F410" s="209" t="s">
        <v>583</v>
      </c>
      <c r="G410" s="210" t="s">
        <v>136</v>
      </c>
      <c r="H410" s="211">
        <v>131.40000000000001</v>
      </c>
      <c r="I410" s="212"/>
      <c r="J410" s="213">
        <f>ROUND(I410*H410,2)</f>
        <v>0</v>
      </c>
      <c r="K410" s="209" t="s">
        <v>137</v>
      </c>
      <c r="L410" s="47"/>
      <c r="M410" s="214" t="s">
        <v>28</v>
      </c>
      <c r="N410" s="215" t="s">
        <v>45</v>
      </c>
      <c r="O410" s="87"/>
      <c r="P410" s="216">
        <f>O410*H410</f>
        <v>0</v>
      </c>
      <c r="Q410" s="216">
        <v>0</v>
      </c>
      <c r="R410" s="216">
        <f>Q410*H410</f>
        <v>0</v>
      </c>
      <c r="S410" s="216">
        <v>0</v>
      </c>
      <c r="T410" s="217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18" t="s">
        <v>138</v>
      </c>
      <c r="AT410" s="218" t="s">
        <v>133</v>
      </c>
      <c r="AU410" s="218" t="s">
        <v>84</v>
      </c>
      <c r="AY410" s="20" t="s">
        <v>131</v>
      </c>
      <c r="BE410" s="219">
        <f>IF(N410="základní",J410,0)</f>
        <v>0</v>
      </c>
      <c r="BF410" s="219">
        <f>IF(N410="snížená",J410,0)</f>
        <v>0</v>
      </c>
      <c r="BG410" s="219">
        <f>IF(N410="zákl. přenesená",J410,0)</f>
        <v>0</v>
      </c>
      <c r="BH410" s="219">
        <f>IF(N410="sníž. přenesená",J410,0)</f>
        <v>0</v>
      </c>
      <c r="BI410" s="219">
        <f>IF(N410="nulová",J410,0)</f>
        <v>0</v>
      </c>
      <c r="BJ410" s="20" t="s">
        <v>82</v>
      </c>
      <c r="BK410" s="219">
        <f>ROUND(I410*H410,2)</f>
        <v>0</v>
      </c>
      <c r="BL410" s="20" t="s">
        <v>138</v>
      </c>
      <c r="BM410" s="218" t="s">
        <v>584</v>
      </c>
    </row>
    <row r="411" s="2" customFormat="1">
      <c r="A411" s="41"/>
      <c r="B411" s="42"/>
      <c r="C411" s="43"/>
      <c r="D411" s="220" t="s">
        <v>140</v>
      </c>
      <c r="E411" s="43"/>
      <c r="F411" s="221" t="s">
        <v>585</v>
      </c>
      <c r="G411" s="43"/>
      <c r="H411" s="43"/>
      <c r="I411" s="222"/>
      <c r="J411" s="43"/>
      <c r="K411" s="43"/>
      <c r="L411" s="47"/>
      <c r="M411" s="223"/>
      <c r="N411" s="224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140</v>
      </c>
      <c r="AU411" s="20" t="s">
        <v>84</v>
      </c>
    </row>
    <row r="412" s="14" customFormat="1">
      <c r="A412" s="14"/>
      <c r="B412" s="237"/>
      <c r="C412" s="238"/>
      <c r="D412" s="227" t="s">
        <v>142</v>
      </c>
      <c r="E412" s="239" t="s">
        <v>28</v>
      </c>
      <c r="F412" s="240" t="s">
        <v>586</v>
      </c>
      <c r="G412" s="238"/>
      <c r="H412" s="239" t="s">
        <v>28</v>
      </c>
      <c r="I412" s="241"/>
      <c r="J412" s="238"/>
      <c r="K412" s="238"/>
      <c r="L412" s="242"/>
      <c r="M412" s="243"/>
      <c r="N412" s="244"/>
      <c r="O412" s="244"/>
      <c r="P412" s="244"/>
      <c r="Q412" s="244"/>
      <c r="R412" s="244"/>
      <c r="S412" s="244"/>
      <c r="T412" s="24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6" t="s">
        <v>142</v>
      </c>
      <c r="AU412" s="246" t="s">
        <v>84</v>
      </c>
      <c r="AV412" s="14" t="s">
        <v>82</v>
      </c>
      <c r="AW412" s="14" t="s">
        <v>36</v>
      </c>
      <c r="AX412" s="14" t="s">
        <v>74</v>
      </c>
      <c r="AY412" s="246" t="s">
        <v>131</v>
      </c>
    </row>
    <row r="413" s="13" customFormat="1">
      <c r="A413" s="13"/>
      <c r="B413" s="225"/>
      <c r="C413" s="226"/>
      <c r="D413" s="227" t="s">
        <v>142</v>
      </c>
      <c r="E413" s="228" t="s">
        <v>28</v>
      </c>
      <c r="F413" s="229" t="s">
        <v>587</v>
      </c>
      <c r="G413" s="226"/>
      <c r="H413" s="230">
        <v>35</v>
      </c>
      <c r="I413" s="231"/>
      <c r="J413" s="226"/>
      <c r="K413" s="226"/>
      <c r="L413" s="232"/>
      <c r="M413" s="233"/>
      <c r="N413" s="234"/>
      <c r="O413" s="234"/>
      <c r="P413" s="234"/>
      <c r="Q413" s="234"/>
      <c r="R413" s="234"/>
      <c r="S413" s="234"/>
      <c r="T413" s="23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6" t="s">
        <v>142</v>
      </c>
      <c r="AU413" s="236" t="s">
        <v>84</v>
      </c>
      <c r="AV413" s="13" t="s">
        <v>84</v>
      </c>
      <c r="AW413" s="13" t="s">
        <v>36</v>
      </c>
      <c r="AX413" s="13" t="s">
        <v>74</v>
      </c>
      <c r="AY413" s="236" t="s">
        <v>131</v>
      </c>
    </row>
    <row r="414" s="16" customFormat="1">
      <c r="A414" s="16"/>
      <c r="B414" s="269"/>
      <c r="C414" s="270"/>
      <c r="D414" s="227" t="s">
        <v>142</v>
      </c>
      <c r="E414" s="271" t="s">
        <v>28</v>
      </c>
      <c r="F414" s="272" t="s">
        <v>588</v>
      </c>
      <c r="G414" s="270"/>
      <c r="H414" s="273">
        <v>35</v>
      </c>
      <c r="I414" s="274"/>
      <c r="J414" s="270"/>
      <c r="K414" s="270"/>
      <c r="L414" s="275"/>
      <c r="M414" s="276"/>
      <c r="N414" s="277"/>
      <c r="O414" s="277"/>
      <c r="P414" s="277"/>
      <c r="Q414" s="277"/>
      <c r="R414" s="277"/>
      <c r="S414" s="277"/>
      <c r="T414" s="278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T414" s="279" t="s">
        <v>142</v>
      </c>
      <c r="AU414" s="279" t="s">
        <v>84</v>
      </c>
      <c r="AV414" s="16" t="s">
        <v>149</v>
      </c>
      <c r="AW414" s="16" t="s">
        <v>36</v>
      </c>
      <c r="AX414" s="16" t="s">
        <v>74</v>
      </c>
      <c r="AY414" s="279" t="s">
        <v>131</v>
      </c>
    </row>
    <row r="415" s="14" customFormat="1">
      <c r="A415" s="14"/>
      <c r="B415" s="237"/>
      <c r="C415" s="238"/>
      <c r="D415" s="227" t="s">
        <v>142</v>
      </c>
      <c r="E415" s="239" t="s">
        <v>28</v>
      </c>
      <c r="F415" s="240" t="s">
        <v>589</v>
      </c>
      <c r="G415" s="238"/>
      <c r="H415" s="239" t="s">
        <v>28</v>
      </c>
      <c r="I415" s="241"/>
      <c r="J415" s="238"/>
      <c r="K415" s="238"/>
      <c r="L415" s="242"/>
      <c r="M415" s="243"/>
      <c r="N415" s="244"/>
      <c r="O415" s="244"/>
      <c r="P415" s="244"/>
      <c r="Q415" s="244"/>
      <c r="R415" s="244"/>
      <c r="S415" s="244"/>
      <c r="T415" s="24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6" t="s">
        <v>142</v>
      </c>
      <c r="AU415" s="246" t="s">
        <v>84</v>
      </c>
      <c r="AV415" s="14" t="s">
        <v>82</v>
      </c>
      <c r="AW415" s="14" t="s">
        <v>36</v>
      </c>
      <c r="AX415" s="14" t="s">
        <v>74</v>
      </c>
      <c r="AY415" s="246" t="s">
        <v>131</v>
      </c>
    </row>
    <row r="416" s="13" customFormat="1">
      <c r="A416" s="13"/>
      <c r="B416" s="225"/>
      <c r="C416" s="226"/>
      <c r="D416" s="227" t="s">
        <v>142</v>
      </c>
      <c r="E416" s="228" t="s">
        <v>28</v>
      </c>
      <c r="F416" s="229" t="s">
        <v>590</v>
      </c>
      <c r="G416" s="226"/>
      <c r="H416" s="230">
        <v>68.700000000000003</v>
      </c>
      <c r="I416" s="231"/>
      <c r="J416" s="226"/>
      <c r="K416" s="226"/>
      <c r="L416" s="232"/>
      <c r="M416" s="233"/>
      <c r="N416" s="234"/>
      <c r="O416" s="234"/>
      <c r="P416" s="234"/>
      <c r="Q416" s="234"/>
      <c r="R416" s="234"/>
      <c r="S416" s="234"/>
      <c r="T416" s="23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6" t="s">
        <v>142</v>
      </c>
      <c r="AU416" s="236" t="s">
        <v>84</v>
      </c>
      <c r="AV416" s="13" t="s">
        <v>84</v>
      </c>
      <c r="AW416" s="13" t="s">
        <v>36</v>
      </c>
      <c r="AX416" s="13" t="s">
        <v>74</v>
      </c>
      <c r="AY416" s="236" t="s">
        <v>131</v>
      </c>
    </row>
    <row r="417" s="13" customFormat="1">
      <c r="A417" s="13"/>
      <c r="B417" s="225"/>
      <c r="C417" s="226"/>
      <c r="D417" s="227" t="s">
        <v>142</v>
      </c>
      <c r="E417" s="228" t="s">
        <v>28</v>
      </c>
      <c r="F417" s="229" t="s">
        <v>591</v>
      </c>
      <c r="G417" s="226"/>
      <c r="H417" s="230">
        <v>27.699999999999999</v>
      </c>
      <c r="I417" s="231"/>
      <c r="J417" s="226"/>
      <c r="K417" s="226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142</v>
      </c>
      <c r="AU417" s="236" t="s">
        <v>84</v>
      </c>
      <c r="AV417" s="13" t="s">
        <v>84</v>
      </c>
      <c r="AW417" s="13" t="s">
        <v>36</v>
      </c>
      <c r="AX417" s="13" t="s">
        <v>74</v>
      </c>
      <c r="AY417" s="236" t="s">
        <v>131</v>
      </c>
    </row>
    <row r="418" s="16" customFormat="1">
      <c r="A418" s="16"/>
      <c r="B418" s="269"/>
      <c r="C418" s="270"/>
      <c r="D418" s="227" t="s">
        <v>142</v>
      </c>
      <c r="E418" s="271" t="s">
        <v>28</v>
      </c>
      <c r="F418" s="272" t="s">
        <v>588</v>
      </c>
      <c r="G418" s="270"/>
      <c r="H418" s="273">
        <v>96.400000000000006</v>
      </c>
      <c r="I418" s="274"/>
      <c r="J418" s="270"/>
      <c r="K418" s="270"/>
      <c r="L418" s="275"/>
      <c r="M418" s="276"/>
      <c r="N418" s="277"/>
      <c r="O418" s="277"/>
      <c r="P418" s="277"/>
      <c r="Q418" s="277"/>
      <c r="R418" s="277"/>
      <c r="S418" s="277"/>
      <c r="T418" s="278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79" t="s">
        <v>142</v>
      </c>
      <c r="AU418" s="279" t="s">
        <v>84</v>
      </c>
      <c r="AV418" s="16" t="s">
        <v>149</v>
      </c>
      <c r="AW418" s="16" t="s">
        <v>36</v>
      </c>
      <c r="AX418" s="16" t="s">
        <v>74</v>
      </c>
      <c r="AY418" s="279" t="s">
        <v>131</v>
      </c>
    </row>
    <row r="419" s="15" customFormat="1">
      <c r="A419" s="15"/>
      <c r="B419" s="247"/>
      <c r="C419" s="248"/>
      <c r="D419" s="227" t="s">
        <v>142</v>
      </c>
      <c r="E419" s="249" t="s">
        <v>28</v>
      </c>
      <c r="F419" s="250" t="s">
        <v>162</v>
      </c>
      <c r="G419" s="248"/>
      <c r="H419" s="251">
        <v>131.40000000000001</v>
      </c>
      <c r="I419" s="252"/>
      <c r="J419" s="248"/>
      <c r="K419" s="248"/>
      <c r="L419" s="253"/>
      <c r="M419" s="254"/>
      <c r="N419" s="255"/>
      <c r="O419" s="255"/>
      <c r="P419" s="255"/>
      <c r="Q419" s="255"/>
      <c r="R419" s="255"/>
      <c r="S419" s="255"/>
      <c r="T419" s="256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57" t="s">
        <v>142</v>
      </c>
      <c r="AU419" s="257" t="s">
        <v>84</v>
      </c>
      <c r="AV419" s="15" t="s">
        <v>138</v>
      </c>
      <c r="AW419" s="15" t="s">
        <v>36</v>
      </c>
      <c r="AX419" s="15" t="s">
        <v>82</v>
      </c>
      <c r="AY419" s="257" t="s">
        <v>131</v>
      </c>
    </row>
    <row r="420" s="2" customFormat="1" ht="21.75" customHeight="1">
      <c r="A420" s="41"/>
      <c r="B420" s="42"/>
      <c r="C420" s="207" t="s">
        <v>592</v>
      </c>
      <c r="D420" s="207" t="s">
        <v>133</v>
      </c>
      <c r="E420" s="208" t="s">
        <v>593</v>
      </c>
      <c r="F420" s="209" t="s">
        <v>594</v>
      </c>
      <c r="G420" s="210" t="s">
        <v>136</v>
      </c>
      <c r="H420" s="211">
        <v>136.80000000000001</v>
      </c>
      <c r="I420" s="212"/>
      <c r="J420" s="213">
        <f>ROUND(I420*H420,2)</f>
        <v>0</v>
      </c>
      <c r="K420" s="209" t="s">
        <v>137</v>
      </c>
      <c r="L420" s="47"/>
      <c r="M420" s="214" t="s">
        <v>28</v>
      </c>
      <c r="N420" s="215" t="s">
        <v>45</v>
      </c>
      <c r="O420" s="87"/>
      <c r="P420" s="216">
        <f>O420*H420</f>
        <v>0</v>
      </c>
      <c r="Q420" s="216">
        <v>0</v>
      </c>
      <c r="R420" s="216">
        <f>Q420*H420</f>
        <v>0</v>
      </c>
      <c r="S420" s="216">
        <v>0</v>
      </c>
      <c r="T420" s="217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18" t="s">
        <v>138</v>
      </c>
      <c r="AT420" s="218" t="s">
        <v>133</v>
      </c>
      <c r="AU420" s="218" t="s">
        <v>84</v>
      </c>
      <c r="AY420" s="20" t="s">
        <v>131</v>
      </c>
      <c r="BE420" s="219">
        <f>IF(N420="základní",J420,0)</f>
        <v>0</v>
      </c>
      <c r="BF420" s="219">
        <f>IF(N420="snížená",J420,0)</f>
        <v>0</v>
      </c>
      <c r="BG420" s="219">
        <f>IF(N420="zákl. přenesená",J420,0)</f>
        <v>0</v>
      </c>
      <c r="BH420" s="219">
        <f>IF(N420="sníž. přenesená",J420,0)</f>
        <v>0</v>
      </c>
      <c r="BI420" s="219">
        <f>IF(N420="nulová",J420,0)</f>
        <v>0</v>
      </c>
      <c r="BJ420" s="20" t="s">
        <v>82</v>
      </c>
      <c r="BK420" s="219">
        <f>ROUND(I420*H420,2)</f>
        <v>0</v>
      </c>
      <c r="BL420" s="20" t="s">
        <v>138</v>
      </c>
      <c r="BM420" s="218" t="s">
        <v>595</v>
      </c>
    </row>
    <row r="421" s="2" customFormat="1">
      <c r="A421" s="41"/>
      <c r="B421" s="42"/>
      <c r="C421" s="43"/>
      <c r="D421" s="220" t="s">
        <v>140</v>
      </c>
      <c r="E421" s="43"/>
      <c r="F421" s="221" t="s">
        <v>596</v>
      </c>
      <c r="G421" s="43"/>
      <c r="H421" s="43"/>
      <c r="I421" s="222"/>
      <c r="J421" s="43"/>
      <c r="K421" s="43"/>
      <c r="L421" s="47"/>
      <c r="M421" s="223"/>
      <c r="N421" s="224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0" t="s">
        <v>140</v>
      </c>
      <c r="AU421" s="20" t="s">
        <v>84</v>
      </c>
    </row>
    <row r="422" s="14" customFormat="1">
      <c r="A422" s="14"/>
      <c r="B422" s="237"/>
      <c r="C422" s="238"/>
      <c r="D422" s="227" t="s">
        <v>142</v>
      </c>
      <c r="E422" s="239" t="s">
        <v>28</v>
      </c>
      <c r="F422" s="240" t="s">
        <v>597</v>
      </c>
      <c r="G422" s="238"/>
      <c r="H422" s="239" t="s">
        <v>28</v>
      </c>
      <c r="I422" s="241"/>
      <c r="J422" s="238"/>
      <c r="K422" s="238"/>
      <c r="L422" s="242"/>
      <c r="M422" s="243"/>
      <c r="N422" s="244"/>
      <c r="O422" s="244"/>
      <c r="P422" s="244"/>
      <c r="Q422" s="244"/>
      <c r="R422" s="244"/>
      <c r="S422" s="244"/>
      <c r="T422" s="24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6" t="s">
        <v>142</v>
      </c>
      <c r="AU422" s="246" t="s">
        <v>84</v>
      </c>
      <c r="AV422" s="14" t="s">
        <v>82</v>
      </c>
      <c r="AW422" s="14" t="s">
        <v>36</v>
      </c>
      <c r="AX422" s="14" t="s">
        <v>74</v>
      </c>
      <c r="AY422" s="246" t="s">
        <v>131</v>
      </c>
    </row>
    <row r="423" s="13" customFormat="1">
      <c r="A423" s="13"/>
      <c r="B423" s="225"/>
      <c r="C423" s="226"/>
      <c r="D423" s="227" t="s">
        <v>142</v>
      </c>
      <c r="E423" s="228" t="s">
        <v>28</v>
      </c>
      <c r="F423" s="229" t="s">
        <v>522</v>
      </c>
      <c r="G423" s="226"/>
      <c r="H423" s="230">
        <v>1</v>
      </c>
      <c r="I423" s="231"/>
      <c r="J423" s="226"/>
      <c r="K423" s="226"/>
      <c r="L423" s="232"/>
      <c r="M423" s="233"/>
      <c r="N423" s="234"/>
      <c r="O423" s="234"/>
      <c r="P423" s="234"/>
      <c r="Q423" s="234"/>
      <c r="R423" s="234"/>
      <c r="S423" s="234"/>
      <c r="T423" s="23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6" t="s">
        <v>142</v>
      </c>
      <c r="AU423" s="236" t="s">
        <v>84</v>
      </c>
      <c r="AV423" s="13" t="s">
        <v>84</v>
      </c>
      <c r="AW423" s="13" t="s">
        <v>36</v>
      </c>
      <c r="AX423" s="13" t="s">
        <v>74</v>
      </c>
      <c r="AY423" s="236" t="s">
        <v>131</v>
      </c>
    </row>
    <row r="424" s="13" customFormat="1">
      <c r="A424" s="13"/>
      <c r="B424" s="225"/>
      <c r="C424" s="226"/>
      <c r="D424" s="227" t="s">
        <v>142</v>
      </c>
      <c r="E424" s="228" t="s">
        <v>28</v>
      </c>
      <c r="F424" s="229" t="s">
        <v>523</v>
      </c>
      <c r="G424" s="226"/>
      <c r="H424" s="230">
        <v>16</v>
      </c>
      <c r="I424" s="231"/>
      <c r="J424" s="226"/>
      <c r="K424" s="226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142</v>
      </c>
      <c r="AU424" s="236" t="s">
        <v>84</v>
      </c>
      <c r="AV424" s="13" t="s">
        <v>84</v>
      </c>
      <c r="AW424" s="13" t="s">
        <v>36</v>
      </c>
      <c r="AX424" s="13" t="s">
        <v>74</v>
      </c>
      <c r="AY424" s="236" t="s">
        <v>131</v>
      </c>
    </row>
    <row r="425" s="13" customFormat="1">
      <c r="A425" s="13"/>
      <c r="B425" s="225"/>
      <c r="C425" s="226"/>
      <c r="D425" s="227" t="s">
        <v>142</v>
      </c>
      <c r="E425" s="228" t="s">
        <v>28</v>
      </c>
      <c r="F425" s="229" t="s">
        <v>524</v>
      </c>
      <c r="G425" s="226"/>
      <c r="H425" s="230">
        <v>119.8</v>
      </c>
      <c r="I425" s="231"/>
      <c r="J425" s="226"/>
      <c r="K425" s="226"/>
      <c r="L425" s="232"/>
      <c r="M425" s="233"/>
      <c r="N425" s="234"/>
      <c r="O425" s="234"/>
      <c r="P425" s="234"/>
      <c r="Q425" s="234"/>
      <c r="R425" s="234"/>
      <c r="S425" s="234"/>
      <c r="T425" s="23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6" t="s">
        <v>142</v>
      </c>
      <c r="AU425" s="236" t="s">
        <v>84</v>
      </c>
      <c r="AV425" s="13" t="s">
        <v>84</v>
      </c>
      <c r="AW425" s="13" t="s">
        <v>36</v>
      </c>
      <c r="AX425" s="13" t="s">
        <v>74</v>
      </c>
      <c r="AY425" s="236" t="s">
        <v>131</v>
      </c>
    </row>
    <row r="426" s="15" customFormat="1">
      <c r="A426" s="15"/>
      <c r="B426" s="247"/>
      <c r="C426" s="248"/>
      <c r="D426" s="227" t="s">
        <v>142</v>
      </c>
      <c r="E426" s="249" t="s">
        <v>28</v>
      </c>
      <c r="F426" s="250" t="s">
        <v>162</v>
      </c>
      <c r="G426" s="248"/>
      <c r="H426" s="251">
        <v>136.80000000000001</v>
      </c>
      <c r="I426" s="252"/>
      <c r="J426" s="248"/>
      <c r="K426" s="248"/>
      <c r="L426" s="253"/>
      <c r="M426" s="254"/>
      <c r="N426" s="255"/>
      <c r="O426" s="255"/>
      <c r="P426" s="255"/>
      <c r="Q426" s="255"/>
      <c r="R426" s="255"/>
      <c r="S426" s="255"/>
      <c r="T426" s="256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7" t="s">
        <v>142</v>
      </c>
      <c r="AU426" s="257" t="s">
        <v>84</v>
      </c>
      <c r="AV426" s="15" t="s">
        <v>138</v>
      </c>
      <c r="AW426" s="15" t="s">
        <v>36</v>
      </c>
      <c r="AX426" s="15" t="s">
        <v>82</v>
      </c>
      <c r="AY426" s="257" t="s">
        <v>131</v>
      </c>
    </row>
    <row r="427" s="2" customFormat="1" ht="21.75" customHeight="1">
      <c r="A427" s="41"/>
      <c r="B427" s="42"/>
      <c r="C427" s="207" t="s">
        <v>598</v>
      </c>
      <c r="D427" s="207" t="s">
        <v>133</v>
      </c>
      <c r="E427" s="208" t="s">
        <v>599</v>
      </c>
      <c r="F427" s="209" t="s">
        <v>600</v>
      </c>
      <c r="G427" s="210" t="s">
        <v>136</v>
      </c>
      <c r="H427" s="211">
        <v>155.94999999999999</v>
      </c>
      <c r="I427" s="212"/>
      <c r="J427" s="213">
        <f>ROUND(I427*H427,2)</f>
        <v>0</v>
      </c>
      <c r="K427" s="209" t="s">
        <v>137</v>
      </c>
      <c r="L427" s="47"/>
      <c r="M427" s="214" t="s">
        <v>28</v>
      </c>
      <c r="N427" s="215" t="s">
        <v>45</v>
      </c>
      <c r="O427" s="87"/>
      <c r="P427" s="216">
        <f>O427*H427</f>
        <v>0</v>
      </c>
      <c r="Q427" s="216">
        <v>0</v>
      </c>
      <c r="R427" s="216">
        <f>Q427*H427</f>
        <v>0</v>
      </c>
      <c r="S427" s="216">
        <v>0</v>
      </c>
      <c r="T427" s="217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18" t="s">
        <v>138</v>
      </c>
      <c r="AT427" s="218" t="s">
        <v>133</v>
      </c>
      <c r="AU427" s="218" t="s">
        <v>84</v>
      </c>
      <c r="AY427" s="20" t="s">
        <v>131</v>
      </c>
      <c r="BE427" s="219">
        <f>IF(N427="základní",J427,0)</f>
        <v>0</v>
      </c>
      <c r="BF427" s="219">
        <f>IF(N427="snížená",J427,0)</f>
        <v>0</v>
      </c>
      <c r="BG427" s="219">
        <f>IF(N427="zákl. přenesená",J427,0)</f>
        <v>0</v>
      </c>
      <c r="BH427" s="219">
        <f>IF(N427="sníž. přenesená",J427,0)</f>
        <v>0</v>
      </c>
      <c r="BI427" s="219">
        <f>IF(N427="nulová",J427,0)</f>
        <v>0</v>
      </c>
      <c r="BJ427" s="20" t="s">
        <v>82</v>
      </c>
      <c r="BK427" s="219">
        <f>ROUND(I427*H427,2)</f>
        <v>0</v>
      </c>
      <c r="BL427" s="20" t="s">
        <v>138</v>
      </c>
      <c r="BM427" s="218" t="s">
        <v>601</v>
      </c>
    </row>
    <row r="428" s="2" customFormat="1">
      <c r="A428" s="41"/>
      <c r="B428" s="42"/>
      <c r="C428" s="43"/>
      <c r="D428" s="220" t="s">
        <v>140</v>
      </c>
      <c r="E428" s="43"/>
      <c r="F428" s="221" t="s">
        <v>602</v>
      </c>
      <c r="G428" s="43"/>
      <c r="H428" s="43"/>
      <c r="I428" s="222"/>
      <c r="J428" s="43"/>
      <c r="K428" s="43"/>
      <c r="L428" s="47"/>
      <c r="M428" s="223"/>
      <c r="N428" s="224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140</v>
      </c>
      <c r="AU428" s="20" t="s">
        <v>84</v>
      </c>
    </row>
    <row r="429" s="14" customFormat="1">
      <c r="A429" s="14"/>
      <c r="B429" s="237"/>
      <c r="C429" s="238"/>
      <c r="D429" s="227" t="s">
        <v>142</v>
      </c>
      <c r="E429" s="239" t="s">
        <v>28</v>
      </c>
      <c r="F429" s="240" t="s">
        <v>603</v>
      </c>
      <c r="G429" s="238"/>
      <c r="H429" s="239" t="s">
        <v>28</v>
      </c>
      <c r="I429" s="241"/>
      <c r="J429" s="238"/>
      <c r="K429" s="238"/>
      <c r="L429" s="242"/>
      <c r="M429" s="243"/>
      <c r="N429" s="244"/>
      <c r="O429" s="244"/>
      <c r="P429" s="244"/>
      <c r="Q429" s="244"/>
      <c r="R429" s="244"/>
      <c r="S429" s="244"/>
      <c r="T429" s="24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6" t="s">
        <v>142</v>
      </c>
      <c r="AU429" s="246" t="s">
        <v>84</v>
      </c>
      <c r="AV429" s="14" t="s">
        <v>82</v>
      </c>
      <c r="AW429" s="14" t="s">
        <v>36</v>
      </c>
      <c r="AX429" s="14" t="s">
        <v>74</v>
      </c>
      <c r="AY429" s="246" t="s">
        <v>131</v>
      </c>
    </row>
    <row r="430" s="13" customFormat="1">
      <c r="A430" s="13"/>
      <c r="B430" s="225"/>
      <c r="C430" s="226"/>
      <c r="D430" s="227" t="s">
        <v>142</v>
      </c>
      <c r="E430" s="228" t="s">
        <v>28</v>
      </c>
      <c r="F430" s="229" t="s">
        <v>604</v>
      </c>
      <c r="G430" s="226"/>
      <c r="H430" s="230">
        <v>91.450000000000003</v>
      </c>
      <c r="I430" s="231"/>
      <c r="J430" s="226"/>
      <c r="K430" s="226"/>
      <c r="L430" s="232"/>
      <c r="M430" s="233"/>
      <c r="N430" s="234"/>
      <c r="O430" s="234"/>
      <c r="P430" s="234"/>
      <c r="Q430" s="234"/>
      <c r="R430" s="234"/>
      <c r="S430" s="234"/>
      <c r="T430" s="23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6" t="s">
        <v>142</v>
      </c>
      <c r="AU430" s="236" t="s">
        <v>84</v>
      </c>
      <c r="AV430" s="13" t="s">
        <v>84</v>
      </c>
      <c r="AW430" s="13" t="s">
        <v>36</v>
      </c>
      <c r="AX430" s="13" t="s">
        <v>74</v>
      </c>
      <c r="AY430" s="236" t="s">
        <v>131</v>
      </c>
    </row>
    <row r="431" s="14" customFormat="1">
      <c r="A431" s="14"/>
      <c r="B431" s="237"/>
      <c r="C431" s="238"/>
      <c r="D431" s="227" t="s">
        <v>142</v>
      </c>
      <c r="E431" s="239" t="s">
        <v>28</v>
      </c>
      <c r="F431" s="240" t="s">
        <v>605</v>
      </c>
      <c r="G431" s="238"/>
      <c r="H431" s="239" t="s">
        <v>28</v>
      </c>
      <c r="I431" s="241"/>
      <c r="J431" s="238"/>
      <c r="K431" s="238"/>
      <c r="L431" s="242"/>
      <c r="M431" s="243"/>
      <c r="N431" s="244"/>
      <c r="O431" s="244"/>
      <c r="P431" s="244"/>
      <c r="Q431" s="244"/>
      <c r="R431" s="244"/>
      <c r="S431" s="244"/>
      <c r="T431" s="24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6" t="s">
        <v>142</v>
      </c>
      <c r="AU431" s="246" t="s">
        <v>84</v>
      </c>
      <c r="AV431" s="14" t="s">
        <v>82</v>
      </c>
      <c r="AW431" s="14" t="s">
        <v>36</v>
      </c>
      <c r="AX431" s="14" t="s">
        <v>74</v>
      </c>
      <c r="AY431" s="246" t="s">
        <v>131</v>
      </c>
    </row>
    <row r="432" s="13" customFormat="1">
      <c r="A432" s="13"/>
      <c r="B432" s="225"/>
      <c r="C432" s="226"/>
      <c r="D432" s="227" t="s">
        <v>142</v>
      </c>
      <c r="E432" s="228" t="s">
        <v>28</v>
      </c>
      <c r="F432" s="229" t="s">
        <v>606</v>
      </c>
      <c r="G432" s="226"/>
      <c r="H432" s="230">
        <v>64.5</v>
      </c>
      <c r="I432" s="231"/>
      <c r="J432" s="226"/>
      <c r="K432" s="226"/>
      <c r="L432" s="232"/>
      <c r="M432" s="233"/>
      <c r="N432" s="234"/>
      <c r="O432" s="234"/>
      <c r="P432" s="234"/>
      <c r="Q432" s="234"/>
      <c r="R432" s="234"/>
      <c r="S432" s="234"/>
      <c r="T432" s="23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6" t="s">
        <v>142</v>
      </c>
      <c r="AU432" s="236" t="s">
        <v>84</v>
      </c>
      <c r="AV432" s="13" t="s">
        <v>84</v>
      </c>
      <c r="AW432" s="13" t="s">
        <v>36</v>
      </c>
      <c r="AX432" s="13" t="s">
        <v>74</v>
      </c>
      <c r="AY432" s="236" t="s">
        <v>131</v>
      </c>
    </row>
    <row r="433" s="15" customFormat="1">
      <c r="A433" s="15"/>
      <c r="B433" s="247"/>
      <c r="C433" s="248"/>
      <c r="D433" s="227" t="s">
        <v>142</v>
      </c>
      <c r="E433" s="249" t="s">
        <v>28</v>
      </c>
      <c r="F433" s="250" t="s">
        <v>162</v>
      </c>
      <c r="G433" s="248"/>
      <c r="H433" s="251">
        <v>155.94999999999999</v>
      </c>
      <c r="I433" s="252"/>
      <c r="J433" s="248"/>
      <c r="K433" s="248"/>
      <c r="L433" s="253"/>
      <c r="M433" s="254"/>
      <c r="N433" s="255"/>
      <c r="O433" s="255"/>
      <c r="P433" s="255"/>
      <c r="Q433" s="255"/>
      <c r="R433" s="255"/>
      <c r="S433" s="255"/>
      <c r="T433" s="256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57" t="s">
        <v>142</v>
      </c>
      <c r="AU433" s="257" t="s">
        <v>84</v>
      </c>
      <c r="AV433" s="15" t="s">
        <v>138</v>
      </c>
      <c r="AW433" s="15" t="s">
        <v>36</v>
      </c>
      <c r="AX433" s="15" t="s">
        <v>82</v>
      </c>
      <c r="AY433" s="257" t="s">
        <v>131</v>
      </c>
    </row>
    <row r="434" s="2" customFormat="1" ht="21.75" customHeight="1">
      <c r="A434" s="41"/>
      <c r="B434" s="42"/>
      <c r="C434" s="207" t="s">
        <v>607</v>
      </c>
      <c r="D434" s="207" t="s">
        <v>133</v>
      </c>
      <c r="E434" s="208" t="s">
        <v>608</v>
      </c>
      <c r="F434" s="209" t="s">
        <v>609</v>
      </c>
      <c r="G434" s="210" t="s">
        <v>136</v>
      </c>
      <c r="H434" s="211">
        <v>2830.46</v>
      </c>
      <c r="I434" s="212"/>
      <c r="J434" s="213">
        <f>ROUND(I434*H434,2)</f>
        <v>0</v>
      </c>
      <c r="K434" s="209" t="s">
        <v>137</v>
      </c>
      <c r="L434" s="47"/>
      <c r="M434" s="214" t="s">
        <v>28</v>
      </c>
      <c r="N434" s="215" t="s">
        <v>45</v>
      </c>
      <c r="O434" s="87"/>
      <c r="P434" s="216">
        <f>O434*H434</f>
        <v>0</v>
      </c>
      <c r="Q434" s="216">
        <v>0</v>
      </c>
      <c r="R434" s="216">
        <f>Q434*H434</f>
        <v>0</v>
      </c>
      <c r="S434" s="216">
        <v>0</v>
      </c>
      <c r="T434" s="217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18" t="s">
        <v>138</v>
      </c>
      <c r="AT434" s="218" t="s">
        <v>133</v>
      </c>
      <c r="AU434" s="218" t="s">
        <v>84</v>
      </c>
      <c r="AY434" s="20" t="s">
        <v>131</v>
      </c>
      <c r="BE434" s="219">
        <f>IF(N434="základní",J434,0)</f>
        <v>0</v>
      </c>
      <c r="BF434" s="219">
        <f>IF(N434="snížená",J434,0)</f>
        <v>0</v>
      </c>
      <c r="BG434" s="219">
        <f>IF(N434="zákl. přenesená",J434,0)</f>
        <v>0</v>
      </c>
      <c r="BH434" s="219">
        <f>IF(N434="sníž. přenesená",J434,0)</f>
        <v>0</v>
      </c>
      <c r="BI434" s="219">
        <f>IF(N434="nulová",J434,0)</f>
        <v>0</v>
      </c>
      <c r="BJ434" s="20" t="s">
        <v>82</v>
      </c>
      <c r="BK434" s="219">
        <f>ROUND(I434*H434,2)</f>
        <v>0</v>
      </c>
      <c r="BL434" s="20" t="s">
        <v>138</v>
      </c>
      <c r="BM434" s="218" t="s">
        <v>610</v>
      </c>
    </row>
    <row r="435" s="2" customFormat="1">
      <c r="A435" s="41"/>
      <c r="B435" s="42"/>
      <c r="C435" s="43"/>
      <c r="D435" s="220" t="s">
        <v>140</v>
      </c>
      <c r="E435" s="43"/>
      <c r="F435" s="221" t="s">
        <v>611</v>
      </c>
      <c r="G435" s="43"/>
      <c r="H435" s="43"/>
      <c r="I435" s="222"/>
      <c r="J435" s="43"/>
      <c r="K435" s="43"/>
      <c r="L435" s="47"/>
      <c r="M435" s="223"/>
      <c r="N435" s="224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20" t="s">
        <v>140</v>
      </c>
      <c r="AU435" s="20" t="s">
        <v>84</v>
      </c>
    </row>
    <row r="436" s="14" customFormat="1">
      <c r="A436" s="14"/>
      <c r="B436" s="237"/>
      <c r="C436" s="238"/>
      <c r="D436" s="227" t="s">
        <v>142</v>
      </c>
      <c r="E436" s="239" t="s">
        <v>28</v>
      </c>
      <c r="F436" s="240" t="s">
        <v>603</v>
      </c>
      <c r="G436" s="238"/>
      <c r="H436" s="239" t="s">
        <v>28</v>
      </c>
      <c r="I436" s="241"/>
      <c r="J436" s="238"/>
      <c r="K436" s="238"/>
      <c r="L436" s="242"/>
      <c r="M436" s="243"/>
      <c r="N436" s="244"/>
      <c r="O436" s="244"/>
      <c r="P436" s="244"/>
      <c r="Q436" s="244"/>
      <c r="R436" s="244"/>
      <c r="S436" s="244"/>
      <c r="T436" s="24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6" t="s">
        <v>142</v>
      </c>
      <c r="AU436" s="246" t="s">
        <v>84</v>
      </c>
      <c r="AV436" s="14" t="s">
        <v>82</v>
      </c>
      <c r="AW436" s="14" t="s">
        <v>36</v>
      </c>
      <c r="AX436" s="14" t="s">
        <v>74</v>
      </c>
      <c r="AY436" s="246" t="s">
        <v>131</v>
      </c>
    </row>
    <row r="437" s="13" customFormat="1">
      <c r="A437" s="13"/>
      <c r="B437" s="225"/>
      <c r="C437" s="226"/>
      <c r="D437" s="227" t="s">
        <v>142</v>
      </c>
      <c r="E437" s="228" t="s">
        <v>28</v>
      </c>
      <c r="F437" s="229" t="s">
        <v>612</v>
      </c>
      <c r="G437" s="226"/>
      <c r="H437" s="230">
        <v>1147.3699999999999</v>
      </c>
      <c r="I437" s="231"/>
      <c r="J437" s="226"/>
      <c r="K437" s="226"/>
      <c r="L437" s="232"/>
      <c r="M437" s="233"/>
      <c r="N437" s="234"/>
      <c r="O437" s="234"/>
      <c r="P437" s="234"/>
      <c r="Q437" s="234"/>
      <c r="R437" s="234"/>
      <c r="S437" s="234"/>
      <c r="T437" s="23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6" t="s">
        <v>142</v>
      </c>
      <c r="AU437" s="236" t="s">
        <v>84</v>
      </c>
      <c r="AV437" s="13" t="s">
        <v>84</v>
      </c>
      <c r="AW437" s="13" t="s">
        <v>36</v>
      </c>
      <c r="AX437" s="13" t="s">
        <v>74</v>
      </c>
      <c r="AY437" s="236" t="s">
        <v>131</v>
      </c>
    </row>
    <row r="438" s="13" customFormat="1">
      <c r="A438" s="13"/>
      <c r="B438" s="225"/>
      <c r="C438" s="226"/>
      <c r="D438" s="227" t="s">
        <v>142</v>
      </c>
      <c r="E438" s="228" t="s">
        <v>28</v>
      </c>
      <c r="F438" s="229" t="s">
        <v>613</v>
      </c>
      <c r="G438" s="226"/>
      <c r="H438" s="230">
        <v>963.05999999999995</v>
      </c>
      <c r="I438" s="231"/>
      <c r="J438" s="226"/>
      <c r="K438" s="226"/>
      <c r="L438" s="232"/>
      <c r="M438" s="233"/>
      <c r="N438" s="234"/>
      <c r="O438" s="234"/>
      <c r="P438" s="234"/>
      <c r="Q438" s="234"/>
      <c r="R438" s="234"/>
      <c r="S438" s="234"/>
      <c r="T438" s="23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6" t="s">
        <v>142</v>
      </c>
      <c r="AU438" s="236" t="s">
        <v>84</v>
      </c>
      <c r="AV438" s="13" t="s">
        <v>84</v>
      </c>
      <c r="AW438" s="13" t="s">
        <v>36</v>
      </c>
      <c r="AX438" s="13" t="s">
        <v>74</v>
      </c>
      <c r="AY438" s="236" t="s">
        <v>131</v>
      </c>
    </row>
    <row r="439" s="13" customFormat="1">
      <c r="A439" s="13"/>
      <c r="B439" s="225"/>
      <c r="C439" s="226"/>
      <c r="D439" s="227" t="s">
        <v>142</v>
      </c>
      <c r="E439" s="228" t="s">
        <v>28</v>
      </c>
      <c r="F439" s="229" t="s">
        <v>614</v>
      </c>
      <c r="G439" s="226"/>
      <c r="H439" s="230">
        <v>189.08000000000001</v>
      </c>
      <c r="I439" s="231"/>
      <c r="J439" s="226"/>
      <c r="K439" s="226"/>
      <c r="L439" s="232"/>
      <c r="M439" s="233"/>
      <c r="N439" s="234"/>
      <c r="O439" s="234"/>
      <c r="P439" s="234"/>
      <c r="Q439" s="234"/>
      <c r="R439" s="234"/>
      <c r="S439" s="234"/>
      <c r="T439" s="23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6" t="s">
        <v>142</v>
      </c>
      <c r="AU439" s="236" t="s">
        <v>84</v>
      </c>
      <c r="AV439" s="13" t="s">
        <v>84</v>
      </c>
      <c r="AW439" s="13" t="s">
        <v>36</v>
      </c>
      <c r="AX439" s="13" t="s">
        <v>74</v>
      </c>
      <c r="AY439" s="236" t="s">
        <v>131</v>
      </c>
    </row>
    <row r="440" s="13" customFormat="1">
      <c r="A440" s="13"/>
      <c r="B440" s="225"/>
      <c r="C440" s="226"/>
      <c r="D440" s="227" t="s">
        <v>142</v>
      </c>
      <c r="E440" s="228" t="s">
        <v>28</v>
      </c>
      <c r="F440" s="229" t="s">
        <v>615</v>
      </c>
      <c r="G440" s="226"/>
      <c r="H440" s="230">
        <v>285.35000000000002</v>
      </c>
      <c r="I440" s="231"/>
      <c r="J440" s="226"/>
      <c r="K440" s="226"/>
      <c r="L440" s="232"/>
      <c r="M440" s="233"/>
      <c r="N440" s="234"/>
      <c r="O440" s="234"/>
      <c r="P440" s="234"/>
      <c r="Q440" s="234"/>
      <c r="R440" s="234"/>
      <c r="S440" s="234"/>
      <c r="T440" s="23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6" t="s">
        <v>142</v>
      </c>
      <c r="AU440" s="236" t="s">
        <v>84</v>
      </c>
      <c r="AV440" s="13" t="s">
        <v>84</v>
      </c>
      <c r="AW440" s="13" t="s">
        <v>36</v>
      </c>
      <c r="AX440" s="13" t="s">
        <v>74</v>
      </c>
      <c r="AY440" s="236" t="s">
        <v>131</v>
      </c>
    </row>
    <row r="441" s="16" customFormat="1">
      <c r="A441" s="16"/>
      <c r="B441" s="269"/>
      <c r="C441" s="270"/>
      <c r="D441" s="227" t="s">
        <v>142</v>
      </c>
      <c r="E441" s="271" t="s">
        <v>28</v>
      </c>
      <c r="F441" s="272" t="s">
        <v>588</v>
      </c>
      <c r="G441" s="270"/>
      <c r="H441" s="273">
        <v>2584.8599999999997</v>
      </c>
      <c r="I441" s="274"/>
      <c r="J441" s="270"/>
      <c r="K441" s="270"/>
      <c r="L441" s="275"/>
      <c r="M441" s="276"/>
      <c r="N441" s="277"/>
      <c r="O441" s="277"/>
      <c r="P441" s="277"/>
      <c r="Q441" s="277"/>
      <c r="R441" s="277"/>
      <c r="S441" s="277"/>
      <c r="T441" s="278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T441" s="279" t="s">
        <v>142</v>
      </c>
      <c r="AU441" s="279" t="s">
        <v>84</v>
      </c>
      <c r="AV441" s="16" t="s">
        <v>149</v>
      </c>
      <c r="AW441" s="16" t="s">
        <v>36</v>
      </c>
      <c r="AX441" s="16" t="s">
        <v>74</v>
      </c>
      <c r="AY441" s="279" t="s">
        <v>131</v>
      </c>
    </row>
    <row r="442" s="14" customFormat="1">
      <c r="A442" s="14"/>
      <c r="B442" s="237"/>
      <c r="C442" s="238"/>
      <c r="D442" s="227" t="s">
        <v>142</v>
      </c>
      <c r="E442" s="239" t="s">
        <v>28</v>
      </c>
      <c r="F442" s="240" t="s">
        <v>616</v>
      </c>
      <c r="G442" s="238"/>
      <c r="H442" s="239" t="s">
        <v>28</v>
      </c>
      <c r="I442" s="241"/>
      <c r="J442" s="238"/>
      <c r="K442" s="238"/>
      <c r="L442" s="242"/>
      <c r="M442" s="243"/>
      <c r="N442" s="244"/>
      <c r="O442" s="244"/>
      <c r="P442" s="244"/>
      <c r="Q442" s="244"/>
      <c r="R442" s="244"/>
      <c r="S442" s="244"/>
      <c r="T442" s="24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6" t="s">
        <v>142</v>
      </c>
      <c r="AU442" s="246" t="s">
        <v>84</v>
      </c>
      <c r="AV442" s="14" t="s">
        <v>82</v>
      </c>
      <c r="AW442" s="14" t="s">
        <v>36</v>
      </c>
      <c r="AX442" s="14" t="s">
        <v>74</v>
      </c>
      <c r="AY442" s="246" t="s">
        <v>131</v>
      </c>
    </row>
    <row r="443" s="13" customFormat="1">
      <c r="A443" s="13"/>
      <c r="B443" s="225"/>
      <c r="C443" s="226"/>
      <c r="D443" s="227" t="s">
        <v>142</v>
      </c>
      <c r="E443" s="228" t="s">
        <v>28</v>
      </c>
      <c r="F443" s="229" t="s">
        <v>617</v>
      </c>
      <c r="G443" s="226"/>
      <c r="H443" s="230">
        <v>245.59999999999999</v>
      </c>
      <c r="I443" s="231"/>
      <c r="J443" s="226"/>
      <c r="K443" s="226"/>
      <c r="L443" s="232"/>
      <c r="M443" s="233"/>
      <c r="N443" s="234"/>
      <c r="O443" s="234"/>
      <c r="P443" s="234"/>
      <c r="Q443" s="234"/>
      <c r="R443" s="234"/>
      <c r="S443" s="234"/>
      <c r="T443" s="23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6" t="s">
        <v>142</v>
      </c>
      <c r="AU443" s="236" t="s">
        <v>84</v>
      </c>
      <c r="AV443" s="13" t="s">
        <v>84</v>
      </c>
      <c r="AW443" s="13" t="s">
        <v>36</v>
      </c>
      <c r="AX443" s="13" t="s">
        <v>74</v>
      </c>
      <c r="AY443" s="236" t="s">
        <v>131</v>
      </c>
    </row>
    <row r="444" s="15" customFormat="1">
      <c r="A444" s="15"/>
      <c r="B444" s="247"/>
      <c r="C444" s="248"/>
      <c r="D444" s="227" t="s">
        <v>142</v>
      </c>
      <c r="E444" s="249" t="s">
        <v>28</v>
      </c>
      <c r="F444" s="250" t="s">
        <v>162</v>
      </c>
      <c r="G444" s="248"/>
      <c r="H444" s="251">
        <v>2830.4599999999996</v>
      </c>
      <c r="I444" s="252"/>
      <c r="J444" s="248"/>
      <c r="K444" s="248"/>
      <c r="L444" s="253"/>
      <c r="M444" s="254"/>
      <c r="N444" s="255"/>
      <c r="O444" s="255"/>
      <c r="P444" s="255"/>
      <c r="Q444" s="255"/>
      <c r="R444" s="255"/>
      <c r="S444" s="255"/>
      <c r="T444" s="256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57" t="s">
        <v>142</v>
      </c>
      <c r="AU444" s="257" t="s">
        <v>84</v>
      </c>
      <c r="AV444" s="15" t="s">
        <v>138</v>
      </c>
      <c r="AW444" s="15" t="s">
        <v>36</v>
      </c>
      <c r="AX444" s="15" t="s">
        <v>82</v>
      </c>
      <c r="AY444" s="257" t="s">
        <v>131</v>
      </c>
    </row>
    <row r="445" s="2" customFormat="1" ht="24.15" customHeight="1">
      <c r="A445" s="41"/>
      <c r="B445" s="42"/>
      <c r="C445" s="207" t="s">
        <v>618</v>
      </c>
      <c r="D445" s="207" t="s">
        <v>133</v>
      </c>
      <c r="E445" s="208" t="s">
        <v>619</v>
      </c>
      <c r="F445" s="209" t="s">
        <v>620</v>
      </c>
      <c r="G445" s="210" t="s">
        <v>136</v>
      </c>
      <c r="H445" s="211">
        <v>2931.3649999999998</v>
      </c>
      <c r="I445" s="212"/>
      <c r="J445" s="213">
        <f>ROUND(I445*H445,2)</f>
        <v>0</v>
      </c>
      <c r="K445" s="209" t="s">
        <v>137</v>
      </c>
      <c r="L445" s="47"/>
      <c r="M445" s="214" t="s">
        <v>28</v>
      </c>
      <c r="N445" s="215" t="s">
        <v>45</v>
      </c>
      <c r="O445" s="87"/>
      <c r="P445" s="216">
        <f>O445*H445</f>
        <v>0</v>
      </c>
      <c r="Q445" s="216">
        <v>0</v>
      </c>
      <c r="R445" s="216">
        <f>Q445*H445</f>
        <v>0</v>
      </c>
      <c r="S445" s="216">
        <v>0</v>
      </c>
      <c r="T445" s="217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18" t="s">
        <v>138</v>
      </c>
      <c r="AT445" s="218" t="s">
        <v>133</v>
      </c>
      <c r="AU445" s="218" t="s">
        <v>84</v>
      </c>
      <c r="AY445" s="20" t="s">
        <v>131</v>
      </c>
      <c r="BE445" s="219">
        <f>IF(N445="základní",J445,0)</f>
        <v>0</v>
      </c>
      <c r="BF445" s="219">
        <f>IF(N445="snížená",J445,0)</f>
        <v>0</v>
      </c>
      <c r="BG445" s="219">
        <f>IF(N445="zákl. přenesená",J445,0)</f>
        <v>0</v>
      </c>
      <c r="BH445" s="219">
        <f>IF(N445="sníž. přenesená",J445,0)</f>
        <v>0</v>
      </c>
      <c r="BI445" s="219">
        <f>IF(N445="nulová",J445,0)</f>
        <v>0</v>
      </c>
      <c r="BJ445" s="20" t="s">
        <v>82</v>
      </c>
      <c r="BK445" s="219">
        <f>ROUND(I445*H445,2)</f>
        <v>0</v>
      </c>
      <c r="BL445" s="20" t="s">
        <v>138</v>
      </c>
      <c r="BM445" s="218" t="s">
        <v>621</v>
      </c>
    </row>
    <row r="446" s="2" customFormat="1">
      <c r="A446" s="41"/>
      <c r="B446" s="42"/>
      <c r="C446" s="43"/>
      <c r="D446" s="220" t="s">
        <v>140</v>
      </c>
      <c r="E446" s="43"/>
      <c r="F446" s="221" t="s">
        <v>622</v>
      </c>
      <c r="G446" s="43"/>
      <c r="H446" s="43"/>
      <c r="I446" s="222"/>
      <c r="J446" s="43"/>
      <c r="K446" s="43"/>
      <c r="L446" s="47"/>
      <c r="M446" s="223"/>
      <c r="N446" s="224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140</v>
      </c>
      <c r="AU446" s="20" t="s">
        <v>84</v>
      </c>
    </row>
    <row r="447" s="14" customFormat="1">
      <c r="A447" s="14"/>
      <c r="B447" s="237"/>
      <c r="C447" s="238"/>
      <c r="D447" s="227" t="s">
        <v>142</v>
      </c>
      <c r="E447" s="239" t="s">
        <v>28</v>
      </c>
      <c r="F447" s="240" t="s">
        <v>603</v>
      </c>
      <c r="G447" s="238"/>
      <c r="H447" s="239" t="s">
        <v>28</v>
      </c>
      <c r="I447" s="241"/>
      <c r="J447" s="238"/>
      <c r="K447" s="238"/>
      <c r="L447" s="242"/>
      <c r="M447" s="243"/>
      <c r="N447" s="244"/>
      <c r="O447" s="244"/>
      <c r="P447" s="244"/>
      <c r="Q447" s="244"/>
      <c r="R447" s="244"/>
      <c r="S447" s="244"/>
      <c r="T447" s="24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6" t="s">
        <v>142</v>
      </c>
      <c r="AU447" s="246" t="s">
        <v>84</v>
      </c>
      <c r="AV447" s="14" t="s">
        <v>82</v>
      </c>
      <c r="AW447" s="14" t="s">
        <v>36</v>
      </c>
      <c r="AX447" s="14" t="s">
        <v>74</v>
      </c>
      <c r="AY447" s="246" t="s">
        <v>131</v>
      </c>
    </row>
    <row r="448" s="13" customFormat="1">
      <c r="A448" s="13"/>
      <c r="B448" s="225"/>
      <c r="C448" s="226"/>
      <c r="D448" s="227" t="s">
        <v>142</v>
      </c>
      <c r="E448" s="228" t="s">
        <v>28</v>
      </c>
      <c r="F448" s="229" t="s">
        <v>623</v>
      </c>
      <c r="G448" s="226"/>
      <c r="H448" s="230">
        <v>1128.25</v>
      </c>
      <c r="I448" s="231"/>
      <c r="J448" s="226"/>
      <c r="K448" s="226"/>
      <c r="L448" s="232"/>
      <c r="M448" s="233"/>
      <c r="N448" s="234"/>
      <c r="O448" s="234"/>
      <c r="P448" s="234"/>
      <c r="Q448" s="234"/>
      <c r="R448" s="234"/>
      <c r="S448" s="234"/>
      <c r="T448" s="23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6" t="s">
        <v>142</v>
      </c>
      <c r="AU448" s="236" t="s">
        <v>84</v>
      </c>
      <c r="AV448" s="13" t="s">
        <v>84</v>
      </c>
      <c r="AW448" s="13" t="s">
        <v>36</v>
      </c>
      <c r="AX448" s="13" t="s">
        <v>74</v>
      </c>
      <c r="AY448" s="236" t="s">
        <v>131</v>
      </c>
    </row>
    <row r="449" s="13" customFormat="1">
      <c r="A449" s="13"/>
      <c r="B449" s="225"/>
      <c r="C449" s="226"/>
      <c r="D449" s="227" t="s">
        <v>142</v>
      </c>
      <c r="E449" s="228" t="s">
        <v>28</v>
      </c>
      <c r="F449" s="229" t="s">
        <v>624</v>
      </c>
      <c r="G449" s="226"/>
      <c r="H449" s="230">
        <v>953.92499999999995</v>
      </c>
      <c r="I449" s="231"/>
      <c r="J449" s="226"/>
      <c r="K449" s="226"/>
      <c r="L449" s="232"/>
      <c r="M449" s="233"/>
      <c r="N449" s="234"/>
      <c r="O449" s="234"/>
      <c r="P449" s="234"/>
      <c r="Q449" s="234"/>
      <c r="R449" s="234"/>
      <c r="S449" s="234"/>
      <c r="T449" s="23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6" t="s">
        <v>142</v>
      </c>
      <c r="AU449" s="236" t="s">
        <v>84</v>
      </c>
      <c r="AV449" s="13" t="s">
        <v>84</v>
      </c>
      <c r="AW449" s="13" t="s">
        <v>36</v>
      </c>
      <c r="AX449" s="13" t="s">
        <v>74</v>
      </c>
      <c r="AY449" s="236" t="s">
        <v>131</v>
      </c>
    </row>
    <row r="450" s="13" customFormat="1">
      <c r="A450" s="13"/>
      <c r="B450" s="225"/>
      <c r="C450" s="226"/>
      <c r="D450" s="227" t="s">
        <v>142</v>
      </c>
      <c r="E450" s="228" t="s">
        <v>28</v>
      </c>
      <c r="F450" s="229" t="s">
        <v>625</v>
      </c>
      <c r="G450" s="226"/>
      <c r="H450" s="230">
        <v>187.28</v>
      </c>
      <c r="I450" s="231"/>
      <c r="J450" s="226"/>
      <c r="K450" s="226"/>
      <c r="L450" s="232"/>
      <c r="M450" s="233"/>
      <c r="N450" s="234"/>
      <c r="O450" s="234"/>
      <c r="P450" s="234"/>
      <c r="Q450" s="234"/>
      <c r="R450" s="234"/>
      <c r="S450" s="234"/>
      <c r="T450" s="23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6" t="s">
        <v>142</v>
      </c>
      <c r="AU450" s="236" t="s">
        <v>84</v>
      </c>
      <c r="AV450" s="13" t="s">
        <v>84</v>
      </c>
      <c r="AW450" s="13" t="s">
        <v>36</v>
      </c>
      <c r="AX450" s="13" t="s">
        <v>74</v>
      </c>
      <c r="AY450" s="236" t="s">
        <v>131</v>
      </c>
    </row>
    <row r="451" s="13" customFormat="1">
      <c r="A451" s="13"/>
      <c r="B451" s="225"/>
      <c r="C451" s="226"/>
      <c r="D451" s="227" t="s">
        <v>142</v>
      </c>
      <c r="E451" s="228" t="s">
        <v>28</v>
      </c>
      <c r="F451" s="229" t="s">
        <v>626</v>
      </c>
      <c r="G451" s="226"/>
      <c r="H451" s="230">
        <v>282.18000000000001</v>
      </c>
      <c r="I451" s="231"/>
      <c r="J451" s="226"/>
      <c r="K451" s="226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142</v>
      </c>
      <c r="AU451" s="236" t="s">
        <v>84</v>
      </c>
      <c r="AV451" s="13" t="s">
        <v>84</v>
      </c>
      <c r="AW451" s="13" t="s">
        <v>36</v>
      </c>
      <c r="AX451" s="13" t="s">
        <v>74</v>
      </c>
      <c r="AY451" s="236" t="s">
        <v>131</v>
      </c>
    </row>
    <row r="452" s="13" customFormat="1">
      <c r="A452" s="13"/>
      <c r="B452" s="225"/>
      <c r="C452" s="226"/>
      <c r="D452" s="227" t="s">
        <v>142</v>
      </c>
      <c r="E452" s="228" t="s">
        <v>28</v>
      </c>
      <c r="F452" s="229" t="s">
        <v>627</v>
      </c>
      <c r="G452" s="226"/>
      <c r="H452" s="230">
        <v>75.230000000000004</v>
      </c>
      <c r="I452" s="231"/>
      <c r="J452" s="226"/>
      <c r="K452" s="226"/>
      <c r="L452" s="232"/>
      <c r="M452" s="233"/>
      <c r="N452" s="234"/>
      <c r="O452" s="234"/>
      <c r="P452" s="234"/>
      <c r="Q452" s="234"/>
      <c r="R452" s="234"/>
      <c r="S452" s="234"/>
      <c r="T452" s="23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6" t="s">
        <v>142</v>
      </c>
      <c r="AU452" s="236" t="s">
        <v>84</v>
      </c>
      <c r="AV452" s="13" t="s">
        <v>84</v>
      </c>
      <c r="AW452" s="13" t="s">
        <v>36</v>
      </c>
      <c r="AX452" s="13" t="s">
        <v>74</v>
      </c>
      <c r="AY452" s="236" t="s">
        <v>131</v>
      </c>
    </row>
    <row r="453" s="16" customFormat="1">
      <c r="A453" s="16"/>
      <c r="B453" s="269"/>
      <c r="C453" s="270"/>
      <c r="D453" s="227" t="s">
        <v>142</v>
      </c>
      <c r="E453" s="271" t="s">
        <v>28</v>
      </c>
      <c r="F453" s="272" t="s">
        <v>588</v>
      </c>
      <c r="G453" s="270"/>
      <c r="H453" s="273">
        <v>2626.8650000000002</v>
      </c>
      <c r="I453" s="274"/>
      <c r="J453" s="270"/>
      <c r="K453" s="270"/>
      <c r="L453" s="275"/>
      <c r="M453" s="276"/>
      <c r="N453" s="277"/>
      <c r="O453" s="277"/>
      <c r="P453" s="277"/>
      <c r="Q453" s="277"/>
      <c r="R453" s="277"/>
      <c r="S453" s="277"/>
      <c r="T453" s="278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T453" s="279" t="s">
        <v>142</v>
      </c>
      <c r="AU453" s="279" t="s">
        <v>84</v>
      </c>
      <c r="AV453" s="16" t="s">
        <v>149</v>
      </c>
      <c r="AW453" s="16" t="s">
        <v>36</v>
      </c>
      <c r="AX453" s="16" t="s">
        <v>74</v>
      </c>
      <c r="AY453" s="279" t="s">
        <v>131</v>
      </c>
    </row>
    <row r="454" s="14" customFormat="1">
      <c r="A454" s="14"/>
      <c r="B454" s="237"/>
      <c r="C454" s="238"/>
      <c r="D454" s="227" t="s">
        <v>142</v>
      </c>
      <c r="E454" s="239" t="s">
        <v>28</v>
      </c>
      <c r="F454" s="240" t="s">
        <v>605</v>
      </c>
      <c r="G454" s="238"/>
      <c r="H454" s="239" t="s">
        <v>28</v>
      </c>
      <c r="I454" s="241"/>
      <c r="J454" s="238"/>
      <c r="K454" s="238"/>
      <c r="L454" s="242"/>
      <c r="M454" s="243"/>
      <c r="N454" s="244"/>
      <c r="O454" s="244"/>
      <c r="P454" s="244"/>
      <c r="Q454" s="244"/>
      <c r="R454" s="244"/>
      <c r="S454" s="244"/>
      <c r="T454" s="24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6" t="s">
        <v>142</v>
      </c>
      <c r="AU454" s="246" t="s">
        <v>84</v>
      </c>
      <c r="AV454" s="14" t="s">
        <v>82</v>
      </c>
      <c r="AW454" s="14" t="s">
        <v>36</v>
      </c>
      <c r="AX454" s="14" t="s">
        <v>74</v>
      </c>
      <c r="AY454" s="246" t="s">
        <v>131</v>
      </c>
    </row>
    <row r="455" s="13" customFormat="1">
      <c r="A455" s="13"/>
      <c r="B455" s="225"/>
      <c r="C455" s="226"/>
      <c r="D455" s="227" t="s">
        <v>142</v>
      </c>
      <c r="E455" s="228" t="s">
        <v>28</v>
      </c>
      <c r="F455" s="229" t="s">
        <v>628</v>
      </c>
      <c r="G455" s="226"/>
      <c r="H455" s="230">
        <v>58.899999999999999</v>
      </c>
      <c r="I455" s="231"/>
      <c r="J455" s="226"/>
      <c r="K455" s="226"/>
      <c r="L455" s="232"/>
      <c r="M455" s="233"/>
      <c r="N455" s="234"/>
      <c r="O455" s="234"/>
      <c r="P455" s="234"/>
      <c r="Q455" s="234"/>
      <c r="R455" s="234"/>
      <c r="S455" s="234"/>
      <c r="T455" s="23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6" t="s">
        <v>142</v>
      </c>
      <c r="AU455" s="236" t="s">
        <v>84</v>
      </c>
      <c r="AV455" s="13" t="s">
        <v>84</v>
      </c>
      <c r="AW455" s="13" t="s">
        <v>36</v>
      </c>
      <c r="AX455" s="13" t="s">
        <v>74</v>
      </c>
      <c r="AY455" s="236" t="s">
        <v>131</v>
      </c>
    </row>
    <row r="456" s="14" customFormat="1">
      <c r="A456" s="14"/>
      <c r="B456" s="237"/>
      <c r="C456" s="238"/>
      <c r="D456" s="227" t="s">
        <v>142</v>
      </c>
      <c r="E456" s="239" t="s">
        <v>28</v>
      </c>
      <c r="F456" s="240" t="s">
        <v>616</v>
      </c>
      <c r="G456" s="238"/>
      <c r="H456" s="239" t="s">
        <v>28</v>
      </c>
      <c r="I456" s="241"/>
      <c r="J456" s="238"/>
      <c r="K456" s="238"/>
      <c r="L456" s="242"/>
      <c r="M456" s="243"/>
      <c r="N456" s="244"/>
      <c r="O456" s="244"/>
      <c r="P456" s="244"/>
      <c r="Q456" s="244"/>
      <c r="R456" s="244"/>
      <c r="S456" s="244"/>
      <c r="T456" s="24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6" t="s">
        <v>142</v>
      </c>
      <c r="AU456" s="246" t="s">
        <v>84</v>
      </c>
      <c r="AV456" s="14" t="s">
        <v>82</v>
      </c>
      <c r="AW456" s="14" t="s">
        <v>36</v>
      </c>
      <c r="AX456" s="14" t="s">
        <v>74</v>
      </c>
      <c r="AY456" s="246" t="s">
        <v>131</v>
      </c>
    </row>
    <row r="457" s="13" customFormat="1">
      <c r="A457" s="13"/>
      <c r="B457" s="225"/>
      <c r="C457" s="226"/>
      <c r="D457" s="227" t="s">
        <v>142</v>
      </c>
      <c r="E457" s="228" t="s">
        <v>28</v>
      </c>
      <c r="F457" s="229" t="s">
        <v>617</v>
      </c>
      <c r="G457" s="226"/>
      <c r="H457" s="230">
        <v>245.59999999999999</v>
      </c>
      <c r="I457" s="231"/>
      <c r="J457" s="226"/>
      <c r="K457" s="226"/>
      <c r="L457" s="232"/>
      <c r="M457" s="233"/>
      <c r="N457" s="234"/>
      <c r="O457" s="234"/>
      <c r="P457" s="234"/>
      <c r="Q457" s="234"/>
      <c r="R457" s="234"/>
      <c r="S457" s="234"/>
      <c r="T457" s="23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6" t="s">
        <v>142</v>
      </c>
      <c r="AU457" s="236" t="s">
        <v>84</v>
      </c>
      <c r="AV457" s="13" t="s">
        <v>84</v>
      </c>
      <c r="AW457" s="13" t="s">
        <v>36</v>
      </c>
      <c r="AX457" s="13" t="s">
        <v>74</v>
      </c>
      <c r="AY457" s="236" t="s">
        <v>131</v>
      </c>
    </row>
    <row r="458" s="15" customFormat="1">
      <c r="A458" s="15"/>
      <c r="B458" s="247"/>
      <c r="C458" s="248"/>
      <c r="D458" s="227" t="s">
        <v>142</v>
      </c>
      <c r="E458" s="249" t="s">
        <v>28</v>
      </c>
      <c r="F458" s="250" t="s">
        <v>162</v>
      </c>
      <c r="G458" s="248"/>
      <c r="H458" s="251">
        <v>2931.3650000000002</v>
      </c>
      <c r="I458" s="252"/>
      <c r="J458" s="248"/>
      <c r="K458" s="248"/>
      <c r="L458" s="253"/>
      <c r="M458" s="254"/>
      <c r="N458" s="255"/>
      <c r="O458" s="255"/>
      <c r="P458" s="255"/>
      <c r="Q458" s="255"/>
      <c r="R458" s="255"/>
      <c r="S458" s="255"/>
      <c r="T458" s="256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57" t="s">
        <v>142</v>
      </c>
      <c r="AU458" s="257" t="s">
        <v>84</v>
      </c>
      <c r="AV458" s="15" t="s">
        <v>138</v>
      </c>
      <c r="AW458" s="15" t="s">
        <v>36</v>
      </c>
      <c r="AX458" s="15" t="s">
        <v>82</v>
      </c>
      <c r="AY458" s="257" t="s">
        <v>131</v>
      </c>
    </row>
    <row r="459" s="2" customFormat="1" ht="33" customHeight="1">
      <c r="A459" s="41"/>
      <c r="B459" s="42"/>
      <c r="C459" s="207" t="s">
        <v>629</v>
      </c>
      <c r="D459" s="207" t="s">
        <v>133</v>
      </c>
      <c r="E459" s="208" t="s">
        <v>630</v>
      </c>
      <c r="F459" s="209" t="s">
        <v>631</v>
      </c>
      <c r="G459" s="210" t="s">
        <v>136</v>
      </c>
      <c r="H459" s="211">
        <v>51.899999999999999</v>
      </c>
      <c r="I459" s="212"/>
      <c r="J459" s="213">
        <f>ROUND(I459*H459,2)</f>
        <v>0</v>
      </c>
      <c r="K459" s="209" t="s">
        <v>137</v>
      </c>
      <c r="L459" s="47"/>
      <c r="M459" s="214" t="s">
        <v>28</v>
      </c>
      <c r="N459" s="215" t="s">
        <v>45</v>
      </c>
      <c r="O459" s="87"/>
      <c r="P459" s="216">
        <f>O459*H459</f>
        <v>0</v>
      </c>
      <c r="Q459" s="216">
        <v>0.1837</v>
      </c>
      <c r="R459" s="216">
        <f>Q459*H459</f>
        <v>9.5340299999999996</v>
      </c>
      <c r="S459" s="216">
        <v>0</v>
      </c>
      <c r="T459" s="217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18" t="s">
        <v>138</v>
      </c>
      <c r="AT459" s="218" t="s">
        <v>133</v>
      </c>
      <c r="AU459" s="218" t="s">
        <v>84</v>
      </c>
      <c r="AY459" s="20" t="s">
        <v>131</v>
      </c>
      <c r="BE459" s="219">
        <f>IF(N459="základní",J459,0)</f>
        <v>0</v>
      </c>
      <c r="BF459" s="219">
        <f>IF(N459="snížená",J459,0)</f>
        <v>0</v>
      </c>
      <c r="BG459" s="219">
        <f>IF(N459="zákl. přenesená",J459,0)</f>
        <v>0</v>
      </c>
      <c r="BH459" s="219">
        <f>IF(N459="sníž. přenesená",J459,0)</f>
        <v>0</v>
      </c>
      <c r="BI459" s="219">
        <f>IF(N459="nulová",J459,0)</f>
        <v>0</v>
      </c>
      <c r="BJ459" s="20" t="s">
        <v>82</v>
      </c>
      <c r="BK459" s="219">
        <f>ROUND(I459*H459,2)</f>
        <v>0</v>
      </c>
      <c r="BL459" s="20" t="s">
        <v>138</v>
      </c>
      <c r="BM459" s="218" t="s">
        <v>632</v>
      </c>
    </row>
    <row r="460" s="2" customFormat="1">
      <c r="A460" s="41"/>
      <c r="B460" s="42"/>
      <c r="C460" s="43"/>
      <c r="D460" s="220" t="s">
        <v>140</v>
      </c>
      <c r="E460" s="43"/>
      <c r="F460" s="221" t="s">
        <v>633</v>
      </c>
      <c r="G460" s="43"/>
      <c r="H460" s="43"/>
      <c r="I460" s="222"/>
      <c r="J460" s="43"/>
      <c r="K460" s="43"/>
      <c r="L460" s="47"/>
      <c r="M460" s="223"/>
      <c r="N460" s="224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140</v>
      </c>
      <c r="AU460" s="20" t="s">
        <v>84</v>
      </c>
    </row>
    <row r="461" s="14" customFormat="1">
      <c r="A461" s="14"/>
      <c r="B461" s="237"/>
      <c r="C461" s="238"/>
      <c r="D461" s="227" t="s">
        <v>142</v>
      </c>
      <c r="E461" s="239" t="s">
        <v>28</v>
      </c>
      <c r="F461" s="240" t="s">
        <v>634</v>
      </c>
      <c r="G461" s="238"/>
      <c r="H461" s="239" t="s">
        <v>28</v>
      </c>
      <c r="I461" s="241"/>
      <c r="J461" s="238"/>
      <c r="K461" s="238"/>
      <c r="L461" s="242"/>
      <c r="M461" s="243"/>
      <c r="N461" s="244"/>
      <c r="O461" s="244"/>
      <c r="P461" s="244"/>
      <c r="Q461" s="244"/>
      <c r="R461" s="244"/>
      <c r="S461" s="244"/>
      <c r="T461" s="24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6" t="s">
        <v>142</v>
      </c>
      <c r="AU461" s="246" t="s">
        <v>84</v>
      </c>
      <c r="AV461" s="14" t="s">
        <v>82</v>
      </c>
      <c r="AW461" s="14" t="s">
        <v>36</v>
      </c>
      <c r="AX461" s="14" t="s">
        <v>74</v>
      </c>
      <c r="AY461" s="246" t="s">
        <v>131</v>
      </c>
    </row>
    <row r="462" s="13" customFormat="1">
      <c r="A462" s="13"/>
      <c r="B462" s="225"/>
      <c r="C462" s="226"/>
      <c r="D462" s="227" t="s">
        <v>142</v>
      </c>
      <c r="E462" s="228" t="s">
        <v>28</v>
      </c>
      <c r="F462" s="229" t="s">
        <v>635</v>
      </c>
      <c r="G462" s="226"/>
      <c r="H462" s="230">
        <v>51.899999999999999</v>
      </c>
      <c r="I462" s="231"/>
      <c r="J462" s="226"/>
      <c r="K462" s="226"/>
      <c r="L462" s="232"/>
      <c r="M462" s="233"/>
      <c r="N462" s="234"/>
      <c r="O462" s="234"/>
      <c r="P462" s="234"/>
      <c r="Q462" s="234"/>
      <c r="R462" s="234"/>
      <c r="S462" s="234"/>
      <c r="T462" s="23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6" t="s">
        <v>142</v>
      </c>
      <c r="AU462" s="236" t="s">
        <v>84</v>
      </c>
      <c r="AV462" s="13" t="s">
        <v>84</v>
      </c>
      <c r="AW462" s="13" t="s">
        <v>36</v>
      </c>
      <c r="AX462" s="13" t="s">
        <v>74</v>
      </c>
      <c r="AY462" s="236" t="s">
        <v>131</v>
      </c>
    </row>
    <row r="463" s="15" customFormat="1">
      <c r="A463" s="15"/>
      <c r="B463" s="247"/>
      <c r="C463" s="248"/>
      <c r="D463" s="227" t="s">
        <v>142</v>
      </c>
      <c r="E463" s="249" t="s">
        <v>28</v>
      </c>
      <c r="F463" s="250" t="s">
        <v>162</v>
      </c>
      <c r="G463" s="248"/>
      <c r="H463" s="251">
        <v>51.899999999999999</v>
      </c>
      <c r="I463" s="252"/>
      <c r="J463" s="248"/>
      <c r="K463" s="248"/>
      <c r="L463" s="253"/>
      <c r="M463" s="254"/>
      <c r="N463" s="255"/>
      <c r="O463" s="255"/>
      <c r="P463" s="255"/>
      <c r="Q463" s="255"/>
      <c r="R463" s="255"/>
      <c r="S463" s="255"/>
      <c r="T463" s="256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57" t="s">
        <v>142</v>
      </c>
      <c r="AU463" s="257" t="s">
        <v>84</v>
      </c>
      <c r="AV463" s="15" t="s">
        <v>138</v>
      </c>
      <c r="AW463" s="15" t="s">
        <v>36</v>
      </c>
      <c r="AX463" s="15" t="s">
        <v>82</v>
      </c>
      <c r="AY463" s="257" t="s">
        <v>131</v>
      </c>
    </row>
    <row r="464" s="2" customFormat="1" ht="16.5" customHeight="1">
      <c r="A464" s="41"/>
      <c r="B464" s="42"/>
      <c r="C464" s="259" t="s">
        <v>636</v>
      </c>
      <c r="D464" s="259" t="s">
        <v>285</v>
      </c>
      <c r="E464" s="260" t="s">
        <v>637</v>
      </c>
      <c r="F464" s="261" t="s">
        <v>638</v>
      </c>
      <c r="G464" s="262" t="s">
        <v>136</v>
      </c>
      <c r="H464" s="263">
        <v>53.457000000000001</v>
      </c>
      <c r="I464" s="264"/>
      <c r="J464" s="265">
        <f>ROUND(I464*H464,2)</f>
        <v>0</v>
      </c>
      <c r="K464" s="261" t="s">
        <v>137</v>
      </c>
      <c r="L464" s="266"/>
      <c r="M464" s="267" t="s">
        <v>28</v>
      </c>
      <c r="N464" s="268" t="s">
        <v>45</v>
      </c>
      <c r="O464" s="87"/>
      <c r="P464" s="216">
        <f>O464*H464</f>
        <v>0</v>
      </c>
      <c r="Q464" s="216">
        <v>0.41699999999999998</v>
      </c>
      <c r="R464" s="216">
        <f>Q464*H464</f>
        <v>22.291568999999999</v>
      </c>
      <c r="S464" s="216">
        <v>0</v>
      </c>
      <c r="T464" s="217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18" t="s">
        <v>185</v>
      </c>
      <c r="AT464" s="218" t="s">
        <v>285</v>
      </c>
      <c r="AU464" s="218" t="s">
        <v>84</v>
      </c>
      <c r="AY464" s="20" t="s">
        <v>131</v>
      </c>
      <c r="BE464" s="219">
        <f>IF(N464="základní",J464,0)</f>
        <v>0</v>
      </c>
      <c r="BF464" s="219">
        <f>IF(N464="snížená",J464,0)</f>
        <v>0</v>
      </c>
      <c r="BG464" s="219">
        <f>IF(N464="zákl. přenesená",J464,0)</f>
        <v>0</v>
      </c>
      <c r="BH464" s="219">
        <f>IF(N464="sníž. přenesená",J464,0)</f>
        <v>0</v>
      </c>
      <c r="BI464" s="219">
        <f>IF(N464="nulová",J464,0)</f>
        <v>0</v>
      </c>
      <c r="BJ464" s="20" t="s">
        <v>82</v>
      </c>
      <c r="BK464" s="219">
        <f>ROUND(I464*H464,2)</f>
        <v>0</v>
      </c>
      <c r="BL464" s="20" t="s">
        <v>138</v>
      </c>
      <c r="BM464" s="218" t="s">
        <v>639</v>
      </c>
    </row>
    <row r="465" s="2" customFormat="1">
      <c r="A465" s="41"/>
      <c r="B465" s="42"/>
      <c r="C465" s="43"/>
      <c r="D465" s="227" t="s">
        <v>213</v>
      </c>
      <c r="E465" s="43"/>
      <c r="F465" s="258" t="s">
        <v>640</v>
      </c>
      <c r="G465" s="43"/>
      <c r="H465" s="43"/>
      <c r="I465" s="222"/>
      <c r="J465" s="43"/>
      <c r="K465" s="43"/>
      <c r="L465" s="47"/>
      <c r="M465" s="223"/>
      <c r="N465" s="224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213</v>
      </c>
      <c r="AU465" s="20" t="s">
        <v>84</v>
      </c>
    </row>
    <row r="466" s="14" customFormat="1">
      <c r="A466" s="14"/>
      <c r="B466" s="237"/>
      <c r="C466" s="238"/>
      <c r="D466" s="227" t="s">
        <v>142</v>
      </c>
      <c r="E466" s="239" t="s">
        <v>28</v>
      </c>
      <c r="F466" s="240" t="s">
        <v>605</v>
      </c>
      <c r="G466" s="238"/>
      <c r="H466" s="239" t="s">
        <v>28</v>
      </c>
      <c r="I466" s="241"/>
      <c r="J466" s="238"/>
      <c r="K466" s="238"/>
      <c r="L466" s="242"/>
      <c r="M466" s="243"/>
      <c r="N466" s="244"/>
      <c r="O466" s="244"/>
      <c r="P466" s="244"/>
      <c r="Q466" s="244"/>
      <c r="R466" s="244"/>
      <c r="S466" s="244"/>
      <c r="T466" s="24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6" t="s">
        <v>142</v>
      </c>
      <c r="AU466" s="246" t="s">
        <v>84</v>
      </c>
      <c r="AV466" s="14" t="s">
        <v>82</v>
      </c>
      <c r="AW466" s="14" t="s">
        <v>36</v>
      </c>
      <c r="AX466" s="14" t="s">
        <v>74</v>
      </c>
      <c r="AY466" s="246" t="s">
        <v>131</v>
      </c>
    </row>
    <row r="467" s="13" customFormat="1">
      <c r="A467" s="13"/>
      <c r="B467" s="225"/>
      <c r="C467" s="226"/>
      <c r="D467" s="227" t="s">
        <v>142</v>
      </c>
      <c r="E467" s="228" t="s">
        <v>28</v>
      </c>
      <c r="F467" s="229" t="s">
        <v>635</v>
      </c>
      <c r="G467" s="226"/>
      <c r="H467" s="230">
        <v>51.899999999999999</v>
      </c>
      <c r="I467" s="231"/>
      <c r="J467" s="226"/>
      <c r="K467" s="226"/>
      <c r="L467" s="232"/>
      <c r="M467" s="233"/>
      <c r="N467" s="234"/>
      <c r="O467" s="234"/>
      <c r="P467" s="234"/>
      <c r="Q467" s="234"/>
      <c r="R467" s="234"/>
      <c r="S467" s="234"/>
      <c r="T467" s="23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6" t="s">
        <v>142</v>
      </c>
      <c r="AU467" s="236" t="s">
        <v>84</v>
      </c>
      <c r="AV467" s="13" t="s">
        <v>84</v>
      </c>
      <c r="AW467" s="13" t="s">
        <v>36</v>
      </c>
      <c r="AX467" s="13" t="s">
        <v>74</v>
      </c>
      <c r="AY467" s="236" t="s">
        <v>131</v>
      </c>
    </row>
    <row r="468" s="15" customFormat="1">
      <c r="A468" s="15"/>
      <c r="B468" s="247"/>
      <c r="C468" s="248"/>
      <c r="D468" s="227" t="s">
        <v>142</v>
      </c>
      <c r="E468" s="249" t="s">
        <v>28</v>
      </c>
      <c r="F468" s="250" t="s">
        <v>162</v>
      </c>
      <c r="G468" s="248"/>
      <c r="H468" s="251">
        <v>51.899999999999999</v>
      </c>
      <c r="I468" s="252"/>
      <c r="J468" s="248"/>
      <c r="K468" s="248"/>
      <c r="L468" s="253"/>
      <c r="M468" s="254"/>
      <c r="N468" s="255"/>
      <c r="O468" s="255"/>
      <c r="P468" s="255"/>
      <c r="Q468" s="255"/>
      <c r="R468" s="255"/>
      <c r="S468" s="255"/>
      <c r="T468" s="256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57" t="s">
        <v>142</v>
      </c>
      <c r="AU468" s="257" t="s">
        <v>84</v>
      </c>
      <c r="AV468" s="15" t="s">
        <v>138</v>
      </c>
      <c r="AW468" s="15" t="s">
        <v>36</v>
      </c>
      <c r="AX468" s="15" t="s">
        <v>82</v>
      </c>
      <c r="AY468" s="257" t="s">
        <v>131</v>
      </c>
    </row>
    <row r="469" s="13" customFormat="1">
      <c r="A469" s="13"/>
      <c r="B469" s="225"/>
      <c r="C469" s="226"/>
      <c r="D469" s="227" t="s">
        <v>142</v>
      </c>
      <c r="E469" s="226"/>
      <c r="F469" s="229" t="s">
        <v>641</v>
      </c>
      <c r="G469" s="226"/>
      <c r="H469" s="230">
        <v>53.457000000000001</v>
      </c>
      <c r="I469" s="231"/>
      <c r="J469" s="226"/>
      <c r="K469" s="226"/>
      <c r="L469" s="232"/>
      <c r="M469" s="233"/>
      <c r="N469" s="234"/>
      <c r="O469" s="234"/>
      <c r="P469" s="234"/>
      <c r="Q469" s="234"/>
      <c r="R469" s="234"/>
      <c r="S469" s="234"/>
      <c r="T469" s="23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6" t="s">
        <v>142</v>
      </c>
      <c r="AU469" s="236" t="s">
        <v>84</v>
      </c>
      <c r="AV469" s="13" t="s">
        <v>84</v>
      </c>
      <c r="AW469" s="13" t="s">
        <v>4</v>
      </c>
      <c r="AX469" s="13" t="s">
        <v>82</v>
      </c>
      <c r="AY469" s="236" t="s">
        <v>131</v>
      </c>
    </row>
    <row r="470" s="2" customFormat="1" ht="33" customHeight="1">
      <c r="A470" s="41"/>
      <c r="B470" s="42"/>
      <c r="C470" s="207" t="s">
        <v>642</v>
      </c>
      <c r="D470" s="207" t="s">
        <v>133</v>
      </c>
      <c r="E470" s="208" t="s">
        <v>643</v>
      </c>
      <c r="F470" s="209" t="s">
        <v>644</v>
      </c>
      <c r="G470" s="210" t="s">
        <v>136</v>
      </c>
      <c r="H470" s="211">
        <v>530.44000000000005</v>
      </c>
      <c r="I470" s="212"/>
      <c r="J470" s="213">
        <f>ROUND(I470*H470,2)</f>
        <v>0</v>
      </c>
      <c r="K470" s="209" t="s">
        <v>137</v>
      </c>
      <c r="L470" s="47"/>
      <c r="M470" s="214" t="s">
        <v>28</v>
      </c>
      <c r="N470" s="215" t="s">
        <v>45</v>
      </c>
      <c r="O470" s="87"/>
      <c r="P470" s="216">
        <f>O470*H470</f>
        <v>0</v>
      </c>
      <c r="Q470" s="216">
        <v>0.1837</v>
      </c>
      <c r="R470" s="216">
        <f>Q470*H470</f>
        <v>97.441828000000015</v>
      </c>
      <c r="S470" s="216">
        <v>0</v>
      </c>
      <c r="T470" s="217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18" t="s">
        <v>138</v>
      </c>
      <c r="AT470" s="218" t="s">
        <v>133</v>
      </c>
      <c r="AU470" s="218" t="s">
        <v>84</v>
      </c>
      <c r="AY470" s="20" t="s">
        <v>131</v>
      </c>
      <c r="BE470" s="219">
        <f>IF(N470="základní",J470,0)</f>
        <v>0</v>
      </c>
      <c r="BF470" s="219">
        <f>IF(N470="snížená",J470,0)</f>
        <v>0</v>
      </c>
      <c r="BG470" s="219">
        <f>IF(N470="zákl. přenesená",J470,0)</f>
        <v>0</v>
      </c>
      <c r="BH470" s="219">
        <f>IF(N470="sníž. přenesená",J470,0)</f>
        <v>0</v>
      </c>
      <c r="BI470" s="219">
        <f>IF(N470="nulová",J470,0)</f>
        <v>0</v>
      </c>
      <c r="BJ470" s="20" t="s">
        <v>82</v>
      </c>
      <c r="BK470" s="219">
        <f>ROUND(I470*H470,2)</f>
        <v>0</v>
      </c>
      <c r="BL470" s="20" t="s">
        <v>138</v>
      </c>
      <c r="BM470" s="218" t="s">
        <v>645</v>
      </c>
    </row>
    <row r="471" s="2" customFormat="1">
      <c r="A471" s="41"/>
      <c r="B471" s="42"/>
      <c r="C471" s="43"/>
      <c r="D471" s="220" t="s">
        <v>140</v>
      </c>
      <c r="E471" s="43"/>
      <c r="F471" s="221" t="s">
        <v>646</v>
      </c>
      <c r="G471" s="43"/>
      <c r="H471" s="43"/>
      <c r="I471" s="222"/>
      <c r="J471" s="43"/>
      <c r="K471" s="43"/>
      <c r="L471" s="47"/>
      <c r="M471" s="223"/>
      <c r="N471" s="224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140</v>
      </c>
      <c r="AU471" s="20" t="s">
        <v>84</v>
      </c>
    </row>
    <row r="472" s="14" customFormat="1">
      <c r="A472" s="14"/>
      <c r="B472" s="237"/>
      <c r="C472" s="238"/>
      <c r="D472" s="227" t="s">
        <v>142</v>
      </c>
      <c r="E472" s="239" t="s">
        <v>28</v>
      </c>
      <c r="F472" s="240" t="s">
        <v>647</v>
      </c>
      <c r="G472" s="238"/>
      <c r="H472" s="239" t="s">
        <v>28</v>
      </c>
      <c r="I472" s="241"/>
      <c r="J472" s="238"/>
      <c r="K472" s="238"/>
      <c r="L472" s="242"/>
      <c r="M472" s="243"/>
      <c r="N472" s="244"/>
      <c r="O472" s="244"/>
      <c r="P472" s="244"/>
      <c r="Q472" s="244"/>
      <c r="R472" s="244"/>
      <c r="S472" s="244"/>
      <c r="T472" s="24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6" t="s">
        <v>142</v>
      </c>
      <c r="AU472" s="246" t="s">
        <v>84</v>
      </c>
      <c r="AV472" s="14" t="s">
        <v>82</v>
      </c>
      <c r="AW472" s="14" t="s">
        <v>36</v>
      </c>
      <c r="AX472" s="14" t="s">
        <v>74</v>
      </c>
      <c r="AY472" s="246" t="s">
        <v>131</v>
      </c>
    </row>
    <row r="473" s="13" customFormat="1">
      <c r="A473" s="13"/>
      <c r="B473" s="225"/>
      <c r="C473" s="226"/>
      <c r="D473" s="227" t="s">
        <v>142</v>
      </c>
      <c r="E473" s="228" t="s">
        <v>28</v>
      </c>
      <c r="F473" s="229" t="s">
        <v>648</v>
      </c>
      <c r="G473" s="226"/>
      <c r="H473" s="230">
        <v>108.59999999999999</v>
      </c>
      <c r="I473" s="231"/>
      <c r="J473" s="226"/>
      <c r="K473" s="226"/>
      <c r="L473" s="232"/>
      <c r="M473" s="233"/>
      <c r="N473" s="234"/>
      <c r="O473" s="234"/>
      <c r="P473" s="234"/>
      <c r="Q473" s="234"/>
      <c r="R473" s="234"/>
      <c r="S473" s="234"/>
      <c r="T473" s="23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6" t="s">
        <v>142</v>
      </c>
      <c r="AU473" s="236" t="s">
        <v>84</v>
      </c>
      <c r="AV473" s="13" t="s">
        <v>84</v>
      </c>
      <c r="AW473" s="13" t="s">
        <v>36</v>
      </c>
      <c r="AX473" s="13" t="s">
        <v>74</v>
      </c>
      <c r="AY473" s="236" t="s">
        <v>131</v>
      </c>
    </row>
    <row r="474" s="13" customFormat="1">
      <c r="A474" s="13"/>
      <c r="B474" s="225"/>
      <c r="C474" s="226"/>
      <c r="D474" s="227" t="s">
        <v>142</v>
      </c>
      <c r="E474" s="228" t="s">
        <v>28</v>
      </c>
      <c r="F474" s="229" t="s">
        <v>649</v>
      </c>
      <c r="G474" s="226"/>
      <c r="H474" s="230">
        <v>160.41999999999999</v>
      </c>
      <c r="I474" s="231"/>
      <c r="J474" s="226"/>
      <c r="K474" s="226"/>
      <c r="L474" s="232"/>
      <c r="M474" s="233"/>
      <c r="N474" s="234"/>
      <c r="O474" s="234"/>
      <c r="P474" s="234"/>
      <c r="Q474" s="234"/>
      <c r="R474" s="234"/>
      <c r="S474" s="234"/>
      <c r="T474" s="23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6" t="s">
        <v>142</v>
      </c>
      <c r="AU474" s="236" t="s">
        <v>84</v>
      </c>
      <c r="AV474" s="13" t="s">
        <v>84</v>
      </c>
      <c r="AW474" s="13" t="s">
        <v>36</v>
      </c>
      <c r="AX474" s="13" t="s">
        <v>74</v>
      </c>
      <c r="AY474" s="236" t="s">
        <v>131</v>
      </c>
    </row>
    <row r="475" s="16" customFormat="1">
      <c r="A475" s="16"/>
      <c r="B475" s="269"/>
      <c r="C475" s="270"/>
      <c r="D475" s="227" t="s">
        <v>142</v>
      </c>
      <c r="E475" s="271" t="s">
        <v>28</v>
      </c>
      <c r="F475" s="272" t="s">
        <v>588</v>
      </c>
      <c r="G475" s="270"/>
      <c r="H475" s="273">
        <v>269.01999999999998</v>
      </c>
      <c r="I475" s="274"/>
      <c r="J475" s="270"/>
      <c r="K475" s="270"/>
      <c r="L475" s="275"/>
      <c r="M475" s="276"/>
      <c r="N475" s="277"/>
      <c r="O475" s="277"/>
      <c r="P475" s="277"/>
      <c r="Q475" s="277"/>
      <c r="R475" s="277"/>
      <c r="S475" s="277"/>
      <c r="T475" s="278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T475" s="279" t="s">
        <v>142</v>
      </c>
      <c r="AU475" s="279" t="s">
        <v>84</v>
      </c>
      <c r="AV475" s="16" t="s">
        <v>149</v>
      </c>
      <c r="AW475" s="16" t="s">
        <v>36</v>
      </c>
      <c r="AX475" s="16" t="s">
        <v>74</v>
      </c>
      <c r="AY475" s="279" t="s">
        <v>131</v>
      </c>
    </row>
    <row r="476" s="14" customFormat="1">
      <c r="A476" s="14"/>
      <c r="B476" s="237"/>
      <c r="C476" s="238"/>
      <c r="D476" s="227" t="s">
        <v>142</v>
      </c>
      <c r="E476" s="239" t="s">
        <v>28</v>
      </c>
      <c r="F476" s="240" t="s">
        <v>650</v>
      </c>
      <c r="G476" s="238"/>
      <c r="H476" s="239" t="s">
        <v>28</v>
      </c>
      <c r="I476" s="241"/>
      <c r="J476" s="238"/>
      <c r="K476" s="238"/>
      <c r="L476" s="242"/>
      <c r="M476" s="243"/>
      <c r="N476" s="244"/>
      <c r="O476" s="244"/>
      <c r="P476" s="244"/>
      <c r="Q476" s="244"/>
      <c r="R476" s="244"/>
      <c r="S476" s="244"/>
      <c r="T476" s="24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6" t="s">
        <v>142</v>
      </c>
      <c r="AU476" s="246" t="s">
        <v>84</v>
      </c>
      <c r="AV476" s="14" t="s">
        <v>82</v>
      </c>
      <c r="AW476" s="14" t="s">
        <v>36</v>
      </c>
      <c r="AX476" s="14" t="s">
        <v>74</v>
      </c>
      <c r="AY476" s="246" t="s">
        <v>131</v>
      </c>
    </row>
    <row r="477" s="13" customFormat="1">
      <c r="A477" s="13"/>
      <c r="B477" s="225"/>
      <c r="C477" s="226"/>
      <c r="D477" s="227" t="s">
        <v>142</v>
      </c>
      <c r="E477" s="228" t="s">
        <v>28</v>
      </c>
      <c r="F477" s="229" t="s">
        <v>651</v>
      </c>
      <c r="G477" s="226"/>
      <c r="H477" s="230">
        <v>254</v>
      </c>
      <c r="I477" s="231"/>
      <c r="J477" s="226"/>
      <c r="K477" s="226"/>
      <c r="L477" s="232"/>
      <c r="M477" s="233"/>
      <c r="N477" s="234"/>
      <c r="O477" s="234"/>
      <c r="P477" s="234"/>
      <c r="Q477" s="234"/>
      <c r="R477" s="234"/>
      <c r="S477" s="234"/>
      <c r="T477" s="235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6" t="s">
        <v>142</v>
      </c>
      <c r="AU477" s="236" t="s">
        <v>84</v>
      </c>
      <c r="AV477" s="13" t="s">
        <v>84</v>
      </c>
      <c r="AW477" s="13" t="s">
        <v>36</v>
      </c>
      <c r="AX477" s="13" t="s">
        <v>74</v>
      </c>
      <c r="AY477" s="236" t="s">
        <v>131</v>
      </c>
    </row>
    <row r="478" s="13" customFormat="1">
      <c r="A478" s="13"/>
      <c r="B478" s="225"/>
      <c r="C478" s="226"/>
      <c r="D478" s="227" t="s">
        <v>142</v>
      </c>
      <c r="E478" s="228" t="s">
        <v>28</v>
      </c>
      <c r="F478" s="229" t="s">
        <v>652</v>
      </c>
      <c r="G478" s="226"/>
      <c r="H478" s="230">
        <v>7.4199999999999999</v>
      </c>
      <c r="I478" s="231"/>
      <c r="J478" s="226"/>
      <c r="K478" s="226"/>
      <c r="L478" s="232"/>
      <c r="M478" s="233"/>
      <c r="N478" s="234"/>
      <c r="O478" s="234"/>
      <c r="P478" s="234"/>
      <c r="Q478" s="234"/>
      <c r="R478" s="234"/>
      <c r="S478" s="234"/>
      <c r="T478" s="235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6" t="s">
        <v>142</v>
      </c>
      <c r="AU478" s="236" t="s">
        <v>84</v>
      </c>
      <c r="AV478" s="13" t="s">
        <v>84</v>
      </c>
      <c r="AW478" s="13" t="s">
        <v>36</v>
      </c>
      <c r="AX478" s="13" t="s">
        <v>74</v>
      </c>
      <c r="AY478" s="236" t="s">
        <v>131</v>
      </c>
    </row>
    <row r="479" s="16" customFormat="1">
      <c r="A479" s="16"/>
      <c r="B479" s="269"/>
      <c r="C479" s="270"/>
      <c r="D479" s="227" t="s">
        <v>142</v>
      </c>
      <c r="E479" s="271" t="s">
        <v>28</v>
      </c>
      <c r="F479" s="272" t="s">
        <v>588</v>
      </c>
      <c r="G479" s="270"/>
      <c r="H479" s="273">
        <v>261.42000000000002</v>
      </c>
      <c r="I479" s="274"/>
      <c r="J479" s="270"/>
      <c r="K479" s="270"/>
      <c r="L479" s="275"/>
      <c r="M479" s="276"/>
      <c r="N479" s="277"/>
      <c r="O479" s="277"/>
      <c r="P479" s="277"/>
      <c r="Q479" s="277"/>
      <c r="R479" s="277"/>
      <c r="S479" s="277"/>
      <c r="T479" s="278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279" t="s">
        <v>142</v>
      </c>
      <c r="AU479" s="279" t="s">
        <v>84</v>
      </c>
      <c r="AV479" s="16" t="s">
        <v>149</v>
      </c>
      <c r="AW479" s="16" t="s">
        <v>36</v>
      </c>
      <c r="AX479" s="16" t="s">
        <v>74</v>
      </c>
      <c r="AY479" s="279" t="s">
        <v>131</v>
      </c>
    </row>
    <row r="480" s="15" customFormat="1">
      <c r="A480" s="15"/>
      <c r="B480" s="247"/>
      <c r="C480" s="248"/>
      <c r="D480" s="227" t="s">
        <v>142</v>
      </c>
      <c r="E480" s="249" t="s">
        <v>28</v>
      </c>
      <c r="F480" s="250" t="s">
        <v>162</v>
      </c>
      <c r="G480" s="248"/>
      <c r="H480" s="251">
        <v>530.43999999999994</v>
      </c>
      <c r="I480" s="252"/>
      <c r="J480" s="248"/>
      <c r="K480" s="248"/>
      <c r="L480" s="253"/>
      <c r="M480" s="254"/>
      <c r="N480" s="255"/>
      <c r="O480" s="255"/>
      <c r="P480" s="255"/>
      <c r="Q480" s="255"/>
      <c r="R480" s="255"/>
      <c r="S480" s="255"/>
      <c r="T480" s="256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57" t="s">
        <v>142</v>
      </c>
      <c r="AU480" s="257" t="s">
        <v>84</v>
      </c>
      <c r="AV480" s="15" t="s">
        <v>138</v>
      </c>
      <c r="AW480" s="15" t="s">
        <v>36</v>
      </c>
      <c r="AX480" s="15" t="s">
        <v>82</v>
      </c>
      <c r="AY480" s="257" t="s">
        <v>131</v>
      </c>
    </row>
    <row r="481" s="2" customFormat="1" ht="33" customHeight="1">
      <c r="A481" s="41"/>
      <c r="B481" s="42"/>
      <c r="C481" s="207" t="s">
        <v>653</v>
      </c>
      <c r="D481" s="207" t="s">
        <v>133</v>
      </c>
      <c r="E481" s="208" t="s">
        <v>654</v>
      </c>
      <c r="F481" s="209" t="s">
        <v>655</v>
      </c>
      <c r="G481" s="210" t="s">
        <v>136</v>
      </c>
      <c r="H481" s="211">
        <v>1872.6600000000001</v>
      </c>
      <c r="I481" s="212"/>
      <c r="J481" s="213">
        <f>ROUND(I481*H481,2)</f>
        <v>0</v>
      </c>
      <c r="K481" s="209" t="s">
        <v>137</v>
      </c>
      <c r="L481" s="47"/>
      <c r="M481" s="214" t="s">
        <v>28</v>
      </c>
      <c r="N481" s="215" t="s">
        <v>45</v>
      </c>
      <c r="O481" s="87"/>
      <c r="P481" s="216">
        <f>O481*H481</f>
        <v>0</v>
      </c>
      <c r="Q481" s="216">
        <v>0.16700000000000001</v>
      </c>
      <c r="R481" s="216">
        <f>Q481*H481</f>
        <v>312.73422000000005</v>
      </c>
      <c r="S481" s="216">
        <v>0</v>
      </c>
      <c r="T481" s="217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18" t="s">
        <v>138</v>
      </c>
      <c r="AT481" s="218" t="s">
        <v>133</v>
      </c>
      <c r="AU481" s="218" t="s">
        <v>84</v>
      </c>
      <c r="AY481" s="20" t="s">
        <v>131</v>
      </c>
      <c r="BE481" s="219">
        <f>IF(N481="základní",J481,0)</f>
        <v>0</v>
      </c>
      <c r="BF481" s="219">
        <f>IF(N481="snížená",J481,0)</f>
        <v>0</v>
      </c>
      <c r="BG481" s="219">
        <f>IF(N481="zákl. přenesená",J481,0)</f>
        <v>0</v>
      </c>
      <c r="BH481" s="219">
        <f>IF(N481="sníž. přenesená",J481,0)</f>
        <v>0</v>
      </c>
      <c r="BI481" s="219">
        <f>IF(N481="nulová",J481,0)</f>
        <v>0</v>
      </c>
      <c r="BJ481" s="20" t="s">
        <v>82</v>
      </c>
      <c r="BK481" s="219">
        <f>ROUND(I481*H481,2)</f>
        <v>0</v>
      </c>
      <c r="BL481" s="20" t="s">
        <v>138</v>
      </c>
      <c r="BM481" s="218" t="s">
        <v>656</v>
      </c>
    </row>
    <row r="482" s="2" customFormat="1">
      <c r="A482" s="41"/>
      <c r="B482" s="42"/>
      <c r="C482" s="43"/>
      <c r="D482" s="220" t="s">
        <v>140</v>
      </c>
      <c r="E482" s="43"/>
      <c r="F482" s="221" t="s">
        <v>657</v>
      </c>
      <c r="G482" s="43"/>
      <c r="H482" s="43"/>
      <c r="I482" s="222"/>
      <c r="J482" s="43"/>
      <c r="K482" s="43"/>
      <c r="L482" s="47"/>
      <c r="M482" s="223"/>
      <c r="N482" s="224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20" t="s">
        <v>140</v>
      </c>
      <c r="AU482" s="20" t="s">
        <v>84</v>
      </c>
    </row>
    <row r="483" s="2" customFormat="1">
      <c r="A483" s="41"/>
      <c r="B483" s="42"/>
      <c r="C483" s="43"/>
      <c r="D483" s="227" t="s">
        <v>213</v>
      </c>
      <c r="E483" s="43"/>
      <c r="F483" s="258" t="s">
        <v>658</v>
      </c>
      <c r="G483" s="43"/>
      <c r="H483" s="43"/>
      <c r="I483" s="222"/>
      <c r="J483" s="43"/>
      <c r="K483" s="43"/>
      <c r="L483" s="47"/>
      <c r="M483" s="223"/>
      <c r="N483" s="224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213</v>
      </c>
      <c r="AU483" s="20" t="s">
        <v>84</v>
      </c>
    </row>
    <row r="484" s="14" customFormat="1">
      <c r="A484" s="14"/>
      <c r="B484" s="237"/>
      <c r="C484" s="238"/>
      <c r="D484" s="227" t="s">
        <v>142</v>
      </c>
      <c r="E484" s="239" t="s">
        <v>28</v>
      </c>
      <c r="F484" s="240" t="s">
        <v>659</v>
      </c>
      <c r="G484" s="238"/>
      <c r="H484" s="239" t="s">
        <v>28</v>
      </c>
      <c r="I484" s="241"/>
      <c r="J484" s="238"/>
      <c r="K484" s="238"/>
      <c r="L484" s="242"/>
      <c r="M484" s="243"/>
      <c r="N484" s="244"/>
      <c r="O484" s="244"/>
      <c r="P484" s="244"/>
      <c r="Q484" s="244"/>
      <c r="R484" s="244"/>
      <c r="S484" s="244"/>
      <c r="T484" s="24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6" t="s">
        <v>142</v>
      </c>
      <c r="AU484" s="246" t="s">
        <v>84</v>
      </c>
      <c r="AV484" s="14" t="s">
        <v>82</v>
      </c>
      <c r="AW484" s="14" t="s">
        <v>36</v>
      </c>
      <c r="AX484" s="14" t="s">
        <v>74</v>
      </c>
      <c r="AY484" s="246" t="s">
        <v>131</v>
      </c>
    </row>
    <row r="485" s="13" customFormat="1">
      <c r="A485" s="13"/>
      <c r="B485" s="225"/>
      <c r="C485" s="226"/>
      <c r="D485" s="227" t="s">
        <v>142</v>
      </c>
      <c r="E485" s="228" t="s">
        <v>28</v>
      </c>
      <c r="F485" s="229" t="s">
        <v>660</v>
      </c>
      <c r="G485" s="226"/>
      <c r="H485" s="230">
        <v>776.29999999999995</v>
      </c>
      <c r="I485" s="231"/>
      <c r="J485" s="226"/>
      <c r="K485" s="226"/>
      <c r="L485" s="232"/>
      <c r="M485" s="233"/>
      <c r="N485" s="234"/>
      <c r="O485" s="234"/>
      <c r="P485" s="234"/>
      <c r="Q485" s="234"/>
      <c r="R485" s="234"/>
      <c r="S485" s="234"/>
      <c r="T485" s="23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6" t="s">
        <v>142</v>
      </c>
      <c r="AU485" s="236" t="s">
        <v>84</v>
      </c>
      <c r="AV485" s="13" t="s">
        <v>84</v>
      </c>
      <c r="AW485" s="13" t="s">
        <v>36</v>
      </c>
      <c r="AX485" s="13" t="s">
        <v>74</v>
      </c>
      <c r="AY485" s="236" t="s">
        <v>131</v>
      </c>
    </row>
    <row r="486" s="13" customFormat="1">
      <c r="A486" s="13"/>
      <c r="B486" s="225"/>
      <c r="C486" s="226"/>
      <c r="D486" s="227" t="s">
        <v>142</v>
      </c>
      <c r="E486" s="228" t="s">
        <v>28</v>
      </c>
      <c r="F486" s="229" t="s">
        <v>661</v>
      </c>
      <c r="G486" s="226"/>
      <c r="H486" s="230">
        <v>715.46000000000004</v>
      </c>
      <c r="I486" s="231"/>
      <c r="J486" s="226"/>
      <c r="K486" s="226"/>
      <c r="L486" s="232"/>
      <c r="M486" s="233"/>
      <c r="N486" s="234"/>
      <c r="O486" s="234"/>
      <c r="P486" s="234"/>
      <c r="Q486" s="234"/>
      <c r="R486" s="234"/>
      <c r="S486" s="234"/>
      <c r="T486" s="23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6" t="s">
        <v>142</v>
      </c>
      <c r="AU486" s="236" t="s">
        <v>84</v>
      </c>
      <c r="AV486" s="13" t="s">
        <v>84</v>
      </c>
      <c r="AW486" s="13" t="s">
        <v>36</v>
      </c>
      <c r="AX486" s="13" t="s">
        <v>74</v>
      </c>
      <c r="AY486" s="236" t="s">
        <v>131</v>
      </c>
    </row>
    <row r="487" s="13" customFormat="1">
      <c r="A487" s="13"/>
      <c r="B487" s="225"/>
      <c r="C487" s="226"/>
      <c r="D487" s="227" t="s">
        <v>142</v>
      </c>
      <c r="E487" s="228" t="s">
        <v>28</v>
      </c>
      <c r="F487" s="229" t="s">
        <v>662</v>
      </c>
      <c r="G487" s="226"/>
      <c r="H487" s="230">
        <v>247.24000000000001</v>
      </c>
      <c r="I487" s="231"/>
      <c r="J487" s="226"/>
      <c r="K487" s="226"/>
      <c r="L487" s="232"/>
      <c r="M487" s="233"/>
      <c r="N487" s="234"/>
      <c r="O487" s="234"/>
      <c r="P487" s="234"/>
      <c r="Q487" s="234"/>
      <c r="R487" s="234"/>
      <c r="S487" s="234"/>
      <c r="T487" s="23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6" t="s">
        <v>142</v>
      </c>
      <c r="AU487" s="236" t="s">
        <v>84</v>
      </c>
      <c r="AV487" s="13" t="s">
        <v>84</v>
      </c>
      <c r="AW487" s="13" t="s">
        <v>36</v>
      </c>
      <c r="AX487" s="13" t="s">
        <v>74</v>
      </c>
      <c r="AY487" s="236" t="s">
        <v>131</v>
      </c>
    </row>
    <row r="488" s="13" customFormat="1">
      <c r="A488" s="13"/>
      <c r="B488" s="225"/>
      <c r="C488" s="226"/>
      <c r="D488" s="227" t="s">
        <v>142</v>
      </c>
      <c r="E488" s="228" t="s">
        <v>28</v>
      </c>
      <c r="F488" s="229" t="s">
        <v>663</v>
      </c>
      <c r="G488" s="226"/>
      <c r="H488" s="230">
        <v>47.460000000000001</v>
      </c>
      <c r="I488" s="231"/>
      <c r="J488" s="226"/>
      <c r="K488" s="226"/>
      <c r="L488" s="232"/>
      <c r="M488" s="233"/>
      <c r="N488" s="234"/>
      <c r="O488" s="234"/>
      <c r="P488" s="234"/>
      <c r="Q488" s="234"/>
      <c r="R488" s="234"/>
      <c r="S488" s="234"/>
      <c r="T488" s="23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6" t="s">
        <v>142</v>
      </c>
      <c r="AU488" s="236" t="s">
        <v>84</v>
      </c>
      <c r="AV488" s="13" t="s">
        <v>84</v>
      </c>
      <c r="AW488" s="13" t="s">
        <v>36</v>
      </c>
      <c r="AX488" s="13" t="s">
        <v>74</v>
      </c>
      <c r="AY488" s="236" t="s">
        <v>131</v>
      </c>
    </row>
    <row r="489" s="16" customFormat="1">
      <c r="A489" s="16"/>
      <c r="B489" s="269"/>
      <c r="C489" s="270"/>
      <c r="D489" s="227" t="s">
        <v>142</v>
      </c>
      <c r="E489" s="271" t="s">
        <v>28</v>
      </c>
      <c r="F489" s="272" t="s">
        <v>588</v>
      </c>
      <c r="G489" s="270"/>
      <c r="H489" s="273">
        <v>1786.46</v>
      </c>
      <c r="I489" s="274"/>
      <c r="J489" s="270"/>
      <c r="K489" s="270"/>
      <c r="L489" s="275"/>
      <c r="M489" s="276"/>
      <c r="N489" s="277"/>
      <c r="O489" s="277"/>
      <c r="P489" s="277"/>
      <c r="Q489" s="277"/>
      <c r="R489" s="277"/>
      <c r="S489" s="277"/>
      <c r="T489" s="278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T489" s="279" t="s">
        <v>142</v>
      </c>
      <c r="AU489" s="279" t="s">
        <v>84</v>
      </c>
      <c r="AV489" s="16" t="s">
        <v>149</v>
      </c>
      <c r="AW489" s="16" t="s">
        <v>36</v>
      </c>
      <c r="AX489" s="16" t="s">
        <v>74</v>
      </c>
      <c r="AY489" s="279" t="s">
        <v>131</v>
      </c>
    </row>
    <row r="490" s="14" customFormat="1">
      <c r="A490" s="14"/>
      <c r="B490" s="237"/>
      <c r="C490" s="238"/>
      <c r="D490" s="227" t="s">
        <v>142</v>
      </c>
      <c r="E490" s="239" t="s">
        <v>28</v>
      </c>
      <c r="F490" s="240" t="s">
        <v>664</v>
      </c>
      <c r="G490" s="238"/>
      <c r="H490" s="239" t="s">
        <v>28</v>
      </c>
      <c r="I490" s="241"/>
      <c r="J490" s="238"/>
      <c r="K490" s="238"/>
      <c r="L490" s="242"/>
      <c r="M490" s="243"/>
      <c r="N490" s="244"/>
      <c r="O490" s="244"/>
      <c r="P490" s="244"/>
      <c r="Q490" s="244"/>
      <c r="R490" s="244"/>
      <c r="S490" s="244"/>
      <c r="T490" s="24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6" t="s">
        <v>142</v>
      </c>
      <c r="AU490" s="246" t="s">
        <v>84</v>
      </c>
      <c r="AV490" s="14" t="s">
        <v>82</v>
      </c>
      <c r="AW490" s="14" t="s">
        <v>36</v>
      </c>
      <c r="AX490" s="14" t="s">
        <v>74</v>
      </c>
      <c r="AY490" s="246" t="s">
        <v>131</v>
      </c>
    </row>
    <row r="491" s="13" customFormat="1">
      <c r="A491" s="13"/>
      <c r="B491" s="225"/>
      <c r="C491" s="226"/>
      <c r="D491" s="227" t="s">
        <v>142</v>
      </c>
      <c r="E491" s="228" t="s">
        <v>28</v>
      </c>
      <c r="F491" s="229" t="s">
        <v>665</v>
      </c>
      <c r="G491" s="226"/>
      <c r="H491" s="230">
        <v>62.799999999999997</v>
      </c>
      <c r="I491" s="231"/>
      <c r="J491" s="226"/>
      <c r="K491" s="226"/>
      <c r="L491" s="232"/>
      <c r="M491" s="233"/>
      <c r="N491" s="234"/>
      <c r="O491" s="234"/>
      <c r="P491" s="234"/>
      <c r="Q491" s="234"/>
      <c r="R491" s="234"/>
      <c r="S491" s="234"/>
      <c r="T491" s="23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6" t="s">
        <v>142</v>
      </c>
      <c r="AU491" s="236" t="s">
        <v>84</v>
      </c>
      <c r="AV491" s="13" t="s">
        <v>84</v>
      </c>
      <c r="AW491" s="13" t="s">
        <v>36</v>
      </c>
      <c r="AX491" s="13" t="s">
        <v>74</v>
      </c>
      <c r="AY491" s="236" t="s">
        <v>131</v>
      </c>
    </row>
    <row r="492" s="13" customFormat="1">
      <c r="A492" s="13"/>
      <c r="B492" s="225"/>
      <c r="C492" s="226"/>
      <c r="D492" s="227" t="s">
        <v>142</v>
      </c>
      <c r="E492" s="228" t="s">
        <v>28</v>
      </c>
      <c r="F492" s="229" t="s">
        <v>666</v>
      </c>
      <c r="G492" s="226"/>
      <c r="H492" s="230">
        <v>23.399999999999999</v>
      </c>
      <c r="I492" s="231"/>
      <c r="J492" s="226"/>
      <c r="K492" s="226"/>
      <c r="L492" s="232"/>
      <c r="M492" s="233"/>
      <c r="N492" s="234"/>
      <c r="O492" s="234"/>
      <c r="P492" s="234"/>
      <c r="Q492" s="234"/>
      <c r="R492" s="234"/>
      <c r="S492" s="234"/>
      <c r="T492" s="23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6" t="s">
        <v>142</v>
      </c>
      <c r="AU492" s="236" t="s">
        <v>84</v>
      </c>
      <c r="AV492" s="13" t="s">
        <v>84</v>
      </c>
      <c r="AW492" s="13" t="s">
        <v>36</v>
      </c>
      <c r="AX492" s="13" t="s">
        <v>74</v>
      </c>
      <c r="AY492" s="236" t="s">
        <v>131</v>
      </c>
    </row>
    <row r="493" s="16" customFormat="1">
      <c r="A493" s="16"/>
      <c r="B493" s="269"/>
      <c r="C493" s="270"/>
      <c r="D493" s="227" t="s">
        <v>142</v>
      </c>
      <c r="E493" s="271" t="s">
        <v>28</v>
      </c>
      <c r="F493" s="272" t="s">
        <v>588</v>
      </c>
      <c r="G493" s="270"/>
      <c r="H493" s="273">
        <v>86.199999999999989</v>
      </c>
      <c r="I493" s="274"/>
      <c r="J493" s="270"/>
      <c r="K493" s="270"/>
      <c r="L493" s="275"/>
      <c r="M493" s="276"/>
      <c r="N493" s="277"/>
      <c r="O493" s="277"/>
      <c r="P493" s="277"/>
      <c r="Q493" s="277"/>
      <c r="R493" s="277"/>
      <c r="S493" s="277"/>
      <c r="T493" s="278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T493" s="279" t="s">
        <v>142</v>
      </c>
      <c r="AU493" s="279" t="s">
        <v>84</v>
      </c>
      <c r="AV493" s="16" t="s">
        <v>149</v>
      </c>
      <c r="AW493" s="16" t="s">
        <v>36</v>
      </c>
      <c r="AX493" s="16" t="s">
        <v>74</v>
      </c>
      <c r="AY493" s="279" t="s">
        <v>131</v>
      </c>
    </row>
    <row r="494" s="15" customFormat="1">
      <c r="A494" s="15"/>
      <c r="B494" s="247"/>
      <c r="C494" s="248"/>
      <c r="D494" s="227" t="s">
        <v>142</v>
      </c>
      <c r="E494" s="249" t="s">
        <v>28</v>
      </c>
      <c r="F494" s="250" t="s">
        <v>162</v>
      </c>
      <c r="G494" s="248"/>
      <c r="H494" s="251">
        <v>1872.6600000000001</v>
      </c>
      <c r="I494" s="252"/>
      <c r="J494" s="248"/>
      <c r="K494" s="248"/>
      <c r="L494" s="253"/>
      <c r="M494" s="254"/>
      <c r="N494" s="255"/>
      <c r="O494" s="255"/>
      <c r="P494" s="255"/>
      <c r="Q494" s="255"/>
      <c r="R494" s="255"/>
      <c r="S494" s="255"/>
      <c r="T494" s="256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57" t="s">
        <v>142</v>
      </c>
      <c r="AU494" s="257" t="s">
        <v>84</v>
      </c>
      <c r="AV494" s="15" t="s">
        <v>138</v>
      </c>
      <c r="AW494" s="15" t="s">
        <v>36</v>
      </c>
      <c r="AX494" s="15" t="s">
        <v>82</v>
      </c>
      <c r="AY494" s="257" t="s">
        <v>131</v>
      </c>
    </row>
    <row r="495" s="2" customFormat="1" ht="16.5" customHeight="1">
      <c r="A495" s="41"/>
      <c r="B495" s="42"/>
      <c r="C495" s="259" t="s">
        <v>667</v>
      </c>
      <c r="D495" s="259" t="s">
        <v>285</v>
      </c>
      <c r="E495" s="260" t="s">
        <v>668</v>
      </c>
      <c r="F495" s="261" t="s">
        <v>669</v>
      </c>
      <c r="G495" s="262" t="s">
        <v>136</v>
      </c>
      <c r="H495" s="263">
        <v>2324.8180000000002</v>
      </c>
      <c r="I495" s="264"/>
      <c r="J495" s="265">
        <f>ROUND(I495*H495,2)</f>
        <v>0</v>
      </c>
      <c r="K495" s="261" t="s">
        <v>137</v>
      </c>
      <c r="L495" s="266"/>
      <c r="M495" s="267" t="s">
        <v>28</v>
      </c>
      <c r="N495" s="268" t="s">
        <v>45</v>
      </c>
      <c r="O495" s="87"/>
      <c r="P495" s="216">
        <f>O495*H495</f>
        <v>0</v>
      </c>
      <c r="Q495" s="216">
        <v>0.222</v>
      </c>
      <c r="R495" s="216">
        <f>Q495*H495</f>
        <v>516.10959600000001</v>
      </c>
      <c r="S495" s="216">
        <v>0</v>
      </c>
      <c r="T495" s="217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18" t="s">
        <v>185</v>
      </c>
      <c r="AT495" s="218" t="s">
        <v>285</v>
      </c>
      <c r="AU495" s="218" t="s">
        <v>84</v>
      </c>
      <c r="AY495" s="20" t="s">
        <v>131</v>
      </c>
      <c r="BE495" s="219">
        <f>IF(N495="základní",J495,0)</f>
        <v>0</v>
      </c>
      <c r="BF495" s="219">
        <f>IF(N495="snížená",J495,0)</f>
        <v>0</v>
      </c>
      <c r="BG495" s="219">
        <f>IF(N495="zákl. přenesená",J495,0)</f>
        <v>0</v>
      </c>
      <c r="BH495" s="219">
        <f>IF(N495="sníž. přenesená",J495,0)</f>
        <v>0</v>
      </c>
      <c r="BI495" s="219">
        <f>IF(N495="nulová",J495,0)</f>
        <v>0</v>
      </c>
      <c r="BJ495" s="20" t="s">
        <v>82</v>
      </c>
      <c r="BK495" s="219">
        <f>ROUND(I495*H495,2)</f>
        <v>0</v>
      </c>
      <c r="BL495" s="20" t="s">
        <v>138</v>
      </c>
      <c r="BM495" s="218" t="s">
        <v>670</v>
      </c>
    </row>
    <row r="496" s="2" customFormat="1">
      <c r="A496" s="41"/>
      <c r="B496" s="42"/>
      <c r="C496" s="43"/>
      <c r="D496" s="227" t="s">
        <v>213</v>
      </c>
      <c r="E496" s="43"/>
      <c r="F496" s="258" t="s">
        <v>640</v>
      </c>
      <c r="G496" s="43"/>
      <c r="H496" s="43"/>
      <c r="I496" s="222"/>
      <c r="J496" s="43"/>
      <c r="K496" s="43"/>
      <c r="L496" s="47"/>
      <c r="M496" s="223"/>
      <c r="N496" s="224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20" t="s">
        <v>213</v>
      </c>
      <c r="AU496" s="20" t="s">
        <v>84</v>
      </c>
    </row>
    <row r="497" s="14" customFormat="1">
      <c r="A497" s="14"/>
      <c r="B497" s="237"/>
      <c r="C497" s="238"/>
      <c r="D497" s="227" t="s">
        <v>142</v>
      </c>
      <c r="E497" s="239" t="s">
        <v>28</v>
      </c>
      <c r="F497" s="240" t="s">
        <v>659</v>
      </c>
      <c r="G497" s="238"/>
      <c r="H497" s="239" t="s">
        <v>28</v>
      </c>
      <c r="I497" s="241"/>
      <c r="J497" s="238"/>
      <c r="K497" s="238"/>
      <c r="L497" s="242"/>
      <c r="M497" s="243"/>
      <c r="N497" s="244"/>
      <c r="O497" s="244"/>
      <c r="P497" s="244"/>
      <c r="Q497" s="244"/>
      <c r="R497" s="244"/>
      <c r="S497" s="244"/>
      <c r="T497" s="245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6" t="s">
        <v>142</v>
      </c>
      <c r="AU497" s="246" t="s">
        <v>84</v>
      </c>
      <c r="AV497" s="14" t="s">
        <v>82</v>
      </c>
      <c r="AW497" s="14" t="s">
        <v>36</v>
      </c>
      <c r="AX497" s="14" t="s">
        <v>74</v>
      </c>
      <c r="AY497" s="246" t="s">
        <v>131</v>
      </c>
    </row>
    <row r="498" s="13" customFormat="1">
      <c r="A498" s="13"/>
      <c r="B498" s="225"/>
      <c r="C498" s="226"/>
      <c r="D498" s="227" t="s">
        <v>142</v>
      </c>
      <c r="E498" s="228" t="s">
        <v>28</v>
      </c>
      <c r="F498" s="229" t="s">
        <v>671</v>
      </c>
      <c r="G498" s="226"/>
      <c r="H498" s="230">
        <v>1030.3</v>
      </c>
      <c r="I498" s="231"/>
      <c r="J498" s="226"/>
      <c r="K498" s="226"/>
      <c r="L498" s="232"/>
      <c r="M498" s="233"/>
      <c r="N498" s="234"/>
      <c r="O498" s="234"/>
      <c r="P498" s="234"/>
      <c r="Q498" s="234"/>
      <c r="R498" s="234"/>
      <c r="S498" s="234"/>
      <c r="T498" s="23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6" t="s">
        <v>142</v>
      </c>
      <c r="AU498" s="236" t="s">
        <v>84</v>
      </c>
      <c r="AV498" s="13" t="s">
        <v>84</v>
      </c>
      <c r="AW498" s="13" t="s">
        <v>36</v>
      </c>
      <c r="AX498" s="13" t="s">
        <v>74</v>
      </c>
      <c r="AY498" s="236" t="s">
        <v>131</v>
      </c>
    </row>
    <row r="499" s="13" customFormat="1">
      <c r="A499" s="13"/>
      <c r="B499" s="225"/>
      <c r="C499" s="226"/>
      <c r="D499" s="227" t="s">
        <v>142</v>
      </c>
      <c r="E499" s="228" t="s">
        <v>28</v>
      </c>
      <c r="F499" s="229" t="s">
        <v>672</v>
      </c>
      <c r="G499" s="226"/>
      <c r="H499" s="230">
        <v>824.05999999999995</v>
      </c>
      <c r="I499" s="231"/>
      <c r="J499" s="226"/>
      <c r="K499" s="226"/>
      <c r="L499" s="232"/>
      <c r="M499" s="233"/>
      <c r="N499" s="234"/>
      <c r="O499" s="234"/>
      <c r="P499" s="234"/>
      <c r="Q499" s="234"/>
      <c r="R499" s="234"/>
      <c r="S499" s="234"/>
      <c r="T499" s="235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6" t="s">
        <v>142</v>
      </c>
      <c r="AU499" s="236" t="s">
        <v>84</v>
      </c>
      <c r="AV499" s="13" t="s">
        <v>84</v>
      </c>
      <c r="AW499" s="13" t="s">
        <v>36</v>
      </c>
      <c r="AX499" s="13" t="s">
        <v>74</v>
      </c>
      <c r="AY499" s="236" t="s">
        <v>131</v>
      </c>
    </row>
    <row r="500" s="13" customFormat="1">
      <c r="A500" s="13"/>
      <c r="B500" s="225"/>
      <c r="C500" s="226"/>
      <c r="D500" s="227" t="s">
        <v>142</v>
      </c>
      <c r="E500" s="228" t="s">
        <v>28</v>
      </c>
      <c r="F500" s="229" t="s">
        <v>649</v>
      </c>
      <c r="G500" s="226"/>
      <c r="H500" s="230">
        <v>160.41999999999999</v>
      </c>
      <c r="I500" s="231"/>
      <c r="J500" s="226"/>
      <c r="K500" s="226"/>
      <c r="L500" s="232"/>
      <c r="M500" s="233"/>
      <c r="N500" s="234"/>
      <c r="O500" s="234"/>
      <c r="P500" s="234"/>
      <c r="Q500" s="234"/>
      <c r="R500" s="234"/>
      <c r="S500" s="234"/>
      <c r="T500" s="23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6" t="s">
        <v>142</v>
      </c>
      <c r="AU500" s="236" t="s">
        <v>84</v>
      </c>
      <c r="AV500" s="13" t="s">
        <v>84</v>
      </c>
      <c r="AW500" s="13" t="s">
        <v>36</v>
      </c>
      <c r="AX500" s="13" t="s">
        <v>74</v>
      </c>
      <c r="AY500" s="236" t="s">
        <v>131</v>
      </c>
    </row>
    <row r="501" s="13" customFormat="1">
      <c r="A501" s="13"/>
      <c r="B501" s="225"/>
      <c r="C501" s="226"/>
      <c r="D501" s="227" t="s">
        <v>142</v>
      </c>
      <c r="E501" s="228" t="s">
        <v>28</v>
      </c>
      <c r="F501" s="229" t="s">
        <v>662</v>
      </c>
      <c r="G501" s="226"/>
      <c r="H501" s="230">
        <v>247.24000000000001</v>
      </c>
      <c r="I501" s="231"/>
      <c r="J501" s="226"/>
      <c r="K501" s="226"/>
      <c r="L501" s="232"/>
      <c r="M501" s="233"/>
      <c r="N501" s="234"/>
      <c r="O501" s="234"/>
      <c r="P501" s="234"/>
      <c r="Q501" s="234"/>
      <c r="R501" s="234"/>
      <c r="S501" s="234"/>
      <c r="T501" s="235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6" t="s">
        <v>142</v>
      </c>
      <c r="AU501" s="236" t="s">
        <v>84</v>
      </c>
      <c r="AV501" s="13" t="s">
        <v>84</v>
      </c>
      <c r="AW501" s="13" t="s">
        <v>36</v>
      </c>
      <c r="AX501" s="13" t="s">
        <v>74</v>
      </c>
      <c r="AY501" s="236" t="s">
        <v>131</v>
      </c>
    </row>
    <row r="502" s="13" customFormat="1">
      <c r="A502" s="13"/>
      <c r="B502" s="225"/>
      <c r="C502" s="226"/>
      <c r="D502" s="227" t="s">
        <v>142</v>
      </c>
      <c r="E502" s="228" t="s">
        <v>28</v>
      </c>
      <c r="F502" s="229" t="s">
        <v>673</v>
      </c>
      <c r="G502" s="226"/>
      <c r="H502" s="230">
        <v>54.880000000000003</v>
      </c>
      <c r="I502" s="231"/>
      <c r="J502" s="226"/>
      <c r="K502" s="226"/>
      <c r="L502" s="232"/>
      <c r="M502" s="233"/>
      <c r="N502" s="234"/>
      <c r="O502" s="234"/>
      <c r="P502" s="234"/>
      <c r="Q502" s="234"/>
      <c r="R502" s="234"/>
      <c r="S502" s="234"/>
      <c r="T502" s="235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6" t="s">
        <v>142</v>
      </c>
      <c r="AU502" s="236" t="s">
        <v>84</v>
      </c>
      <c r="AV502" s="13" t="s">
        <v>84</v>
      </c>
      <c r="AW502" s="13" t="s">
        <v>36</v>
      </c>
      <c r="AX502" s="13" t="s">
        <v>74</v>
      </c>
      <c r="AY502" s="236" t="s">
        <v>131</v>
      </c>
    </row>
    <row r="503" s="16" customFormat="1">
      <c r="A503" s="16"/>
      <c r="B503" s="269"/>
      <c r="C503" s="270"/>
      <c r="D503" s="227" t="s">
        <v>142</v>
      </c>
      <c r="E503" s="271" t="s">
        <v>28</v>
      </c>
      <c r="F503" s="272" t="s">
        <v>588</v>
      </c>
      <c r="G503" s="270"/>
      <c r="H503" s="273">
        <v>2316.9000000000001</v>
      </c>
      <c r="I503" s="274"/>
      <c r="J503" s="270"/>
      <c r="K503" s="270"/>
      <c r="L503" s="275"/>
      <c r="M503" s="276"/>
      <c r="N503" s="277"/>
      <c r="O503" s="277"/>
      <c r="P503" s="277"/>
      <c r="Q503" s="277"/>
      <c r="R503" s="277"/>
      <c r="S503" s="277"/>
      <c r="T503" s="278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T503" s="279" t="s">
        <v>142</v>
      </c>
      <c r="AU503" s="279" t="s">
        <v>84</v>
      </c>
      <c r="AV503" s="16" t="s">
        <v>149</v>
      </c>
      <c r="AW503" s="16" t="s">
        <v>36</v>
      </c>
      <c r="AX503" s="16" t="s">
        <v>74</v>
      </c>
      <c r="AY503" s="279" t="s">
        <v>131</v>
      </c>
    </row>
    <row r="504" s="13" customFormat="1">
      <c r="A504" s="13"/>
      <c r="B504" s="225"/>
      <c r="C504" s="226"/>
      <c r="D504" s="227" t="s">
        <v>142</v>
      </c>
      <c r="E504" s="228" t="s">
        <v>28</v>
      </c>
      <c r="F504" s="229" t="s">
        <v>674</v>
      </c>
      <c r="G504" s="226"/>
      <c r="H504" s="230">
        <v>-15.1</v>
      </c>
      <c r="I504" s="231"/>
      <c r="J504" s="226"/>
      <c r="K504" s="226"/>
      <c r="L504" s="232"/>
      <c r="M504" s="233"/>
      <c r="N504" s="234"/>
      <c r="O504" s="234"/>
      <c r="P504" s="234"/>
      <c r="Q504" s="234"/>
      <c r="R504" s="234"/>
      <c r="S504" s="234"/>
      <c r="T504" s="23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6" t="s">
        <v>142</v>
      </c>
      <c r="AU504" s="236" t="s">
        <v>84</v>
      </c>
      <c r="AV504" s="13" t="s">
        <v>84</v>
      </c>
      <c r="AW504" s="13" t="s">
        <v>36</v>
      </c>
      <c r="AX504" s="13" t="s">
        <v>74</v>
      </c>
      <c r="AY504" s="236" t="s">
        <v>131</v>
      </c>
    </row>
    <row r="505" s="15" customFormat="1">
      <c r="A505" s="15"/>
      <c r="B505" s="247"/>
      <c r="C505" s="248"/>
      <c r="D505" s="227" t="s">
        <v>142</v>
      </c>
      <c r="E505" s="249" t="s">
        <v>28</v>
      </c>
      <c r="F505" s="250" t="s">
        <v>162</v>
      </c>
      <c r="G505" s="248"/>
      <c r="H505" s="251">
        <v>2301.8000000000002</v>
      </c>
      <c r="I505" s="252"/>
      <c r="J505" s="248"/>
      <c r="K505" s="248"/>
      <c r="L505" s="253"/>
      <c r="M505" s="254"/>
      <c r="N505" s="255"/>
      <c r="O505" s="255"/>
      <c r="P505" s="255"/>
      <c r="Q505" s="255"/>
      <c r="R505" s="255"/>
      <c r="S505" s="255"/>
      <c r="T505" s="256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57" t="s">
        <v>142</v>
      </c>
      <c r="AU505" s="257" t="s">
        <v>84</v>
      </c>
      <c r="AV505" s="15" t="s">
        <v>138</v>
      </c>
      <c r="AW505" s="15" t="s">
        <v>36</v>
      </c>
      <c r="AX505" s="15" t="s">
        <v>82</v>
      </c>
      <c r="AY505" s="257" t="s">
        <v>131</v>
      </c>
    </row>
    <row r="506" s="13" customFormat="1">
      <c r="A506" s="13"/>
      <c r="B506" s="225"/>
      <c r="C506" s="226"/>
      <c r="D506" s="227" t="s">
        <v>142</v>
      </c>
      <c r="E506" s="226"/>
      <c r="F506" s="229" t="s">
        <v>675</v>
      </c>
      <c r="G506" s="226"/>
      <c r="H506" s="230">
        <v>2324.8180000000002</v>
      </c>
      <c r="I506" s="231"/>
      <c r="J506" s="226"/>
      <c r="K506" s="226"/>
      <c r="L506" s="232"/>
      <c r="M506" s="233"/>
      <c r="N506" s="234"/>
      <c r="O506" s="234"/>
      <c r="P506" s="234"/>
      <c r="Q506" s="234"/>
      <c r="R506" s="234"/>
      <c r="S506" s="234"/>
      <c r="T506" s="23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6" t="s">
        <v>142</v>
      </c>
      <c r="AU506" s="236" t="s">
        <v>84</v>
      </c>
      <c r="AV506" s="13" t="s">
        <v>84</v>
      </c>
      <c r="AW506" s="13" t="s">
        <v>4</v>
      </c>
      <c r="AX506" s="13" t="s">
        <v>82</v>
      </c>
      <c r="AY506" s="236" t="s">
        <v>131</v>
      </c>
    </row>
    <row r="507" s="2" customFormat="1" ht="16.5" customHeight="1">
      <c r="A507" s="41"/>
      <c r="B507" s="42"/>
      <c r="C507" s="259" t="s">
        <v>676</v>
      </c>
      <c r="D507" s="259" t="s">
        <v>285</v>
      </c>
      <c r="E507" s="260" t="s">
        <v>677</v>
      </c>
      <c r="F507" s="261" t="s">
        <v>678</v>
      </c>
      <c r="G507" s="262" t="s">
        <v>136</v>
      </c>
      <c r="H507" s="263">
        <v>88.786000000000001</v>
      </c>
      <c r="I507" s="264"/>
      <c r="J507" s="265">
        <f>ROUND(I507*H507,2)</f>
        <v>0</v>
      </c>
      <c r="K507" s="261" t="s">
        <v>137</v>
      </c>
      <c r="L507" s="266"/>
      <c r="M507" s="267" t="s">
        <v>28</v>
      </c>
      <c r="N507" s="268" t="s">
        <v>45</v>
      </c>
      <c r="O507" s="87"/>
      <c r="P507" s="216">
        <f>O507*H507</f>
        <v>0</v>
      </c>
      <c r="Q507" s="216">
        <v>0.11799999999999999</v>
      </c>
      <c r="R507" s="216">
        <f>Q507*H507</f>
        <v>10.476747999999999</v>
      </c>
      <c r="S507" s="216">
        <v>0</v>
      </c>
      <c r="T507" s="217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18" t="s">
        <v>185</v>
      </c>
      <c r="AT507" s="218" t="s">
        <v>285</v>
      </c>
      <c r="AU507" s="218" t="s">
        <v>84</v>
      </c>
      <c r="AY507" s="20" t="s">
        <v>131</v>
      </c>
      <c r="BE507" s="219">
        <f>IF(N507="základní",J507,0)</f>
        <v>0</v>
      </c>
      <c r="BF507" s="219">
        <f>IF(N507="snížená",J507,0)</f>
        <v>0</v>
      </c>
      <c r="BG507" s="219">
        <f>IF(N507="zákl. přenesená",J507,0)</f>
        <v>0</v>
      </c>
      <c r="BH507" s="219">
        <f>IF(N507="sníž. přenesená",J507,0)</f>
        <v>0</v>
      </c>
      <c r="BI507" s="219">
        <f>IF(N507="nulová",J507,0)</f>
        <v>0</v>
      </c>
      <c r="BJ507" s="20" t="s">
        <v>82</v>
      </c>
      <c r="BK507" s="219">
        <f>ROUND(I507*H507,2)</f>
        <v>0</v>
      </c>
      <c r="BL507" s="20" t="s">
        <v>138</v>
      </c>
      <c r="BM507" s="218" t="s">
        <v>679</v>
      </c>
    </row>
    <row r="508" s="2" customFormat="1">
      <c r="A508" s="41"/>
      <c r="B508" s="42"/>
      <c r="C508" s="43"/>
      <c r="D508" s="227" t="s">
        <v>213</v>
      </c>
      <c r="E508" s="43"/>
      <c r="F508" s="258" t="s">
        <v>640</v>
      </c>
      <c r="G508" s="43"/>
      <c r="H508" s="43"/>
      <c r="I508" s="222"/>
      <c r="J508" s="43"/>
      <c r="K508" s="43"/>
      <c r="L508" s="47"/>
      <c r="M508" s="223"/>
      <c r="N508" s="224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213</v>
      </c>
      <c r="AU508" s="20" t="s">
        <v>84</v>
      </c>
    </row>
    <row r="509" s="14" customFormat="1">
      <c r="A509" s="14"/>
      <c r="B509" s="237"/>
      <c r="C509" s="238"/>
      <c r="D509" s="227" t="s">
        <v>142</v>
      </c>
      <c r="E509" s="239" t="s">
        <v>28</v>
      </c>
      <c r="F509" s="240" t="s">
        <v>589</v>
      </c>
      <c r="G509" s="238"/>
      <c r="H509" s="239" t="s">
        <v>28</v>
      </c>
      <c r="I509" s="241"/>
      <c r="J509" s="238"/>
      <c r="K509" s="238"/>
      <c r="L509" s="242"/>
      <c r="M509" s="243"/>
      <c r="N509" s="244"/>
      <c r="O509" s="244"/>
      <c r="P509" s="244"/>
      <c r="Q509" s="244"/>
      <c r="R509" s="244"/>
      <c r="S509" s="244"/>
      <c r="T509" s="245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6" t="s">
        <v>142</v>
      </c>
      <c r="AU509" s="246" t="s">
        <v>84</v>
      </c>
      <c r="AV509" s="14" t="s">
        <v>82</v>
      </c>
      <c r="AW509" s="14" t="s">
        <v>36</v>
      </c>
      <c r="AX509" s="14" t="s">
        <v>74</v>
      </c>
      <c r="AY509" s="246" t="s">
        <v>131</v>
      </c>
    </row>
    <row r="510" s="13" customFormat="1">
      <c r="A510" s="13"/>
      <c r="B510" s="225"/>
      <c r="C510" s="226"/>
      <c r="D510" s="227" t="s">
        <v>142</v>
      </c>
      <c r="E510" s="228" t="s">
        <v>28</v>
      </c>
      <c r="F510" s="229" t="s">
        <v>665</v>
      </c>
      <c r="G510" s="226"/>
      <c r="H510" s="230">
        <v>62.799999999999997</v>
      </c>
      <c r="I510" s="231"/>
      <c r="J510" s="226"/>
      <c r="K510" s="226"/>
      <c r="L510" s="232"/>
      <c r="M510" s="233"/>
      <c r="N510" s="234"/>
      <c r="O510" s="234"/>
      <c r="P510" s="234"/>
      <c r="Q510" s="234"/>
      <c r="R510" s="234"/>
      <c r="S510" s="234"/>
      <c r="T510" s="23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6" t="s">
        <v>142</v>
      </c>
      <c r="AU510" s="236" t="s">
        <v>84</v>
      </c>
      <c r="AV510" s="13" t="s">
        <v>84</v>
      </c>
      <c r="AW510" s="13" t="s">
        <v>36</v>
      </c>
      <c r="AX510" s="13" t="s">
        <v>74</v>
      </c>
      <c r="AY510" s="236" t="s">
        <v>131</v>
      </c>
    </row>
    <row r="511" s="13" customFormat="1">
      <c r="A511" s="13"/>
      <c r="B511" s="225"/>
      <c r="C511" s="226"/>
      <c r="D511" s="227" t="s">
        <v>142</v>
      </c>
      <c r="E511" s="228" t="s">
        <v>28</v>
      </c>
      <c r="F511" s="229" t="s">
        <v>666</v>
      </c>
      <c r="G511" s="226"/>
      <c r="H511" s="230">
        <v>23.399999999999999</v>
      </c>
      <c r="I511" s="231"/>
      <c r="J511" s="226"/>
      <c r="K511" s="226"/>
      <c r="L511" s="232"/>
      <c r="M511" s="233"/>
      <c r="N511" s="234"/>
      <c r="O511" s="234"/>
      <c r="P511" s="234"/>
      <c r="Q511" s="234"/>
      <c r="R511" s="234"/>
      <c r="S511" s="234"/>
      <c r="T511" s="235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6" t="s">
        <v>142</v>
      </c>
      <c r="AU511" s="236" t="s">
        <v>84</v>
      </c>
      <c r="AV511" s="13" t="s">
        <v>84</v>
      </c>
      <c r="AW511" s="13" t="s">
        <v>36</v>
      </c>
      <c r="AX511" s="13" t="s">
        <v>74</v>
      </c>
      <c r="AY511" s="236" t="s">
        <v>131</v>
      </c>
    </row>
    <row r="512" s="15" customFormat="1">
      <c r="A512" s="15"/>
      <c r="B512" s="247"/>
      <c r="C512" s="248"/>
      <c r="D512" s="227" t="s">
        <v>142</v>
      </c>
      <c r="E512" s="249" t="s">
        <v>28</v>
      </c>
      <c r="F512" s="250" t="s">
        <v>162</v>
      </c>
      <c r="G512" s="248"/>
      <c r="H512" s="251">
        <v>86.199999999999989</v>
      </c>
      <c r="I512" s="252"/>
      <c r="J512" s="248"/>
      <c r="K512" s="248"/>
      <c r="L512" s="253"/>
      <c r="M512" s="254"/>
      <c r="N512" s="255"/>
      <c r="O512" s="255"/>
      <c r="P512" s="255"/>
      <c r="Q512" s="255"/>
      <c r="R512" s="255"/>
      <c r="S512" s="255"/>
      <c r="T512" s="256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57" t="s">
        <v>142</v>
      </c>
      <c r="AU512" s="257" t="s">
        <v>84</v>
      </c>
      <c r="AV512" s="15" t="s">
        <v>138</v>
      </c>
      <c r="AW512" s="15" t="s">
        <v>36</v>
      </c>
      <c r="AX512" s="15" t="s">
        <v>82</v>
      </c>
      <c r="AY512" s="257" t="s">
        <v>131</v>
      </c>
    </row>
    <row r="513" s="13" customFormat="1">
      <c r="A513" s="13"/>
      <c r="B513" s="225"/>
      <c r="C513" s="226"/>
      <c r="D513" s="227" t="s">
        <v>142</v>
      </c>
      <c r="E513" s="226"/>
      <c r="F513" s="229" t="s">
        <v>680</v>
      </c>
      <c r="G513" s="226"/>
      <c r="H513" s="230">
        <v>88.786000000000001</v>
      </c>
      <c r="I513" s="231"/>
      <c r="J513" s="226"/>
      <c r="K513" s="226"/>
      <c r="L513" s="232"/>
      <c r="M513" s="233"/>
      <c r="N513" s="234"/>
      <c r="O513" s="234"/>
      <c r="P513" s="234"/>
      <c r="Q513" s="234"/>
      <c r="R513" s="234"/>
      <c r="S513" s="234"/>
      <c r="T513" s="23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6" t="s">
        <v>142</v>
      </c>
      <c r="AU513" s="236" t="s">
        <v>84</v>
      </c>
      <c r="AV513" s="13" t="s">
        <v>84</v>
      </c>
      <c r="AW513" s="13" t="s">
        <v>4</v>
      </c>
      <c r="AX513" s="13" t="s">
        <v>82</v>
      </c>
      <c r="AY513" s="236" t="s">
        <v>131</v>
      </c>
    </row>
    <row r="514" s="2" customFormat="1" ht="37.8" customHeight="1">
      <c r="A514" s="41"/>
      <c r="B514" s="42"/>
      <c r="C514" s="207" t="s">
        <v>681</v>
      </c>
      <c r="D514" s="207" t="s">
        <v>133</v>
      </c>
      <c r="E514" s="208" t="s">
        <v>682</v>
      </c>
      <c r="F514" s="209" t="s">
        <v>683</v>
      </c>
      <c r="G514" s="210" t="s">
        <v>136</v>
      </c>
      <c r="H514" s="211">
        <v>279.5</v>
      </c>
      <c r="I514" s="212"/>
      <c r="J514" s="213">
        <f>ROUND(I514*H514,2)</f>
        <v>0</v>
      </c>
      <c r="K514" s="209" t="s">
        <v>137</v>
      </c>
      <c r="L514" s="47"/>
      <c r="M514" s="214" t="s">
        <v>28</v>
      </c>
      <c r="N514" s="215" t="s">
        <v>45</v>
      </c>
      <c r="O514" s="87"/>
      <c r="P514" s="216">
        <f>O514*H514</f>
        <v>0</v>
      </c>
      <c r="Q514" s="216">
        <v>0.10100000000000001</v>
      </c>
      <c r="R514" s="216">
        <f>Q514*H514</f>
        <v>28.229500000000002</v>
      </c>
      <c r="S514" s="216">
        <v>0</v>
      </c>
      <c r="T514" s="217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18" t="s">
        <v>138</v>
      </c>
      <c r="AT514" s="218" t="s">
        <v>133</v>
      </c>
      <c r="AU514" s="218" t="s">
        <v>84</v>
      </c>
      <c r="AY514" s="20" t="s">
        <v>131</v>
      </c>
      <c r="BE514" s="219">
        <f>IF(N514="základní",J514,0)</f>
        <v>0</v>
      </c>
      <c r="BF514" s="219">
        <f>IF(N514="snížená",J514,0)</f>
        <v>0</v>
      </c>
      <c r="BG514" s="219">
        <f>IF(N514="zákl. přenesená",J514,0)</f>
        <v>0</v>
      </c>
      <c r="BH514" s="219">
        <f>IF(N514="sníž. přenesená",J514,0)</f>
        <v>0</v>
      </c>
      <c r="BI514" s="219">
        <f>IF(N514="nulová",J514,0)</f>
        <v>0</v>
      </c>
      <c r="BJ514" s="20" t="s">
        <v>82</v>
      </c>
      <c r="BK514" s="219">
        <f>ROUND(I514*H514,2)</f>
        <v>0</v>
      </c>
      <c r="BL514" s="20" t="s">
        <v>138</v>
      </c>
      <c r="BM514" s="218" t="s">
        <v>684</v>
      </c>
    </row>
    <row r="515" s="2" customFormat="1">
      <c r="A515" s="41"/>
      <c r="B515" s="42"/>
      <c r="C515" s="43"/>
      <c r="D515" s="220" t="s">
        <v>140</v>
      </c>
      <c r="E515" s="43"/>
      <c r="F515" s="221" t="s">
        <v>685</v>
      </c>
      <c r="G515" s="43"/>
      <c r="H515" s="43"/>
      <c r="I515" s="222"/>
      <c r="J515" s="43"/>
      <c r="K515" s="43"/>
      <c r="L515" s="47"/>
      <c r="M515" s="223"/>
      <c r="N515" s="224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140</v>
      </c>
      <c r="AU515" s="20" t="s">
        <v>84</v>
      </c>
    </row>
    <row r="516" s="14" customFormat="1">
      <c r="A516" s="14"/>
      <c r="B516" s="237"/>
      <c r="C516" s="238"/>
      <c r="D516" s="227" t="s">
        <v>142</v>
      </c>
      <c r="E516" s="239" t="s">
        <v>28</v>
      </c>
      <c r="F516" s="240" t="s">
        <v>686</v>
      </c>
      <c r="G516" s="238"/>
      <c r="H516" s="239" t="s">
        <v>28</v>
      </c>
      <c r="I516" s="241"/>
      <c r="J516" s="238"/>
      <c r="K516" s="238"/>
      <c r="L516" s="242"/>
      <c r="M516" s="243"/>
      <c r="N516" s="244"/>
      <c r="O516" s="244"/>
      <c r="P516" s="244"/>
      <c r="Q516" s="244"/>
      <c r="R516" s="244"/>
      <c r="S516" s="244"/>
      <c r="T516" s="24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6" t="s">
        <v>142</v>
      </c>
      <c r="AU516" s="246" t="s">
        <v>84</v>
      </c>
      <c r="AV516" s="14" t="s">
        <v>82</v>
      </c>
      <c r="AW516" s="14" t="s">
        <v>36</v>
      </c>
      <c r="AX516" s="14" t="s">
        <v>74</v>
      </c>
      <c r="AY516" s="246" t="s">
        <v>131</v>
      </c>
    </row>
    <row r="517" s="13" customFormat="1">
      <c r="A517" s="13"/>
      <c r="B517" s="225"/>
      <c r="C517" s="226"/>
      <c r="D517" s="227" t="s">
        <v>142</v>
      </c>
      <c r="E517" s="228" t="s">
        <v>28</v>
      </c>
      <c r="F517" s="229" t="s">
        <v>587</v>
      </c>
      <c r="G517" s="226"/>
      <c r="H517" s="230">
        <v>35</v>
      </c>
      <c r="I517" s="231"/>
      <c r="J517" s="226"/>
      <c r="K517" s="226"/>
      <c r="L517" s="232"/>
      <c r="M517" s="233"/>
      <c r="N517" s="234"/>
      <c r="O517" s="234"/>
      <c r="P517" s="234"/>
      <c r="Q517" s="234"/>
      <c r="R517" s="234"/>
      <c r="S517" s="234"/>
      <c r="T517" s="23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6" t="s">
        <v>142</v>
      </c>
      <c r="AU517" s="236" t="s">
        <v>84</v>
      </c>
      <c r="AV517" s="13" t="s">
        <v>84</v>
      </c>
      <c r="AW517" s="13" t="s">
        <v>36</v>
      </c>
      <c r="AX517" s="13" t="s">
        <v>74</v>
      </c>
      <c r="AY517" s="236" t="s">
        <v>131</v>
      </c>
    </row>
    <row r="518" s="14" customFormat="1">
      <c r="A518" s="14"/>
      <c r="B518" s="237"/>
      <c r="C518" s="238"/>
      <c r="D518" s="227" t="s">
        <v>142</v>
      </c>
      <c r="E518" s="239" t="s">
        <v>28</v>
      </c>
      <c r="F518" s="240" t="s">
        <v>687</v>
      </c>
      <c r="G518" s="238"/>
      <c r="H518" s="239" t="s">
        <v>28</v>
      </c>
      <c r="I518" s="241"/>
      <c r="J518" s="238"/>
      <c r="K518" s="238"/>
      <c r="L518" s="242"/>
      <c r="M518" s="243"/>
      <c r="N518" s="244"/>
      <c r="O518" s="244"/>
      <c r="P518" s="244"/>
      <c r="Q518" s="244"/>
      <c r="R518" s="244"/>
      <c r="S518" s="244"/>
      <c r="T518" s="24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6" t="s">
        <v>142</v>
      </c>
      <c r="AU518" s="246" t="s">
        <v>84</v>
      </c>
      <c r="AV518" s="14" t="s">
        <v>82</v>
      </c>
      <c r="AW518" s="14" t="s">
        <v>36</v>
      </c>
      <c r="AX518" s="14" t="s">
        <v>74</v>
      </c>
      <c r="AY518" s="246" t="s">
        <v>131</v>
      </c>
    </row>
    <row r="519" s="13" customFormat="1">
      <c r="A519" s="13"/>
      <c r="B519" s="225"/>
      <c r="C519" s="226"/>
      <c r="D519" s="227" t="s">
        <v>142</v>
      </c>
      <c r="E519" s="228" t="s">
        <v>28</v>
      </c>
      <c r="F519" s="229" t="s">
        <v>688</v>
      </c>
      <c r="G519" s="226"/>
      <c r="H519" s="230">
        <v>244.5</v>
      </c>
      <c r="I519" s="231"/>
      <c r="J519" s="226"/>
      <c r="K519" s="226"/>
      <c r="L519" s="232"/>
      <c r="M519" s="233"/>
      <c r="N519" s="234"/>
      <c r="O519" s="234"/>
      <c r="P519" s="234"/>
      <c r="Q519" s="234"/>
      <c r="R519" s="234"/>
      <c r="S519" s="234"/>
      <c r="T519" s="23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6" t="s">
        <v>142</v>
      </c>
      <c r="AU519" s="236" t="s">
        <v>84</v>
      </c>
      <c r="AV519" s="13" t="s">
        <v>84</v>
      </c>
      <c r="AW519" s="13" t="s">
        <v>36</v>
      </c>
      <c r="AX519" s="13" t="s">
        <v>74</v>
      </c>
      <c r="AY519" s="236" t="s">
        <v>131</v>
      </c>
    </row>
    <row r="520" s="15" customFormat="1">
      <c r="A520" s="15"/>
      <c r="B520" s="247"/>
      <c r="C520" s="248"/>
      <c r="D520" s="227" t="s">
        <v>142</v>
      </c>
      <c r="E520" s="249" t="s">
        <v>28</v>
      </c>
      <c r="F520" s="250" t="s">
        <v>162</v>
      </c>
      <c r="G520" s="248"/>
      <c r="H520" s="251">
        <v>279.5</v>
      </c>
      <c r="I520" s="252"/>
      <c r="J520" s="248"/>
      <c r="K520" s="248"/>
      <c r="L520" s="253"/>
      <c r="M520" s="254"/>
      <c r="N520" s="255"/>
      <c r="O520" s="255"/>
      <c r="P520" s="255"/>
      <c r="Q520" s="255"/>
      <c r="R520" s="255"/>
      <c r="S520" s="255"/>
      <c r="T520" s="256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57" t="s">
        <v>142</v>
      </c>
      <c r="AU520" s="257" t="s">
        <v>84</v>
      </c>
      <c r="AV520" s="15" t="s">
        <v>138</v>
      </c>
      <c r="AW520" s="15" t="s">
        <v>36</v>
      </c>
      <c r="AX520" s="15" t="s">
        <v>82</v>
      </c>
      <c r="AY520" s="257" t="s">
        <v>131</v>
      </c>
    </row>
    <row r="521" s="2" customFormat="1" ht="37.8" customHeight="1">
      <c r="A521" s="41"/>
      <c r="B521" s="42"/>
      <c r="C521" s="207" t="s">
        <v>689</v>
      </c>
      <c r="D521" s="207" t="s">
        <v>133</v>
      </c>
      <c r="E521" s="208" t="s">
        <v>690</v>
      </c>
      <c r="F521" s="209" t="s">
        <v>691</v>
      </c>
      <c r="G521" s="210" t="s">
        <v>136</v>
      </c>
      <c r="H521" s="211">
        <v>0.32000000000000001</v>
      </c>
      <c r="I521" s="212"/>
      <c r="J521" s="213">
        <f>ROUND(I521*H521,2)</f>
        <v>0</v>
      </c>
      <c r="K521" s="209" t="s">
        <v>137</v>
      </c>
      <c r="L521" s="47"/>
      <c r="M521" s="214" t="s">
        <v>28</v>
      </c>
      <c r="N521" s="215" t="s">
        <v>45</v>
      </c>
      <c r="O521" s="87"/>
      <c r="P521" s="216">
        <f>O521*H521</f>
        <v>0</v>
      </c>
      <c r="Q521" s="216">
        <v>0.14610000000000001</v>
      </c>
      <c r="R521" s="216">
        <f>Q521*H521</f>
        <v>0.046752000000000002</v>
      </c>
      <c r="S521" s="216">
        <v>0</v>
      </c>
      <c r="T521" s="217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18" t="s">
        <v>138</v>
      </c>
      <c r="AT521" s="218" t="s">
        <v>133</v>
      </c>
      <c r="AU521" s="218" t="s">
        <v>84</v>
      </c>
      <c r="AY521" s="20" t="s">
        <v>131</v>
      </c>
      <c r="BE521" s="219">
        <f>IF(N521="základní",J521,0)</f>
        <v>0</v>
      </c>
      <c r="BF521" s="219">
        <f>IF(N521="snížená",J521,0)</f>
        <v>0</v>
      </c>
      <c r="BG521" s="219">
        <f>IF(N521="zákl. přenesená",J521,0)</f>
        <v>0</v>
      </c>
      <c r="BH521" s="219">
        <f>IF(N521="sníž. přenesená",J521,0)</f>
        <v>0</v>
      </c>
      <c r="BI521" s="219">
        <f>IF(N521="nulová",J521,0)</f>
        <v>0</v>
      </c>
      <c r="BJ521" s="20" t="s">
        <v>82</v>
      </c>
      <c r="BK521" s="219">
        <f>ROUND(I521*H521,2)</f>
        <v>0</v>
      </c>
      <c r="BL521" s="20" t="s">
        <v>138</v>
      </c>
      <c r="BM521" s="218" t="s">
        <v>692</v>
      </c>
    </row>
    <row r="522" s="2" customFormat="1">
      <c r="A522" s="41"/>
      <c r="B522" s="42"/>
      <c r="C522" s="43"/>
      <c r="D522" s="220" t="s">
        <v>140</v>
      </c>
      <c r="E522" s="43"/>
      <c r="F522" s="221" t="s">
        <v>693</v>
      </c>
      <c r="G522" s="43"/>
      <c r="H522" s="43"/>
      <c r="I522" s="222"/>
      <c r="J522" s="43"/>
      <c r="K522" s="43"/>
      <c r="L522" s="47"/>
      <c r="M522" s="223"/>
      <c r="N522" s="224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140</v>
      </c>
      <c r="AU522" s="20" t="s">
        <v>84</v>
      </c>
    </row>
    <row r="523" s="13" customFormat="1">
      <c r="A523" s="13"/>
      <c r="B523" s="225"/>
      <c r="C523" s="226"/>
      <c r="D523" s="227" t="s">
        <v>142</v>
      </c>
      <c r="E523" s="228" t="s">
        <v>28</v>
      </c>
      <c r="F523" s="229" t="s">
        <v>694</v>
      </c>
      <c r="G523" s="226"/>
      <c r="H523" s="230">
        <v>0.32000000000000001</v>
      </c>
      <c r="I523" s="231"/>
      <c r="J523" s="226"/>
      <c r="K523" s="226"/>
      <c r="L523" s="232"/>
      <c r="M523" s="233"/>
      <c r="N523" s="234"/>
      <c r="O523" s="234"/>
      <c r="P523" s="234"/>
      <c r="Q523" s="234"/>
      <c r="R523" s="234"/>
      <c r="S523" s="234"/>
      <c r="T523" s="23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6" t="s">
        <v>142</v>
      </c>
      <c r="AU523" s="236" t="s">
        <v>84</v>
      </c>
      <c r="AV523" s="13" t="s">
        <v>84</v>
      </c>
      <c r="AW523" s="13" t="s">
        <v>36</v>
      </c>
      <c r="AX523" s="13" t="s">
        <v>74</v>
      </c>
      <c r="AY523" s="236" t="s">
        <v>131</v>
      </c>
    </row>
    <row r="524" s="15" customFormat="1">
      <c r="A524" s="15"/>
      <c r="B524" s="247"/>
      <c r="C524" s="248"/>
      <c r="D524" s="227" t="s">
        <v>142</v>
      </c>
      <c r="E524" s="249" t="s">
        <v>28</v>
      </c>
      <c r="F524" s="250" t="s">
        <v>162</v>
      </c>
      <c r="G524" s="248"/>
      <c r="H524" s="251">
        <v>0.32000000000000001</v>
      </c>
      <c r="I524" s="252"/>
      <c r="J524" s="248"/>
      <c r="K524" s="248"/>
      <c r="L524" s="253"/>
      <c r="M524" s="254"/>
      <c r="N524" s="255"/>
      <c r="O524" s="255"/>
      <c r="P524" s="255"/>
      <c r="Q524" s="255"/>
      <c r="R524" s="255"/>
      <c r="S524" s="255"/>
      <c r="T524" s="256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57" t="s">
        <v>142</v>
      </c>
      <c r="AU524" s="257" t="s">
        <v>84</v>
      </c>
      <c r="AV524" s="15" t="s">
        <v>138</v>
      </c>
      <c r="AW524" s="15" t="s">
        <v>36</v>
      </c>
      <c r="AX524" s="15" t="s">
        <v>82</v>
      </c>
      <c r="AY524" s="257" t="s">
        <v>131</v>
      </c>
    </row>
    <row r="525" s="2" customFormat="1" ht="16.5" customHeight="1">
      <c r="A525" s="41"/>
      <c r="B525" s="42"/>
      <c r="C525" s="259" t="s">
        <v>695</v>
      </c>
      <c r="D525" s="259" t="s">
        <v>285</v>
      </c>
      <c r="E525" s="260" t="s">
        <v>696</v>
      </c>
      <c r="F525" s="261" t="s">
        <v>697</v>
      </c>
      <c r="G525" s="262" t="s">
        <v>136</v>
      </c>
      <c r="H525" s="263">
        <v>247.268</v>
      </c>
      <c r="I525" s="264"/>
      <c r="J525" s="265">
        <f>ROUND(I525*H525,2)</f>
        <v>0</v>
      </c>
      <c r="K525" s="261" t="s">
        <v>28</v>
      </c>
      <c r="L525" s="266"/>
      <c r="M525" s="267" t="s">
        <v>28</v>
      </c>
      <c r="N525" s="268" t="s">
        <v>45</v>
      </c>
      <c r="O525" s="87"/>
      <c r="P525" s="216">
        <f>O525*H525</f>
        <v>0</v>
      </c>
      <c r="Q525" s="216">
        <v>0.17999999999999999</v>
      </c>
      <c r="R525" s="216">
        <f>Q525*H525</f>
        <v>44.508240000000001</v>
      </c>
      <c r="S525" s="216">
        <v>0</v>
      </c>
      <c r="T525" s="217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18" t="s">
        <v>185</v>
      </c>
      <c r="AT525" s="218" t="s">
        <v>285</v>
      </c>
      <c r="AU525" s="218" t="s">
        <v>84</v>
      </c>
      <c r="AY525" s="20" t="s">
        <v>131</v>
      </c>
      <c r="BE525" s="219">
        <f>IF(N525="základní",J525,0)</f>
        <v>0</v>
      </c>
      <c r="BF525" s="219">
        <f>IF(N525="snížená",J525,0)</f>
        <v>0</v>
      </c>
      <c r="BG525" s="219">
        <f>IF(N525="zákl. přenesená",J525,0)</f>
        <v>0</v>
      </c>
      <c r="BH525" s="219">
        <f>IF(N525="sníž. přenesená",J525,0)</f>
        <v>0</v>
      </c>
      <c r="BI525" s="219">
        <f>IF(N525="nulová",J525,0)</f>
        <v>0</v>
      </c>
      <c r="BJ525" s="20" t="s">
        <v>82</v>
      </c>
      <c r="BK525" s="219">
        <f>ROUND(I525*H525,2)</f>
        <v>0</v>
      </c>
      <c r="BL525" s="20" t="s">
        <v>138</v>
      </c>
      <c r="BM525" s="218" t="s">
        <v>698</v>
      </c>
    </row>
    <row r="526" s="2" customFormat="1">
      <c r="A526" s="41"/>
      <c r="B526" s="42"/>
      <c r="C526" s="43"/>
      <c r="D526" s="227" t="s">
        <v>213</v>
      </c>
      <c r="E526" s="43"/>
      <c r="F526" s="258" t="s">
        <v>699</v>
      </c>
      <c r="G526" s="43"/>
      <c r="H526" s="43"/>
      <c r="I526" s="222"/>
      <c r="J526" s="43"/>
      <c r="K526" s="43"/>
      <c r="L526" s="47"/>
      <c r="M526" s="223"/>
      <c r="N526" s="224"/>
      <c r="O526" s="87"/>
      <c r="P526" s="87"/>
      <c r="Q526" s="87"/>
      <c r="R526" s="87"/>
      <c r="S526" s="87"/>
      <c r="T526" s="88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T526" s="20" t="s">
        <v>213</v>
      </c>
      <c r="AU526" s="20" t="s">
        <v>84</v>
      </c>
    </row>
    <row r="527" s="14" customFormat="1">
      <c r="A527" s="14"/>
      <c r="B527" s="237"/>
      <c r="C527" s="238"/>
      <c r="D527" s="227" t="s">
        <v>142</v>
      </c>
      <c r="E527" s="239" t="s">
        <v>28</v>
      </c>
      <c r="F527" s="240" t="s">
        <v>687</v>
      </c>
      <c r="G527" s="238"/>
      <c r="H527" s="239" t="s">
        <v>28</v>
      </c>
      <c r="I527" s="241"/>
      <c r="J527" s="238"/>
      <c r="K527" s="238"/>
      <c r="L527" s="242"/>
      <c r="M527" s="243"/>
      <c r="N527" s="244"/>
      <c r="O527" s="244"/>
      <c r="P527" s="244"/>
      <c r="Q527" s="244"/>
      <c r="R527" s="244"/>
      <c r="S527" s="244"/>
      <c r="T527" s="24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6" t="s">
        <v>142</v>
      </c>
      <c r="AU527" s="246" t="s">
        <v>84</v>
      </c>
      <c r="AV527" s="14" t="s">
        <v>82</v>
      </c>
      <c r="AW527" s="14" t="s">
        <v>36</v>
      </c>
      <c r="AX527" s="14" t="s">
        <v>74</v>
      </c>
      <c r="AY527" s="246" t="s">
        <v>131</v>
      </c>
    </row>
    <row r="528" s="13" customFormat="1">
      <c r="A528" s="13"/>
      <c r="B528" s="225"/>
      <c r="C528" s="226"/>
      <c r="D528" s="227" t="s">
        <v>142</v>
      </c>
      <c r="E528" s="228" t="s">
        <v>28</v>
      </c>
      <c r="F528" s="229" t="s">
        <v>688</v>
      </c>
      <c r="G528" s="226"/>
      <c r="H528" s="230">
        <v>244.5</v>
      </c>
      <c r="I528" s="231"/>
      <c r="J528" s="226"/>
      <c r="K528" s="226"/>
      <c r="L528" s="232"/>
      <c r="M528" s="233"/>
      <c r="N528" s="234"/>
      <c r="O528" s="234"/>
      <c r="P528" s="234"/>
      <c r="Q528" s="234"/>
      <c r="R528" s="234"/>
      <c r="S528" s="234"/>
      <c r="T528" s="23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6" t="s">
        <v>142</v>
      </c>
      <c r="AU528" s="236" t="s">
        <v>84</v>
      </c>
      <c r="AV528" s="13" t="s">
        <v>84</v>
      </c>
      <c r="AW528" s="13" t="s">
        <v>36</v>
      </c>
      <c r="AX528" s="13" t="s">
        <v>74</v>
      </c>
      <c r="AY528" s="236" t="s">
        <v>131</v>
      </c>
    </row>
    <row r="529" s="16" customFormat="1">
      <c r="A529" s="16"/>
      <c r="B529" s="269"/>
      <c r="C529" s="270"/>
      <c r="D529" s="227" t="s">
        <v>142</v>
      </c>
      <c r="E529" s="271" t="s">
        <v>28</v>
      </c>
      <c r="F529" s="272" t="s">
        <v>588</v>
      </c>
      <c r="G529" s="270"/>
      <c r="H529" s="273">
        <v>244.5</v>
      </c>
      <c r="I529" s="274"/>
      <c r="J529" s="270"/>
      <c r="K529" s="270"/>
      <c r="L529" s="275"/>
      <c r="M529" s="276"/>
      <c r="N529" s="277"/>
      <c r="O529" s="277"/>
      <c r="P529" s="277"/>
      <c r="Q529" s="277"/>
      <c r="R529" s="277"/>
      <c r="S529" s="277"/>
      <c r="T529" s="278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T529" s="279" t="s">
        <v>142</v>
      </c>
      <c r="AU529" s="279" t="s">
        <v>84</v>
      </c>
      <c r="AV529" s="16" t="s">
        <v>149</v>
      </c>
      <c r="AW529" s="16" t="s">
        <v>36</v>
      </c>
      <c r="AX529" s="16" t="s">
        <v>74</v>
      </c>
      <c r="AY529" s="279" t="s">
        <v>131</v>
      </c>
    </row>
    <row r="530" s="13" customFormat="1">
      <c r="A530" s="13"/>
      <c r="B530" s="225"/>
      <c r="C530" s="226"/>
      <c r="D530" s="227" t="s">
        <v>142</v>
      </c>
      <c r="E530" s="228" t="s">
        <v>28</v>
      </c>
      <c r="F530" s="229" t="s">
        <v>700</v>
      </c>
      <c r="G530" s="226"/>
      <c r="H530" s="230">
        <v>0.32000000000000001</v>
      </c>
      <c r="I530" s="231"/>
      <c r="J530" s="226"/>
      <c r="K530" s="226"/>
      <c r="L530" s="232"/>
      <c r="M530" s="233"/>
      <c r="N530" s="234"/>
      <c r="O530" s="234"/>
      <c r="P530" s="234"/>
      <c r="Q530" s="234"/>
      <c r="R530" s="234"/>
      <c r="S530" s="234"/>
      <c r="T530" s="23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6" t="s">
        <v>142</v>
      </c>
      <c r="AU530" s="236" t="s">
        <v>84</v>
      </c>
      <c r="AV530" s="13" t="s">
        <v>84</v>
      </c>
      <c r="AW530" s="13" t="s">
        <v>36</v>
      </c>
      <c r="AX530" s="13" t="s">
        <v>74</v>
      </c>
      <c r="AY530" s="236" t="s">
        <v>131</v>
      </c>
    </row>
    <row r="531" s="15" customFormat="1">
      <c r="A531" s="15"/>
      <c r="B531" s="247"/>
      <c r="C531" s="248"/>
      <c r="D531" s="227" t="s">
        <v>142</v>
      </c>
      <c r="E531" s="249" t="s">
        <v>28</v>
      </c>
      <c r="F531" s="250" t="s">
        <v>162</v>
      </c>
      <c r="G531" s="248"/>
      <c r="H531" s="251">
        <v>244.81999999999999</v>
      </c>
      <c r="I531" s="252"/>
      <c r="J531" s="248"/>
      <c r="K531" s="248"/>
      <c r="L531" s="253"/>
      <c r="M531" s="254"/>
      <c r="N531" s="255"/>
      <c r="O531" s="255"/>
      <c r="P531" s="255"/>
      <c r="Q531" s="255"/>
      <c r="R531" s="255"/>
      <c r="S531" s="255"/>
      <c r="T531" s="256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57" t="s">
        <v>142</v>
      </c>
      <c r="AU531" s="257" t="s">
        <v>84</v>
      </c>
      <c r="AV531" s="15" t="s">
        <v>138</v>
      </c>
      <c r="AW531" s="15" t="s">
        <v>36</v>
      </c>
      <c r="AX531" s="15" t="s">
        <v>82</v>
      </c>
      <c r="AY531" s="257" t="s">
        <v>131</v>
      </c>
    </row>
    <row r="532" s="13" customFormat="1">
      <c r="A532" s="13"/>
      <c r="B532" s="225"/>
      <c r="C532" s="226"/>
      <c r="D532" s="227" t="s">
        <v>142</v>
      </c>
      <c r="E532" s="226"/>
      <c r="F532" s="229" t="s">
        <v>701</v>
      </c>
      <c r="G532" s="226"/>
      <c r="H532" s="230">
        <v>247.268</v>
      </c>
      <c r="I532" s="231"/>
      <c r="J532" s="226"/>
      <c r="K532" s="226"/>
      <c r="L532" s="232"/>
      <c r="M532" s="233"/>
      <c r="N532" s="234"/>
      <c r="O532" s="234"/>
      <c r="P532" s="234"/>
      <c r="Q532" s="234"/>
      <c r="R532" s="234"/>
      <c r="S532" s="234"/>
      <c r="T532" s="23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6" t="s">
        <v>142</v>
      </c>
      <c r="AU532" s="236" t="s">
        <v>84</v>
      </c>
      <c r="AV532" s="13" t="s">
        <v>84</v>
      </c>
      <c r="AW532" s="13" t="s">
        <v>4</v>
      </c>
      <c r="AX532" s="13" t="s">
        <v>82</v>
      </c>
      <c r="AY532" s="236" t="s">
        <v>131</v>
      </c>
    </row>
    <row r="533" s="12" customFormat="1" ht="22.8" customHeight="1">
      <c r="A533" s="12"/>
      <c r="B533" s="191"/>
      <c r="C533" s="192"/>
      <c r="D533" s="193" t="s">
        <v>73</v>
      </c>
      <c r="E533" s="205" t="s">
        <v>170</v>
      </c>
      <c r="F533" s="205" t="s">
        <v>702</v>
      </c>
      <c r="G533" s="192"/>
      <c r="H533" s="192"/>
      <c r="I533" s="195"/>
      <c r="J533" s="206">
        <f>BK533</f>
        <v>0</v>
      </c>
      <c r="K533" s="192"/>
      <c r="L533" s="197"/>
      <c r="M533" s="198"/>
      <c r="N533" s="199"/>
      <c r="O533" s="199"/>
      <c r="P533" s="200">
        <f>SUM(P534:P537)</f>
        <v>0</v>
      </c>
      <c r="Q533" s="199"/>
      <c r="R533" s="200">
        <f>SUM(R534:R537)</f>
        <v>1.837</v>
      </c>
      <c r="S533" s="199"/>
      <c r="T533" s="201">
        <f>SUM(T534:T537)</f>
        <v>0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02" t="s">
        <v>82</v>
      </c>
      <c r="AT533" s="203" t="s">
        <v>73</v>
      </c>
      <c r="AU533" s="203" t="s">
        <v>82</v>
      </c>
      <c r="AY533" s="202" t="s">
        <v>131</v>
      </c>
      <c r="BK533" s="204">
        <f>SUM(BK534:BK537)</f>
        <v>0</v>
      </c>
    </row>
    <row r="534" s="2" customFormat="1" ht="16.5" customHeight="1">
      <c r="A534" s="41"/>
      <c r="B534" s="42"/>
      <c r="C534" s="207" t="s">
        <v>703</v>
      </c>
      <c r="D534" s="207" t="s">
        <v>133</v>
      </c>
      <c r="E534" s="208" t="s">
        <v>704</v>
      </c>
      <c r="F534" s="209" t="s">
        <v>705</v>
      </c>
      <c r="G534" s="210" t="s">
        <v>136</v>
      </c>
      <c r="H534" s="211">
        <v>5</v>
      </c>
      <c r="I534" s="212"/>
      <c r="J534" s="213">
        <f>ROUND(I534*H534,2)</f>
        <v>0</v>
      </c>
      <c r="K534" s="209" t="s">
        <v>137</v>
      </c>
      <c r="L534" s="47"/>
      <c r="M534" s="214" t="s">
        <v>28</v>
      </c>
      <c r="N534" s="215" t="s">
        <v>45</v>
      </c>
      <c r="O534" s="87"/>
      <c r="P534" s="216">
        <f>O534*H534</f>
        <v>0</v>
      </c>
      <c r="Q534" s="216">
        <v>0.3674</v>
      </c>
      <c r="R534" s="216">
        <f>Q534*H534</f>
        <v>1.837</v>
      </c>
      <c r="S534" s="216">
        <v>0</v>
      </c>
      <c r="T534" s="217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18" t="s">
        <v>138</v>
      </c>
      <c r="AT534" s="218" t="s">
        <v>133</v>
      </c>
      <c r="AU534" s="218" t="s">
        <v>84</v>
      </c>
      <c r="AY534" s="20" t="s">
        <v>131</v>
      </c>
      <c r="BE534" s="219">
        <f>IF(N534="základní",J534,0)</f>
        <v>0</v>
      </c>
      <c r="BF534" s="219">
        <f>IF(N534="snížená",J534,0)</f>
        <v>0</v>
      </c>
      <c r="BG534" s="219">
        <f>IF(N534="zákl. přenesená",J534,0)</f>
        <v>0</v>
      </c>
      <c r="BH534" s="219">
        <f>IF(N534="sníž. přenesená",J534,0)</f>
        <v>0</v>
      </c>
      <c r="BI534" s="219">
        <f>IF(N534="nulová",J534,0)</f>
        <v>0</v>
      </c>
      <c r="BJ534" s="20" t="s">
        <v>82</v>
      </c>
      <c r="BK534" s="219">
        <f>ROUND(I534*H534,2)</f>
        <v>0</v>
      </c>
      <c r="BL534" s="20" t="s">
        <v>138</v>
      </c>
      <c r="BM534" s="218" t="s">
        <v>706</v>
      </c>
    </row>
    <row r="535" s="2" customFormat="1">
      <c r="A535" s="41"/>
      <c r="B535" s="42"/>
      <c r="C535" s="43"/>
      <c r="D535" s="220" t="s">
        <v>140</v>
      </c>
      <c r="E535" s="43"/>
      <c r="F535" s="221" t="s">
        <v>707</v>
      </c>
      <c r="G535" s="43"/>
      <c r="H535" s="43"/>
      <c r="I535" s="222"/>
      <c r="J535" s="43"/>
      <c r="K535" s="43"/>
      <c r="L535" s="47"/>
      <c r="M535" s="223"/>
      <c r="N535" s="224"/>
      <c r="O535" s="87"/>
      <c r="P535" s="87"/>
      <c r="Q535" s="87"/>
      <c r="R535" s="87"/>
      <c r="S535" s="87"/>
      <c r="T535" s="88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T535" s="20" t="s">
        <v>140</v>
      </c>
      <c r="AU535" s="20" t="s">
        <v>84</v>
      </c>
    </row>
    <row r="536" s="13" customFormat="1">
      <c r="A536" s="13"/>
      <c r="B536" s="225"/>
      <c r="C536" s="226"/>
      <c r="D536" s="227" t="s">
        <v>142</v>
      </c>
      <c r="E536" s="228" t="s">
        <v>28</v>
      </c>
      <c r="F536" s="229" t="s">
        <v>163</v>
      </c>
      <c r="G536" s="226"/>
      <c r="H536" s="230">
        <v>5</v>
      </c>
      <c r="I536" s="231"/>
      <c r="J536" s="226"/>
      <c r="K536" s="226"/>
      <c r="L536" s="232"/>
      <c r="M536" s="233"/>
      <c r="N536" s="234"/>
      <c r="O536" s="234"/>
      <c r="P536" s="234"/>
      <c r="Q536" s="234"/>
      <c r="R536" s="234"/>
      <c r="S536" s="234"/>
      <c r="T536" s="235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6" t="s">
        <v>142</v>
      </c>
      <c r="AU536" s="236" t="s">
        <v>84</v>
      </c>
      <c r="AV536" s="13" t="s">
        <v>84</v>
      </c>
      <c r="AW536" s="13" t="s">
        <v>36</v>
      </c>
      <c r="AX536" s="13" t="s">
        <v>74</v>
      </c>
      <c r="AY536" s="236" t="s">
        <v>131</v>
      </c>
    </row>
    <row r="537" s="15" customFormat="1">
      <c r="A537" s="15"/>
      <c r="B537" s="247"/>
      <c r="C537" s="248"/>
      <c r="D537" s="227" t="s">
        <v>142</v>
      </c>
      <c r="E537" s="249" t="s">
        <v>28</v>
      </c>
      <c r="F537" s="250" t="s">
        <v>162</v>
      </c>
      <c r="G537" s="248"/>
      <c r="H537" s="251">
        <v>5</v>
      </c>
      <c r="I537" s="252"/>
      <c r="J537" s="248"/>
      <c r="K537" s="248"/>
      <c r="L537" s="253"/>
      <c r="M537" s="254"/>
      <c r="N537" s="255"/>
      <c r="O537" s="255"/>
      <c r="P537" s="255"/>
      <c r="Q537" s="255"/>
      <c r="R537" s="255"/>
      <c r="S537" s="255"/>
      <c r="T537" s="256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57" t="s">
        <v>142</v>
      </c>
      <c r="AU537" s="257" t="s">
        <v>84</v>
      </c>
      <c r="AV537" s="15" t="s">
        <v>138</v>
      </c>
      <c r="AW537" s="15" t="s">
        <v>36</v>
      </c>
      <c r="AX537" s="15" t="s">
        <v>82</v>
      </c>
      <c r="AY537" s="257" t="s">
        <v>131</v>
      </c>
    </row>
    <row r="538" s="12" customFormat="1" ht="22.8" customHeight="1">
      <c r="A538" s="12"/>
      <c r="B538" s="191"/>
      <c r="C538" s="192"/>
      <c r="D538" s="193" t="s">
        <v>73</v>
      </c>
      <c r="E538" s="205" t="s">
        <v>185</v>
      </c>
      <c r="F538" s="205" t="s">
        <v>708</v>
      </c>
      <c r="G538" s="192"/>
      <c r="H538" s="192"/>
      <c r="I538" s="195"/>
      <c r="J538" s="206">
        <f>BK538</f>
        <v>0</v>
      </c>
      <c r="K538" s="192"/>
      <c r="L538" s="197"/>
      <c r="M538" s="198"/>
      <c r="N538" s="199"/>
      <c r="O538" s="199"/>
      <c r="P538" s="200">
        <f>SUM(P539:P582)</f>
        <v>0</v>
      </c>
      <c r="Q538" s="199"/>
      <c r="R538" s="200">
        <f>SUM(R539:R582)</f>
        <v>1.9465629999999998</v>
      </c>
      <c r="S538" s="199"/>
      <c r="T538" s="201">
        <f>SUM(T539:T582)</f>
        <v>1.69848</v>
      </c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R538" s="202" t="s">
        <v>82</v>
      </c>
      <c r="AT538" s="203" t="s">
        <v>73</v>
      </c>
      <c r="AU538" s="203" t="s">
        <v>82</v>
      </c>
      <c r="AY538" s="202" t="s">
        <v>131</v>
      </c>
      <c r="BK538" s="204">
        <f>SUM(BK539:BK582)</f>
        <v>0</v>
      </c>
    </row>
    <row r="539" s="2" customFormat="1" ht="16.5" customHeight="1">
      <c r="A539" s="41"/>
      <c r="B539" s="42"/>
      <c r="C539" s="207" t="s">
        <v>709</v>
      </c>
      <c r="D539" s="207" t="s">
        <v>133</v>
      </c>
      <c r="E539" s="208" t="s">
        <v>710</v>
      </c>
      <c r="F539" s="209" t="s">
        <v>711</v>
      </c>
      <c r="G539" s="210" t="s">
        <v>434</v>
      </c>
      <c r="H539" s="211">
        <v>30</v>
      </c>
      <c r="I539" s="212"/>
      <c r="J539" s="213">
        <f>ROUND(I539*H539,2)</f>
        <v>0</v>
      </c>
      <c r="K539" s="209" t="s">
        <v>137</v>
      </c>
      <c r="L539" s="47"/>
      <c r="M539" s="214" t="s">
        <v>28</v>
      </c>
      <c r="N539" s="215" t="s">
        <v>45</v>
      </c>
      <c r="O539" s="87"/>
      <c r="P539" s="216">
        <f>O539*H539</f>
        <v>0</v>
      </c>
      <c r="Q539" s="216">
        <v>1.0000000000000001E-05</v>
      </c>
      <c r="R539" s="216">
        <f>Q539*H539</f>
        <v>0.00030000000000000003</v>
      </c>
      <c r="S539" s="216">
        <v>0</v>
      </c>
      <c r="T539" s="217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18" t="s">
        <v>138</v>
      </c>
      <c r="AT539" s="218" t="s">
        <v>133</v>
      </c>
      <c r="AU539" s="218" t="s">
        <v>84</v>
      </c>
      <c r="AY539" s="20" t="s">
        <v>131</v>
      </c>
      <c r="BE539" s="219">
        <f>IF(N539="základní",J539,0)</f>
        <v>0</v>
      </c>
      <c r="BF539" s="219">
        <f>IF(N539="snížená",J539,0)</f>
        <v>0</v>
      </c>
      <c r="BG539" s="219">
        <f>IF(N539="zákl. přenesená",J539,0)</f>
        <v>0</v>
      </c>
      <c r="BH539" s="219">
        <f>IF(N539="sníž. přenesená",J539,0)</f>
        <v>0</v>
      </c>
      <c r="BI539" s="219">
        <f>IF(N539="nulová",J539,0)</f>
        <v>0</v>
      </c>
      <c r="BJ539" s="20" t="s">
        <v>82</v>
      </c>
      <c r="BK539" s="219">
        <f>ROUND(I539*H539,2)</f>
        <v>0</v>
      </c>
      <c r="BL539" s="20" t="s">
        <v>138</v>
      </c>
      <c r="BM539" s="218" t="s">
        <v>712</v>
      </c>
    </row>
    <row r="540" s="2" customFormat="1">
      <c r="A540" s="41"/>
      <c r="B540" s="42"/>
      <c r="C540" s="43"/>
      <c r="D540" s="220" t="s">
        <v>140</v>
      </c>
      <c r="E540" s="43"/>
      <c r="F540" s="221" t="s">
        <v>713</v>
      </c>
      <c r="G540" s="43"/>
      <c r="H540" s="43"/>
      <c r="I540" s="222"/>
      <c r="J540" s="43"/>
      <c r="K540" s="43"/>
      <c r="L540" s="47"/>
      <c r="M540" s="223"/>
      <c r="N540" s="224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20" t="s">
        <v>140</v>
      </c>
      <c r="AU540" s="20" t="s">
        <v>84</v>
      </c>
    </row>
    <row r="541" s="13" customFormat="1">
      <c r="A541" s="13"/>
      <c r="B541" s="225"/>
      <c r="C541" s="226"/>
      <c r="D541" s="227" t="s">
        <v>142</v>
      </c>
      <c r="E541" s="228" t="s">
        <v>28</v>
      </c>
      <c r="F541" s="229" t="s">
        <v>322</v>
      </c>
      <c r="G541" s="226"/>
      <c r="H541" s="230">
        <v>30</v>
      </c>
      <c r="I541" s="231"/>
      <c r="J541" s="226"/>
      <c r="K541" s="226"/>
      <c r="L541" s="232"/>
      <c r="M541" s="233"/>
      <c r="N541" s="234"/>
      <c r="O541" s="234"/>
      <c r="P541" s="234"/>
      <c r="Q541" s="234"/>
      <c r="R541" s="234"/>
      <c r="S541" s="234"/>
      <c r="T541" s="235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6" t="s">
        <v>142</v>
      </c>
      <c r="AU541" s="236" t="s">
        <v>84</v>
      </c>
      <c r="AV541" s="13" t="s">
        <v>84</v>
      </c>
      <c r="AW541" s="13" t="s">
        <v>36</v>
      </c>
      <c r="AX541" s="13" t="s">
        <v>82</v>
      </c>
      <c r="AY541" s="236" t="s">
        <v>131</v>
      </c>
    </row>
    <row r="542" s="2" customFormat="1" ht="16.5" customHeight="1">
      <c r="A542" s="41"/>
      <c r="B542" s="42"/>
      <c r="C542" s="259" t="s">
        <v>714</v>
      </c>
      <c r="D542" s="259" t="s">
        <v>285</v>
      </c>
      <c r="E542" s="260" t="s">
        <v>715</v>
      </c>
      <c r="F542" s="261" t="s">
        <v>716</v>
      </c>
      <c r="G542" s="262" t="s">
        <v>434</v>
      </c>
      <c r="H542" s="263">
        <v>30.899999999999999</v>
      </c>
      <c r="I542" s="264"/>
      <c r="J542" s="265">
        <f>ROUND(I542*H542,2)</f>
        <v>0</v>
      </c>
      <c r="K542" s="261" t="s">
        <v>137</v>
      </c>
      <c r="L542" s="266"/>
      <c r="M542" s="267" t="s">
        <v>28</v>
      </c>
      <c r="N542" s="268" t="s">
        <v>45</v>
      </c>
      <c r="O542" s="87"/>
      <c r="P542" s="216">
        <f>O542*H542</f>
        <v>0</v>
      </c>
      <c r="Q542" s="216">
        <v>0.0026700000000000001</v>
      </c>
      <c r="R542" s="216">
        <f>Q542*H542</f>
        <v>0.082502999999999993</v>
      </c>
      <c r="S542" s="216">
        <v>0</v>
      </c>
      <c r="T542" s="217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18" t="s">
        <v>185</v>
      </c>
      <c r="AT542" s="218" t="s">
        <v>285</v>
      </c>
      <c r="AU542" s="218" t="s">
        <v>84</v>
      </c>
      <c r="AY542" s="20" t="s">
        <v>131</v>
      </c>
      <c r="BE542" s="219">
        <f>IF(N542="základní",J542,0)</f>
        <v>0</v>
      </c>
      <c r="BF542" s="219">
        <f>IF(N542="snížená",J542,0)</f>
        <v>0</v>
      </c>
      <c r="BG542" s="219">
        <f>IF(N542="zákl. přenesená",J542,0)</f>
        <v>0</v>
      </c>
      <c r="BH542" s="219">
        <f>IF(N542="sníž. přenesená",J542,0)</f>
        <v>0</v>
      </c>
      <c r="BI542" s="219">
        <f>IF(N542="nulová",J542,0)</f>
        <v>0</v>
      </c>
      <c r="BJ542" s="20" t="s">
        <v>82</v>
      </c>
      <c r="BK542" s="219">
        <f>ROUND(I542*H542,2)</f>
        <v>0</v>
      </c>
      <c r="BL542" s="20" t="s">
        <v>138</v>
      </c>
      <c r="BM542" s="218" t="s">
        <v>717</v>
      </c>
    </row>
    <row r="543" s="13" customFormat="1">
      <c r="A543" s="13"/>
      <c r="B543" s="225"/>
      <c r="C543" s="226"/>
      <c r="D543" s="227" t="s">
        <v>142</v>
      </c>
      <c r="E543" s="228" t="s">
        <v>28</v>
      </c>
      <c r="F543" s="229" t="s">
        <v>322</v>
      </c>
      <c r="G543" s="226"/>
      <c r="H543" s="230">
        <v>30</v>
      </c>
      <c r="I543" s="231"/>
      <c r="J543" s="226"/>
      <c r="K543" s="226"/>
      <c r="L543" s="232"/>
      <c r="M543" s="233"/>
      <c r="N543" s="234"/>
      <c r="O543" s="234"/>
      <c r="P543" s="234"/>
      <c r="Q543" s="234"/>
      <c r="R543" s="234"/>
      <c r="S543" s="234"/>
      <c r="T543" s="235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6" t="s">
        <v>142</v>
      </c>
      <c r="AU543" s="236" t="s">
        <v>84</v>
      </c>
      <c r="AV543" s="13" t="s">
        <v>84</v>
      </c>
      <c r="AW543" s="13" t="s">
        <v>36</v>
      </c>
      <c r="AX543" s="13" t="s">
        <v>82</v>
      </c>
      <c r="AY543" s="236" t="s">
        <v>131</v>
      </c>
    </row>
    <row r="544" s="13" customFormat="1">
      <c r="A544" s="13"/>
      <c r="B544" s="225"/>
      <c r="C544" s="226"/>
      <c r="D544" s="227" t="s">
        <v>142</v>
      </c>
      <c r="E544" s="226"/>
      <c r="F544" s="229" t="s">
        <v>718</v>
      </c>
      <c r="G544" s="226"/>
      <c r="H544" s="230">
        <v>30.899999999999999</v>
      </c>
      <c r="I544" s="231"/>
      <c r="J544" s="226"/>
      <c r="K544" s="226"/>
      <c r="L544" s="232"/>
      <c r="M544" s="233"/>
      <c r="N544" s="234"/>
      <c r="O544" s="234"/>
      <c r="P544" s="234"/>
      <c r="Q544" s="234"/>
      <c r="R544" s="234"/>
      <c r="S544" s="234"/>
      <c r="T544" s="235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6" t="s">
        <v>142</v>
      </c>
      <c r="AU544" s="236" t="s">
        <v>84</v>
      </c>
      <c r="AV544" s="13" t="s">
        <v>84</v>
      </c>
      <c r="AW544" s="13" t="s">
        <v>4</v>
      </c>
      <c r="AX544" s="13" t="s">
        <v>82</v>
      </c>
      <c r="AY544" s="236" t="s">
        <v>131</v>
      </c>
    </row>
    <row r="545" s="2" customFormat="1" ht="24.15" customHeight="1">
      <c r="A545" s="41"/>
      <c r="B545" s="42"/>
      <c r="C545" s="207" t="s">
        <v>719</v>
      </c>
      <c r="D545" s="207" t="s">
        <v>133</v>
      </c>
      <c r="E545" s="208" t="s">
        <v>720</v>
      </c>
      <c r="F545" s="209" t="s">
        <v>721</v>
      </c>
      <c r="G545" s="210" t="s">
        <v>146</v>
      </c>
      <c r="H545" s="211">
        <v>4</v>
      </c>
      <c r="I545" s="212"/>
      <c r="J545" s="213">
        <f>ROUND(I545*H545,2)</f>
        <v>0</v>
      </c>
      <c r="K545" s="209" t="s">
        <v>137</v>
      </c>
      <c r="L545" s="47"/>
      <c r="M545" s="214" t="s">
        <v>28</v>
      </c>
      <c r="N545" s="215" t="s">
        <v>45</v>
      </c>
      <c r="O545" s="87"/>
      <c r="P545" s="216">
        <f>O545*H545</f>
        <v>0</v>
      </c>
      <c r="Q545" s="216">
        <v>0</v>
      </c>
      <c r="R545" s="216">
        <f>Q545*H545</f>
        <v>0</v>
      </c>
      <c r="S545" s="216">
        <v>0</v>
      </c>
      <c r="T545" s="217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18" t="s">
        <v>138</v>
      </c>
      <c r="AT545" s="218" t="s">
        <v>133</v>
      </c>
      <c r="AU545" s="218" t="s">
        <v>84</v>
      </c>
      <c r="AY545" s="20" t="s">
        <v>131</v>
      </c>
      <c r="BE545" s="219">
        <f>IF(N545="základní",J545,0)</f>
        <v>0</v>
      </c>
      <c r="BF545" s="219">
        <f>IF(N545="snížená",J545,0)</f>
        <v>0</v>
      </c>
      <c r="BG545" s="219">
        <f>IF(N545="zákl. přenesená",J545,0)</f>
        <v>0</v>
      </c>
      <c r="BH545" s="219">
        <f>IF(N545="sníž. přenesená",J545,0)</f>
        <v>0</v>
      </c>
      <c r="BI545" s="219">
        <f>IF(N545="nulová",J545,0)</f>
        <v>0</v>
      </c>
      <c r="BJ545" s="20" t="s">
        <v>82</v>
      </c>
      <c r="BK545" s="219">
        <f>ROUND(I545*H545,2)</f>
        <v>0</v>
      </c>
      <c r="BL545" s="20" t="s">
        <v>138</v>
      </c>
      <c r="BM545" s="218" t="s">
        <v>722</v>
      </c>
    </row>
    <row r="546" s="2" customFormat="1">
      <c r="A546" s="41"/>
      <c r="B546" s="42"/>
      <c r="C546" s="43"/>
      <c r="D546" s="220" t="s">
        <v>140</v>
      </c>
      <c r="E546" s="43"/>
      <c r="F546" s="221" t="s">
        <v>723</v>
      </c>
      <c r="G546" s="43"/>
      <c r="H546" s="43"/>
      <c r="I546" s="222"/>
      <c r="J546" s="43"/>
      <c r="K546" s="43"/>
      <c r="L546" s="47"/>
      <c r="M546" s="223"/>
      <c r="N546" s="224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140</v>
      </c>
      <c r="AU546" s="20" t="s">
        <v>84</v>
      </c>
    </row>
    <row r="547" s="13" customFormat="1">
      <c r="A547" s="13"/>
      <c r="B547" s="225"/>
      <c r="C547" s="226"/>
      <c r="D547" s="227" t="s">
        <v>142</v>
      </c>
      <c r="E547" s="228" t="s">
        <v>28</v>
      </c>
      <c r="F547" s="229" t="s">
        <v>724</v>
      </c>
      <c r="G547" s="226"/>
      <c r="H547" s="230">
        <v>4</v>
      </c>
      <c r="I547" s="231"/>
      <c r="J547" s="226"/>
      <c r="K547" s="226"/>
      <c r="L547" s="232"/>
      <c r="M547" s="233"/>
      <c r="N547" s="234"/>
      <c r="O547" s="234"/>
      <c r="P547" s="234"/>
      <c r="Q547" s="234"/>
      <c r="R547" s="234"/>
      <c r="S547" s="234"/>
      <c r="T547" s="235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6" t="s">
        <v>142</v>
      </c>
      <c r="AU547" s="236" t="s">
        <v>84</v>
      </c>
      <c r="AV547" s="13" t="s">
        <v>84</v>
      </c>
      <c r="AW547" s="13" t="s">
        <v>36</v>
      </c>
      <c r="AX547" s="13" t="s">
        <v>82</v>
      </c>
      <c r="AY547" s="236" t="s">
        <v>131</v>
      </c>
    </row>
    <row r="548" s="2" customFormat="1" ht="16.5" customHeight="1">
      <c r="A548" s="41"/>
      <c r="B548" s="42"/>
      <c r="C548" s="259" t="s">
        <v>725</v>
      </c>
      <c r="D548" s="259" t="s">
        <v>285</v>
      </c>
      <c r="E548" s="260" t="s">
        <v>726</v>
      </c>
      <c r="F548" s="261" t="s">
        <v>727</v>
      </c>
      <c r="G548" s="262" t="s">
        <v>146</v>
      </c>
      <c r="H548" s="263">
        <v>2</v>
      </c>
      <c r="I548" s="264"/>
      <c r="J548" s="265">
        <f>ROUND(I548*H548,2)</f>
        <v>0</v>
      </c>
      <c r="K548" s="261" t="s">
        <v>137</v>
      </c>
      <c r="L548" s="266"/>
      <c r="M548" s="267" t="s">
        <v>28</v>
      </c>
      <c r="N548" s="268" t="s">
        <v>45</v>
      </c>
      <c r="O548" s="87"/>
      <c r="P548" s="216">
        <f>O548*H548</f>
        <v>0</v>
      </c>
      <c r="Q548" s="216">
        <v>0.00069999999999999999</v>
      </c>
      <c r="R548" s="216">
        <f>Q548*H548</f>
        <v>0.0014</v>
      </c>
      <c r="S548" s="216">
        <v>0</v>
      </c>
      <c r="T548" s="217">
        <f>S548*H548</f>
        <v>0</v>
      </c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R548" s="218" t="s">
        <v>185</v>
      </c>
      <c r="AT548" s="218" t="s">
        <v>285</v>
      </c>
      <c r="AU548" s="218" t="s">
        <v>84</v>
      </c>
      <c r="AY548" s="20" t="s">
        <v>131</v>
      </c>
      <c r="BE548" s="219">
        <f>IF(N548="základní",J548,0)</f>
        <v>0</v>
      </c>
      <c r="BF548" s="219">
        <f>IF(N548="snížená",J548,0)</f>
        <v>0</v>
      </c>
      <c r="BG548" s="219">
        <f>IF(N548="zákl. přenesená",J548,0)</f>
        <v>0</v>
      </c>
      <c r="BH548" s="219">
        <f>IF(N548="sníž. přenesená",J548,0)</f>
        <v>0</v>
      </c>
      <c r="BI548" s="219">
        <f>IF(N548="nulová",J548,0)</f>
        <v>0</v>
      </c>
      <c r="BJ548" s="20" t="s">
        <v>82</v>
      </c>
      <c r="BK548" s="219">
        <f>ROUND(I548*H548,2)</f>
        <v>0</v>
      </c>
      <c r="BL548" s="20" t="s">
        <v>138</v>
      </c>
      <c r="BM548" s="218" t="s">
        <v>728</v>
      </c>
    </row>
    <row r="549" s="13" customFormat="1">
      <c r="A549" s="13"/>
      <c r="B549" s="225"/>
      <c r="C549" s="226"/>
      <c r="D549" s="227" t="s">
        <v>142</v>
      </c>
      <c r="E549" s="228" t="s">
        <v>28</v>
      </c>
      <c r="F549" s="229" t="s">
        <v>84</v>
      </c>
      <c r="G549" s="226"/>
      <c r="H549" s="230">
        <v>2</v>
      </c>
      <c r="I549" s="231"/>
      <c r="J549" s="226"/>
      <c r="K549" s="226"/>
      <c r="L549" s="232"/>
      <c r="M549" s="233"/>
      <c r="N549" s="234"/>
      <c r="O549" s="234"/>
      <c r="P549" s="234"/>
      <c r="Q549" s="234"/>
      <c r="R549" s="234"/>
      <c r="S549" s="234"/>
      <c r="T549" s="235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6" t="s">
        <v>142</v>
      </c>
      <c r="AU549" s="236" t="s">
        <v>84</v>
      </c>
      <c r="AV549" s="13" t="s">
        <v>84</v>
      </c>
      <c r="AW549" s="13" t="s">
        <v>36</v>
      </c>
      <c r="AX549" s="13" t="s">
        <v>82</v>
      </c>
      <c r="AY549" s="236" t="s">
        <v>131</v>
      </c>
    </row>
    <row r="550" s="2" customFormat="1" ht="16.5" customHeight="1">
      <c r="A550" s="41"/>
      <c r="B550" s="42"/>
      <c r="C550" s="259" t="s">
        <v>729</v>
      </c>
      <c r="D550" s="259" t="s">
        <v>285</v>
      </c>
      <c r="E550" s="260" t="s">
        <v>730</v>
      </c>
      <c r="F550" s="261" t="s">
        <v>731</v>
      </c>
      <c r="G550" s="262" t="s">
        <v>146</v>
      </c>
      <c r="H550" s="263">
        <v>2</v>
      </c>
      <c r="I550" s="264"/>
      <c r="J550" s="265">
        <f>ROUND(I550*H550,2)</f>
        <v>0</v>
      </c>
      <c r="K550" s="261" t="s">
        <v>137</v>
      </c>
      <c r="L550" s="266"/>
      <c r="M550" s="267" t="s">
        <v>28</v>
      </c>
      <c r="N550" s="268" t="s">
        <v>45</v>
      </c>
      <c r="O550" s="87"/>
      <c r="P550" s="216">
        <f>O550*H550</f>
        <v>0</v>
      </c>
      <c r="Q550" s="216">
        <v>0.00059999999999999995</v>
      </c>
      <c r="R550" s="216">
        <f>Q550*H550</f>
        <v>0.0011999999999999999</v>
      </c>
      <c r="S550" s="216">
        <v>0</v>
      </c>
      <c r="T550" s="217">
        <f>S550*H550</f>
        <v>0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218" t="s">
        <v>185</v>
      </c>
      <c r="AT550" s="218" t="s">
        <v>285</v>
      </c>
      <c r="AU550" s="218" t="s">
        <v>84</v>
      </c>
      <c r="AY550" s="20" t="s">
        <v>131</v>
      </c>
      <c r="BE550" s="219">
        <f>IF(N550="základní",J550,0)</f>
        <v>0</v>
      </c>
      <c r="BF550" s="219">
        <f>IF(N550="snížená",J550,0)</f>
        <v>0</v>
      </c>
      <c r="BG550" s="219">
        <f>IF(N550="zákl. přenesená",J550,0)</f>
        <v>0</v>
      </c>
      <c r="BH550" s="219">
        <f>IF(N550="sníž. přenesená",J550,0)</f>
        <v>0</v>
      </c>
      <c r="BI550" s="219">
        <f>IF(N550="nulová",J550,0)</f>
        <v>0</v>
      </c>
      <c r="BJ550" s="20" t="s">
        <v>82</v>
      </c>
      <c r="BK550" s="219">
        <f>ROUND(I550*H550,2)</f>
        <v>0</v>
      </c>
      <c r="BL550" s="20" t="s">
        <v>138</v>
      </c>
      <c r="BM550" s="218" t="s">
        <v>732</v>
      </c>
    </row>
    <row r="551" s="13" customFormat="1">
      <c r="A551" s="13"/>
      <c r="B551" s="225"/>
      <c r="C551" s="226"/>
      <c r="D551" s="227" t="s">
        <v>142</v>
      </c>
      <c r="E551" s="228" t="s">
        <v>28</v>
      </c>
      <c r="F551" s="229" t="s">
        <v>84</v>
      </c>
      <c r="G551" s="226"/>
      <c r="H551" s="230">
        <v>2</v>
      </c>
      <c r="I551" s="231"/>
      <c r="J551" s="226"/>
      <c r="K551" s="226"/>
      <c r="L551" s="232"/>
      <c r="M551" s="233"/>
      <c r="N551" s="234"/>
      <c r="O551" s="234"/>
      <c r="P551" s="234"/>
      <c r="Q551" s="234"/>
      <c r="R551" s="234"/>
      <c r="S551" s="234"/>
      <c r="T551" s="235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6" t="s">
        <v>142</v>
      </c>
      <c r="AU551" s="236" t="s">
        <v>84</v>
      </c>
      <c r="AV551" s="13" t="s">
        <v>84</v>
      </c>
      <c r="AW551" s="13" t="s">
        <v>36</v>
      </c>
      <c r="AX551" s="13" t="s">
        <v>82</v>
      </c>
      <c r="AY551" s="236" t="s">
        <v>131</v>
      </c>
    </row>
    <row r="552" s="2" customFormat="1" ht="24.15" customHeight="1">
      <c r="A552" s="41"/>
      <c r="B552" s="42"/>
      <c r="C552" s="207" t="s">
        <v>733</v>
      </c>
      <c r="D552" s="207" t="s">
        <v>133</v>
      </c>
      <c r="E552" s="208" t="s">
        <v>734</v>
      </c>
      <c r="F552" s="209" t="s">
        <v>735</v>
      </c>
      <c r="G552" s="210" t="s">
        <v>146</v>
      </c>
      <c r="H552" s="211">
        <v>1</v>
      </c>
      <c r="I552" s="212"/>
      <c r="J552" s="213">
        <f>ROUND(I552*H552,2)</f>
        <v>0</v>
      </c>
      <c r="K552" s="209" t="s">
        <v>137</v>
      </c>
      <c r="L552" s="47"/>
      <c r="M552" s="214" t="s">
        <v>28</v>
      </c>
      <c r="N552" s="215" t="s">
        <v>45</v>
      </c>
      <c r="O552" s="87"/>
      <c r="P552" s="216">
        <f>O552*H552</f>
        <v>0</v>
      </c>
      <c r="Q552" s="216">
        <v>0</v>
      </c>
      <c r="R552" s="216">
        <f>Q552*H552</f>
        <v>0</v>
      </c>
      <c r="S552" s="216">
        <v>0</v>
      </c>
      <c r="T552" s="217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18" t="s">
        <v>138</v>
      </c>
      <c r="AT552" s="218" t="s">
        <v>133</v>
      </c>
      <c r="AU552" s="218" t="s">
        <v>84</v>
      </c>
      <c r="AY552" s="20" t="s">
        <v>131</v>
      </c>
      <c r="BE552" s="219">
        <f>IF(N552="základní",J552,0)</f>
        <v>0</v>
      </c>
      <c r="BF552" s="219">
        <f>IF(N552="snížená",J552,0)</f>
        <v>0</v>
      </c>
      <c r="BG552" s="219">
        <f>IF(N552="zákl. přenesená",J552,0)</f>
        <v>0</v>
      </c>
      <c r="BH552" s="219">
        <f>IF(N552="sníž. přenesená",J552,0)</f>
        <v>0</v>
      </c>
      <c r="BI552" s="219">
        <f>IF(N552="nulová",J552,0)</f>
        <v>0</v>
      </c>
      <c r="BJ552" s="20" t="s">
        <v>82</v>
      </c>
      <c r="BK552" s="219">
        <f>ROUND(I552*H552,2)</f>
        <v>0</v>
      </c>
      <c r="BL552" s="20" t="s">
        <v>138</v>
      </c>
      <c r="BM552" s="218" t="s">
        <v>736</v>
      </c>
    </row>
    <row r="553" s="2" customFormat="1">
      <c r="A553" s="41"/>
      <c r="B553" s="42"/>
      <c r="C553" s="43"/>
      <c r="D553" s="220" t="s">
        <v>140</v>
      </c>
      <c r="E553" s="43"/>
      <c r="F553" s="221" t="s">
        <v>737</v>
      </c>
      <c r="G553" s="43"/>
      <c r="H553" s="43"/>
      <c r="I553" s="222"/>
      <c r="J553" s="43"/>
      <c r="K553" s="43"/>
      <c r="L553" s="47"/>
      <c r="M553" s="223"/>
      <c r="N553" s="224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20" t="s">
        <v>140</v>
      </c>
      <c r="AU553" s="20" t="s">
        <v>84</v>
      </c>
    </row>
    <row r="554" s="13" customFormat="1">
      <c r="A554" s="13"/>
      <c r="B554" s="225"/>
      <c r="C554" s="226"/>
      <c r="D554" s="227" t="s">
        <v>142</v>
      </c>
      <c r="E554" s="228" t="s">
        <v>28</v>
      </c>
      <c r="F554" s="229" t="s">
        <v>82</v>
      </c>
      <c r="G554" s="226"/>
      <c r="H554" s="230">
        <v>1</v>
      </c>
      <c r="I554" s="231"/>
      <c r="J554" s="226"/>
      <c r="K554" s="226"/>
      <c r="L554" s="232"/>
      <c r="M554" s="233"/>
      <c r="N554" s="234"/>
      <c r="O554" s="234"/>
      <c r="P554" s="234"/>
      <c r="Q554" s="234"/>
      <c r="R554" s="234"/>
      <c r="S554" s="234"/>
      <c r="T554" s="235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6" t="s">
        <v>142</v>
      </c>
      <c r="AU554" s="236" t="s">
        <v>84</v>
      </c>
      <c r="AV554" s="13" t="s">
        <v>84</v>
      </c>
      <c r="AW554" s="13" t="s">
        <v>36</v>
      </c>
      <c r="AX554" s="13" t="s">
        <v>82</v>
      </c>
      <c r="AY554" s="236" t="s">
        <v>131</v>
      </c>
    </row>
    <row r="555" s="2" customFormat="1" ht="16.5" customHeight="1">
      <c r="A555" s="41"/>
      <c r="B555" s="42"/>
      <c r="C555" s="259" t="s">
        <v>738</v>
      </c>
      <c r="D555" s="259" t="s">
        <v>285</v>
      </c>
      <c r="E555" s="260" t="s">
        <v>739</v>
      </c>
      <c r="F555" s="261" t="s">
        <v>740</v>
      </c>
      <c r="G555" s="262" t="s">
        <v>146</v>
      </c>
      <c r="H555" s="263">
        <v>1</v>
      </c>
      <c r="I555" s="264"/>
      <c r="J555" s="265">
        <f>ROUND(I555*H555,2)</f>
        <v>0</v>
      </c>
      <c r="K555" s="261" t="s">
        <v>137</v>
      </c>
      <c r="L555" s="266"/>
      <c r="M555" s="267" t="s">
        <v>28</v>
      </c>
      <c r="N555" s="268" t="s">
        <v>45</v>
      </c>
      <c r="O555" s="87"/>
      <c r="P555" s="216">
        <f>O555*H555</f>
        <v>0</v>
      </c>
      <c r="Q555" s="216">
        <v>0.0015</v>
      </c>
      <c r="R555" s="216">
        <f>Q555*H555</f>
        <v>0.0015</v>
      </c>
      <c r="S555" s="216">
        <v>0</v>
      </c>
      <c r="T555" s="217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18" t="s">
        <v>185</v>
      </c>
      <c r="AT555" s="218" t="s">
        <v>285</v>
      </c>
      <c r="AU555" s="218" t="s">
        <v>84</v>
      </c>
      <c r="AY555" s="20" t="s">
        <v>131</v>
      </c>
      <c r="BE555" s="219">
        <f>IF(N555="základní",J555,0)</f>
        <v>0</v>
      </c>
      <c r="BF555" s="219">
        <f>IF(N555="snížená",J555,0)</f>
        <v>0</v>
      </c>
      <c r="BG555" s="219">
        <f>IF(N555="zákl. přenesená",J555,0)</f>
        <v>0</v>
      </c>
      <c r="BH555" s="219">
        <f>IF(N555="sníž. přenesená",J555,0)</f>
        <v>0</v>
      </c>
      <c r="BI555" s="219">
        <f>IF(N555="nulová",J555,0)</f>
        <v>0</v>
      </c>
      <c r="BJ555" s="20" t="s">
        <v>82</v>
      </c>
      <c r="BK555" s="219">
        <f>ROUND(I555*H555,2)</f>
        <v>0</v>
      </c>
      <c r="BL555" s="20" t="s">
        <v>138</v>
      </c>
      <c r="BM555" s="218" t="s">
        <v>741</v>
      </c>
    </row>
    <row r="556" s="13" customFormat="1">
      <c r="A556" s="13"/>
      <c r="B556" s="225"/>
      <c r="C556" s="226"/>
      <c r="D556" s="227" t="s">
        <v>142</v>
      </c>
      <c r="E556" s="228" t="s">
        <v>28</v>
      </c>
      <c r="F556" s="229" t="s">
        <v>82</v>
      </c>
      <c r="G556" s="226"/>
      <c r="H556" s="230">
        <v>1</v>
      </c>
      <c r="I556" s="231"/>
      <c r="J556" s="226"/>
      <c r="K556" s="226"/>
      <c r="L556" s="232"/>
      <c r="M556" s="233"/>
      <c r="N556" s="234"/>
      <c r="O556" s="234"/>
      <c r="P556" s="234"/>
      <c r="Q556" s="234"/>
      <c r="R556" s="234"/>
      <c r="S556" s="234"/>
      <c r="T556" s="235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6" t="s">
        <v>142</v>
      </c>
      <c r="AU556" s="236" t="s">
        <v>84</v>
      </c>
      <c r="AV556" s="13" t="s">
        <v>84</v>
      </c>
      <c r="AW556" s="13" t="s">
        <v>36</v>
      </c>
      <c r="AX556" s="13" t="s">
        <v>82</v>
      </c>
      <c r="AY556" s="236" t="s">
        <v>131</v>
      </c>
    </row>
    <row r="557" s="2" customFormat="1" ht="21.75" customHeight="1">
      <c r="A557" s="41"/>
      <c r="B557" s="42"/>
      <c r="C557" s="207" t="s">
        <v>742</v>
      </c>
      <c r="D557" s="207" t="s">
        <v>133</v>
      </c>
      <c r="E557" s="208" t="s">
        <v>743</v>
      </c>
      <c r="F557" s="209" t="s">
        <v>744</v>
      </c>
      <c r="G557" s="210" t="s">
        <v>156</v>
      </c>
      <c r="H557" s="211">
        <v>0.119</v>
      </c>
      <c r="I557" s="212"/>
      <c r="J557" s="213">
        <f>ROUND(I557*H557,2)</f>
        <v>0</v>
      </c>
      <c r="K557" s="209" t="s">
        <v>137</v>
      </c>
      <c r="L557" s="47"/>
      <c r="M557" s="214" t="s">
        <v>28</v>
      </c>
      <c r="N557" s="215" t="s">
        <v>45</v>
      </c>
      <c r="O557" s="87"/>
      <c r="P557" s="216">
        <f>O557*H557</f>
        <v>0</v>
      </c>
      <c r="Q557" s="216">
        <v>0</v>
      </c>
      <c r="R557" s="216">
        <f>Q557*H557</f>
        <v>0</v>
      </c>
      <c r="S557" s="216">
        <v>1.9199999999999999</v>
      </c>
      <c r="T557" s="217">
        <f>S557*H557</f>
        <v>0.22847999999999999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18" t="s">
        <v>138</v>
      </c>
      <c r="AT557" s="218" t="s">
        <v>133</v>
      </c>
      <c r="AU557" s="218" t="s">
        <v>84</v>
      </c>
      <c r="AY557" s="20" t="s">
        <v>131</v>
      </c>
      <c r="BE557" s="219">
        <f>IF(N557="základní",J557,0)</f>
        <v>0</v>
      </c>
      <c r="BF557" s="219">
        <f>IF(N557="snížená",J557,0)</f>
        <v>0</v>
      </c>
      <c r="BG557" s="219">
        <f>IF(N557="zákl. přenesená",J557,0)</f>
        <v>0</v>
      </c>
      <c r="BH557" s="219">
        <f>IF(N557="sníž. přenesená",J557,0)</f>
        <v>0</v>
      </c>
      <c r="BI557" s="219">
        <f>IF(N557="nulová",J557,0)</f>
        <v>0</v>
      </c>
      <c r="BJ557" s="20" t="s">
        <v>82</v>
      </c>
      <c r="BK557" s="219">
        <f>ROUND(I557*H557,2)</f>
        <v>0</v>
      </c>
      <c r="BL557" s="20" t="s">
        <v>138</v>
      </c>
      <c r="BM557" s="218" t="s">
        <v>745</v>
      </c>
    </row>
    <row r="558" s="2" customFormat="1">
      <c r="A558" s="41"/>
      <c r="B558" s="42"/>
      <c r="C558" s="43"/>
      <c r="D558" s="220" t="s">
        <v>140</v>
      </c>
      <c r="E558" s="43"/>
      <c r="F558" s="221" t="s">
        <v>746</v>
      </c>
      <c r="G558" s="43"/>
      <c r="H558" s="43"/>
      <c r="I558" s="222"/>
      <c r="J558" s="43"/>
      <c r="K558" s="43"/>
      <c r="L558" s="47"/>
      <c r="M558" s="223"/>
      <c r="N558" s="224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140</v>
      </c>
      <c r="AU558" s="20" t="s">
        <v>84</v>
      </c>
    </row>
    <row r="559" s="13" customFormat="1">
      <c r="A559" s="13"/>
      <c r="B559" s="225"/>
      <c r="C559" s="226"/>
      <c r="D559" s="227" t="s">
        <v>142</v>
      </c>
      <c r="E559" s="228" t="s">
        <v>28</v>
      </c>
      <c r="F559" s="229" t="s">
        <v>747</v>
      </c>
      <c r="G559" s="226"/>
      <c r="H559" s="230">
        <v>0.119</v>
      </c>
      <c r="I559" s="231"/>
      <c r="J559" s="226"/>
      <c r="K559" s="226"/>
      <c r="L559" s="232"/>
      <c r="M559" s="233"/>
      <c r="N559" s="234"/>
      <c r="O559" s="234"/>
      <c r="P559" s="234"/>
      <c r="Q559" s="234"/>
      <c r="R559" s="234"/>
      <c r="S559" s="234"/>
      <c r="T559" s="235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6" t="s">
        <v>142</v>
      </c>
      <c r="AU559" s="236" t="s">
        <v>84</v>
      </c>
      <c r="AV559" s="13" t="s">
        <v>84</v>
      </c>
      <c r="AW559" s="13" t="s">
        <v>36</v>
      </c>
      <c r="AX559" s="13" t="s">
        <v>74</v>
      </c>
      <c r="AY559" s="236" t="s">
        <v>131</v>
      </c>
    </row>
    <row r="560" s="15" customFormat="1">
      <c r="A560" s="15"/>
      <c r="B560" s="247"/>
      <c r="C560" s="248"/>
      <c r="D560" s="227" t="s">
        <v>142</v>
      </c>
      <c r="E560" s="249" t="s">
        <v>28</v>
      </c>
      <c r="F560" s="250" t="s">
        <v>162</v>
      </c>
      <c r="G560" s="248"/>
      <c r="H560" s="251">
        <v>0.119</v>
      </c>
      <c r="I560" s="252"/>
      <c r="J560" s="248"/>
      <c r="K560" s="248"/>
      <c r="L560" s="253"/>
      <c r="M560" s="254"/>
      <c r="N560" s="255"/>
      <c r="O560" s="255"/>
      <c r="P560" s="255"/>
      <c r="Q560" s="255"/>
      <c r="R560" s="255"/>
      <c r="S560" s="255"/>
      <c r="T560" s="256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57" t="s">
        <v>142</v>
      </c>
      <c r="AU560" s="257" t="s">
        <v>84</v>
      </c>
      <c r="AV560" s="15" t="s">
        <v>138</v>
      </c>
      <c r="AW560" s="15" t="s">
        <v>36</v>
      </c>
      <c r="AX560" s="15" t="s">
        <v>82</v>
      </c>
      <c r="AY560" s="257" t="s">
        <v>131</v>
      </c>
    </row>
    <row r="561" s="2" customFormat="1" ht="24.15" customHeight="1">
      <c r="A561" s="41"/>
      <c r="B561" s="42"/>
      <c r="C561" s="207" t="s">
        <v>748</v>
      </c>
      <c r="D561" s="207" t="s">
        <v>133</v>
      </c>
      <c r="E561" s="208" t="s">
        <v>749</v>
      </c>
      <c r="F561" s="209" t="s">
        <v>750</v>
      </c>
      <c r="G561" s="210" t="s">
        <v>146</v>
      </c>
      <c r="H561" s="211">
        <v>2</v>
      </c>
      <c r="I561" s="212"/>
      <c r="J561" s="213">
        <f>ROUND(I561*H561,2)</f>
        <v>0</v>
      </c>
      <c r="K561" s="209" t="s">
        <v>137</v>
      </c>
      <c r="L561" s="47"/>
      <c r="M561" s="214" t="s">
        <v>28</v>
      </c>
      <c r="N561" s="215" t="s">
        <v>45</v>
      </c>
      <c r="O561" s="87"/>
      <c r="P561" s="216">
        <f>O561*H561</f>
        <v>0</v>
      </c>
      <c r="Q561" s="216">
        <v>0.65847999999999995</v>
      </c>
      <c r="R561" s="216">
        <f>Q561*H561</f>
        <v>1.3169599999999999</v>
      </c>
      <c r="S561" s="216">
        <v>0.66000000000000003</v>
      </c>
      <c r="T561" s="217">
        <f>S561*H561</f>
        <v>1.3200000000000001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18" t="s">
        <v>138</v>
      </c>
      <c r="AT561" s="218" t="s">
        <v>133</v>
      </c>
      <c r="AU561" s="218" t="s">
        <v>84</v>
      </c>
      <c r="AY561" s="20" t="s">
        <v>131</v>
      </c>
      <c r="BE561" s="219">
        <f>IF(N561="základní",J561,0)</f>
        <v>0</v>
      </c>
      <c r="BF561" s="219">
        <f>IF(N561="snížená",J561,0)</f>
        <v>0</v>
      </c>
      <c r="BG561" s="219">
        <f>IF(N561="zákl. přenesená",J561,0)</f>
        <v>0</v>
      </c>
      <c r="BH561" s="219">
        <f>IF(N561="sníž. přenesená",J561,0)</f>
        <v>0</v>
      </c>
      <c r="BI561" s="219">
        <f>IF(N561="nulová",J561,0)</f>
        <v>0</v>
      </c>
      <c r="BJ561" s="20" t="s">
        <v>82</v>
      </c>
      <c r="BK561" s="219">
        <f>ROUND(I561*H561,2)</f>
        <v>0</v>
      </c>
      <c r="BL561" s="20" t="s">
        <v>138</v>
      </c>
      <c r="BM561" s="218" t="s">
        <v>751</v>
      </c>
    </row>
    <row r="562" s="2" customFormat="1">
      <c r="A562" s="41"/>
      <c r="B562" s="42"/>
      <c r="C562" s="43"/>
      <c r="D562" s="220" t="s">
        <v>140</v>
      </c>
      <c r="E562" s="43"/>
      <c r="F562" s="221" t="s">
        <v>752</v>
      </c>
      <c r="G562" s="43"/>
      <c r="H562" s="43"/>
      <c r="I562" s="222"/>
      <c r="J562" s="43"/>
      <c r="K562" s="43"/>
      <c r="L562" s="47"/>
      <c r="M562" s="223"/>
      <c r="N562" s="224"/>
      <c r="O562" s="87"/>
      <c r="P562" s="87"/>
      <c r="Q562" s="87"/>
      <c r="R562" s="87"/>
      <c r="S562" s="87"/>
      <c r="T562" s="88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T562" s="20" t="s">
        <v>140</v>
      </c>
      <c r="AU562" s="20" t="s">
        <v>84</v>
      </c>
    </row>
    <row r="563" s="2" customFormat="1">
      <c r="A563" s="41"/>
      <c r="B563" s="42"/>
      <c r="C563" s="43"/>
      <c r="D563" s="227" t="s">
        <v>213</v>
      </c>
      <c r="E563" s="43"/>
      <c r="F563" s="258" t="s">
        <v>753</v>
      </c>
      <c r="G563" s="43"/>
      <c r="H563" s="43"/>
      <c r="I563" s="222"/>
      <c r="J563" s="43"/>
      <c r="K563" s="43"/>
      <c r="L563" s="47"/>
      <c r="M563" s="223"/>
      <c r="N563" s="224"/>
      <c r="O563" s="87"/>
      <c r="P563" s="87"/>
      <c r="Q563" s="87"/>
      <c r="R563" s="87"/>
      <c r="S563" s="87"/>
      <c r="T563" s="88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T563" s="20" t="s">
        <v>213</v>
      </c>
      <c r="AU563" s="20" t="s">
        <v>84</v>
      </c>
    </row>
    <row r="564" s="13" customFormat="1">
      <c r="A564" s="13"/>
      <c r="B564" s="225"/>
      <c r="C564" s="226"/>
      <c r="D564" s="227" t="s">
        <v>142</v>
      </c>
      <c r="E564" s="228" t="s">
        <v>28</v>
      </c>
      <c r="F564" s="229" t="s">
        <v>84</v>
      </c>
      <c r="G564" s="226"/>
      <c r="H564" s="230">
        <v>2</v>
      </c>
      <c r="I564" s="231"/>
      <c r="J564" s="226"/>
      <c r="K564" s="226"/>
      <c r="L564" s="232"/>
      <c r="M564" s="233"/>
      <c r="N564" s="234"/>
      <c r="O564" s="234"/>
      <c r="P564" s="234"/>
      <c r="Q564" s="234"/>
      <c r="R564" s="234"/>
      <c r="S564" s="234"/>
      <c r="T564" s="235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6" t="s">
        <v>142</v>
      </c>
      <c r="AU564" s="236" t="s">
        <v>84</v>
      </c>
      <c r="AV564" s="13" t="s">
        <v>84</v>
      </c>
      <c r="AW564" s="13" t="s">
        <v>36</v>
      </c>
      <c r="AX564" s="13" t="s">
        <v>82</v>
      </c>
      <c r="AY564" s="236" t="s">
        <v>131</v>
      </c>
    </row>
    <row r="565" s="2" customFormat="1" ht="16.5" customHeight="1">
      <c r="A565" s="41"/>
      <c r="B565" s="42"/>
      <c r="C565" s="259" t="s">
        <v>754</v>
      </c>
      <c r="D565" s="259" t="s">
        <v>285</v>
      </c>
      <c r="E565" s="260" t="s">
        <v>755</v>
      </c>
      <c r="F565" s="261" t="s">
        <v>756</v>
      </c>
      <c r="G565" s="262" t="s">
        <v>146</v>
      </c>
      <c r="H565" s="263">
        <v>2</v>
      </c>
      <c r="I565" s="264"/>
      <c r="J565" s="265">
        <f>ROUND(I565*H565,2)</f>
        <v>0</v>
      </c>
      <c r="K565" s="261" t="s">
        <v>137</v>
      </c>
      <c r="L565" s="266"/>
      <c r="M565" s="267" t="s">
        <v>28</v>
      </c>
      <c r="N565" s="268" t="s">
        <v>45</v>
      </c>
      <c r="O565" s="87"/>
      <c r="P565" s="216">
        <f>O565*H565</f>
        <v>0</v>
      </c>
      <c r="Q565" s="216">
        <v>0.19600000000000001</v>
      </c>
      <c r="R565" s="216">
        <f>Q565*H565</f>
        <v>0.39200000000000002</v>
      </c>
      <c r="S565" s="216">
        <v>0</v>
      </c>
      <c r="T565" s="217">
        <f>S565*H565</f>
        <v>0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18" t="s">
        <v>185</v>
      </c>
      <c r="AT565" s="218" t="s">
        <v>285</v>
      </c>
      <c r="AU565" s="218" t="s">
        <v>84</v>
      </c>
      <c r="AY565" s="20" t="s">
        <v>131</v>
      </c>
      <c r="BE565" s="219">
        <f>IF(N565="základní",J565,0)</f>
        <v>0</v>
      </c>
      <c r="BF565" s="219">
        <f>IF(N565="snížená",J565,0)</f>
        <v>0</v>
      </c>
      <c r="BG565" s="219">
        <f>IF(N565="zákl. přenesená",J565,0)</f>
        <v>0</v>
      </c>
      <c r="BH565" s="219">
        <f>IF(N565="sníž. přenesená",J565,0)</f>
        <v>0</v>
      </c>
      <c r="BI565" s="219">
        <f>IF(N565="nulová",J565,0)</f>
        <v>0</v>
      </c>
      <c r="BJ565" s="20" t="s">
        <v>82</v>
      </c>
      <c r="BK565" s="219">
        <f>ROUND(I565*H565,2)</f>
        <v>0</v>
      </c>
      <c r="BL565" s="20" t="s">
        <v>138</v>
      </c>
      <c r="BM565" s="218" t="s">
        <v>757</v>
      </c>
    </row>
    <row r="566" s="2" customFormat="1">
      <c r="A566" s="41"/>
      <c r="B566" s="42"/>
      <c r="C566" s="43"/>
      <c r="D566" s="227" t="s">
        <v>213</v>
      </c>
      <c r="E566" s="43"/>
      <c r="F566" s="258" t="s">
        <v>758</v>
      </c>
      <c r="G566" s="43"/>
      <c r="H566" s="43"/>
      <c r="I566" s="222"/>
      <c r="J566" s="43"/>
      <c r="K566" s="43"/>
      <c r="L566" s="47"/>
      <c r="M566" s="223"/>
      <c r="N566" s="224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T566" s="20" t="s">
        <v>213</v>
      </c>
      <c r="AU566" s="20" t="s">
        <v>84</v>
      </c>
    </row>
    <row r="567" s="13" customFormat="1">
      <c r="A567" s="13"/>
      <c r="B567" s="225"/>
      <c r="C567" s="226"/>
      <c r="D567" s="227" t="s">
        <v>142</v>
      </c>
      <c r="E567" s="228" t="s">
        <v>28</v>
      </c>
      <c r="F567" s="229" t="s">
        <v>759</v>
      </c>
      <c r="G567" s="226"/>
      <c r="H567" s="230">
        <v>2</v>
      </c>
      <c r="I567" s="231"/>
      <c r="J567" s="226"/>
      <c r="K567" s="226"/>
      <c r="L567" s="232"/>
      <c r="M567" s="233"/>
      <c r="N567" s="234"/>
      <c r="O567" s="234"/>
      <c r="P567" s="234"/>
      <c r="Q567" s="234"/>
      <c r="R567" s="234"/>
      <c r="S567" s="234"/>
      <c r="T567" s="235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6" t="s">
        <v>142</v>
      </c>
      <c r="AU567" s="236" t="s">
        <v>84</v>
      </c>
      <c r="AV567" s="13" t="s">
        <v>84</v>
      </c>
      <c r="AW567" s="13" t="s">
        <v>36</v>
      </c>
      <c r="AX567" s="13" t="s">
        <v>82</v>
      </c>
      <c r="AY567" s="236" t="s">
        <v>131</v>
      </c>
    </row>
    <row r="568" s="2" customFormat="1" ht="16.5" customHeight="1">
      <c r="A568" s="41"/>
      <c r="B568" s="42"/>
      <c r="C568" s="259" t="s">
        <v>760</v>
      </c>
      <c r="D568" s="259" t="s">
        <v>285</v>
      </c>
      <c r="E568" s="260" t="s">
        <v>761</v>
      </c>
      <c r="F568" s="261" t="s">
        <v>762</v>
      </c>
      <c r="G568" s="262" t="s">
        <v>146</v>
      </c>
      <c r="H568" s="263">
        <v>2</v>
      </c>
      <c r="I568" s="264"/>
      <c r="J568" s="265">
        <f>ROUND(I568*H568,2)</f>
        <v>0</v>
      </c>
      <c r="K568" s="261" t="s">
        <v>137</v>
      </c>
      <c r="L568" s="266"/>
      <c r="M568" s="267" t="s">
        <v>28</v>
      </c>
      <c r="N568" s="268" t="s">
        <v>45</v>
      </c>
      <c r="O568" s="87"/>
      <c r="P568" s="216">
        <f>O568*H568</f>
        <v>0</v>
      </c>
      <c r="Q568" s="216">
        <v>0.021000000000000001</v>
      </c>
      <c r="R568" s="216">
        <f>Q568*H568</f>
        <v>0.042000000000000003</v>
      </c>
      <c r="S568" s="216">
        <v>0</v>
      </c>
      <c r="T568" s="217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18" t="s">
        <v>185</v>
      </c>
      <c r="AT568" s="218" t="s">
        <v>285</v>
      </c>
      <c r="AU568" s="218" t="s">
        <v>84</v>
      </c>
      <c r="AY568" s="20" t="s">
        <v>131</v>
      </c>
      <c r="BE568" s="219">
        <f>IF(N568="základní",J568,0)</f>
        <v>0</v>
      </c>
      <c r="BF568" s="219">
        <f>IF(N568="snížená",J568,0)</f>
        <v>0</v>
      </c>
      <c r="BG568" s="219">
        <f>IF(N568="zákl. přenesená",J568,0)</f>
        <v>0</v>
      </c>
      <c r="BH568" s="219">
        <f>IF(N568="sníž. přenesená",J568,0)</f>
        <v>0</v>
      </c>
      <c r="BI568" s="219">
        <f>IF(N568="nulová",J568,0)</f>
        <v>0</v>
      </c>
      <c r="BJ568" s="20" t="s">
        <v>82</v>
      </c>
      <c r="BK568" s="219">
        <f>ROUND(I568*H568,2)</f>
        <v>0</v>
      </c>
      <c r="BL568" s="20" t="s">
        <v>138</v>
      </c>
      <c r="BM568" s="218" t="s">
        <v>763</v>
      </c>
    </row>
    <row r="569" s="13" customFormat="1">
      <c r="A569" s="13"/>
      <c r="B569" s="225"/>
      <c r="C569" s="226"/>
      <c r="D569" s="227" t="s">
        <v>142</v>
      </c>
      <c r="E569" s="228" t="s">
        <v>28</v>
      </c>
      <c r="F569" s="229" t="s">
        <v>764</v>
      </c>
      <c r="G569" s="226"/>
      <c r="H569" s="230">
        <v>2</v>
      </c>
      <c r="I569" s="231"/>
      <c r="J569" s="226"/>
      <c r="K569" s="226"/>
      <c r="L569" s="232"/>
      <c r="M569" s="233"/>
      <c r="N569" s="234"/>
      <c r="O569" s="234"/>
      <c r="P569" s="234"/>
      <c r="Q569" s="234"/>
      <c r="R569" s="234"/>
      <c r="S569" s="234"/>
      <c r="T569" s="235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6" t="s">
        <v>142</v>
      </c>
      <c r="AU569" s="236" t="s">
        <v>84</v>
      </c>
      <c r="AV569" s="13" t="s">
        <v>84</v>
      </c>
      <c r="AW569" s="13" t="s">
        <v>36</v>
      </c>
      <c r="AX569" s="13" t="s">
        <v>82</v>
      </c>
      <c r="AY569" s="236" t="s">
        <v>131</v>
      </c>
    </row>
    <row r="570" s="2" customFormat="1" ht="16.5" customHeight="1">
      <c r="A570" s="41"/>
      <c r="B570" s="42"/>
      <c r="C570" s="259" t="s">
        <v>765</v>
      </c>
      <c r="D570" s="259" t="s">
        <v>285</v>
      </c>
      <c r="E570" s="260" t="s">
        <v>766</v>
      </c>
      <c r="F570" s="261" t="s">
        <v>767</v>
      </c>
      <c r="G570" s="262" t="s">
        <v>146</v>
      </c>
      <c r="H570" s="263">
        <v>2</v>
      </c>
      <c r="I570" s="264"/>
      <c r="J570" s="265">
        <f>ROUND(I570*H570,2)</f>
        <v>0</v>
      </c>
      <c r="K570" s="261" t="s">
        <v>137</v>
      </c>
      <c r="L570" s="266"/>
      <c r="M570" s="267" t="s">
        <v>28</v>
      </c>
      <c r="N570" s="268" t="s">
        <v>45</v>
      </c>
      <c r="O570" s="87"/>
      <c r="P570" s="216">
        <f>O570*H570</f>
        <v>0</v>
      </c>
      <c r="Q570" s="216">
        <v>0.052999999999999998</v>
      </c>
      <c r="R570" s="216">
        <f>Q570*H570</f>
        <v>0.106</v>
      </c>
      <c r="S570" s="216">
        <v>0</v>
      </c>
      <c r="T570" s="217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18" t="s">
        <v>185</v>
      </c>
      <c r="AT570" s="218" t="s">
        <v>285</v>
      </c>
      <c r="AU570" s="218" t="s">
        <v>84</v>
      </c>
      <c r="AY570" s="20" t="s">
        <v>131</v>
      </c>
      <c r="BE570" s="219">
        <f>IF(N570="základní",J570,0)</f>
        <v>0</v>
      </c>
      <c r="BF570" s="219">
        <f>IF(N570="snížená",J570,0)</f>
        <v>0</v>
      </c>
      <c r="BG570" s="219">
        <f>IF(N570="zákl. přenesená",J570,0)</f>
        <v>0</v>
      </c>
      <c r="BH570" s="219">
        <f>IF(N570="sníž. přenesená",J570,0)</f>
        <v>0</v>
      </c>
      <c r="BI570" s="219">
        <f>IF(N570="nulová",J570,0)</f>
        <v>0</v>
      </c>
      <c r="BJ570" s="20" t="s">
        <v>82</v>
      </c>
      <c r="BK570" s="219">
        <f>ROUND(I570*H570,2)</f>
        <v>0</v>
      </c>
      <c r="BL570" s="20" t="s">
        <v>138</v>
      </c>
      <c r="BM570" s="218" t="s">
        <v>768</v>
      </c>
    </row>
    <row r="571" s="13" customFormat="1">
      <c r="A571" s="13"/>
      <c r="B571" s="225"/>
      <c r="C571" s="226"/>
      <c r="D571" s="227" t="s">
        <v>142</v>
      </c>
      <c r="E571" s="228" t="s">
        <v>28</v>
      </c>
      <c r="F571" s="229" t="s">
        <v>764</v>
      </c>
      <c r="G571" s="226"/>
      <c r="H571" s="230">
        <v>2</v>
      </c>
      <c r="I571" s="231"/>
      <c r="J571" s="226"/>
      <c r="K571" s="226"/>
      <c r="L571" s="232"/>
      <c r="M571" s="233"/>
      <c r="N571" s="234"/>
      <c r="O571" s="234"/>
      <c r="P571" s="234"/>
      <c r="Q571" s="234"/>
      <c r="R571" s="234"/>
      <c r="S571" s="234"/>
      <c r="T571" s="235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6" t="s">
        <v>142</v>
      </c>
      <c r="AU571" s="236" t="s">
        <v>84</v>
      </c>
      <c r="AV571" s="13" t="s">
        <v>84</v>
      </c>
      <c r="AW571" s="13" t="s">
        <v>36</v>
      </c>
      <c r="AX571" s="13" t="s">
        <v>82</v>
      </c>
      <c r="AY571" s="236" t="s">
        <v>131</v>
      </c>
    </row>
    <row r="572" s="2" customFormat="1" ht="16.5" customHeight="1">
      <c r="A572" s="41"/>
      <c r="B572" s="42"/>
      <c r="C572" s="207" t="s">
        <v>769</v>
      </c>
      <c r="D572" s="207" t="s">
        <v>133</v>
      </c>
      <c r="E572" s="208" t="s">
        <v>770</v>
      </c>
      <c r="F572" s="209" t="s">
        <v>771</v>
      </c>
      <c r="G572" s="210" t="s">
        <v>146</v>
      </c>
      <c r="H572" s="211">
        <v>1</v>
      </c>
      <c r="I572" s="212"/>
      <c r="J572" s="213">
        <f>ROUND(I572*H572,2)</f>
        <v>0</v>
      </c>
      <c r="K572" s="209" t="s">
        <v>137</v>
      </c>
      <c r="L572" s="47"/>
      <c r="M572" s="214" t="s">
        <v>28</v>
      </c>
      <c r="N572" s="215" t="s">
        <v>45</v>
      </c>
      <c r="O572" s="87"/>
      <c r="P572" s="216">
        <f>O572*H572</f>
        <v>0</v>
      </c>
      <c r="Q572" s="216">
        <v>0</v>
      </c>
      <c r="R572" s="216">
        <f>Q572*H572</f>
        <v>0</v>
      </c>
      <c r="S572" s="216">
        <v>0.14999999999999999</v>
      </c>
      <c r="T572" s="217">
        <f>S572*H572</f>
        <v>0.14999999999999999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18" t="s">
        <v>138</v>
      </c>
      <c r="AT572" s="218" t="s">
        <v>133</v>
      </c>
      <c r="AU572" s="218" t="s">
        <v>84</v>
      </c>
      <c r="AY572" s="20" t="s">
        <v>131</v>
      </c>
      <c r="BE572" s="219">
        <f>IF(N572="základní",J572,0)</f>
        <v>0</v>
      </c>
      <c r="BF572" s="219">
        <f>IF(N572="snížená",J572,0)</f>
        <v>0</v>
      </c>
      <c r="BG572" s="219">
        <f>IF(N572="zákl. přenesená",J572,0)</f>
        <v>0</v>
      </c>
      <c r="BH572" s="219">
        <f>IF(N572="sníž. přenesená",J572,0)</f>
        <v>0</v>
      </c>
      <c r="BI572" s="219">
        <f>IF(N572="nulová",J572,0)</f>
        <v>0</v>
      </c>
      <c r="BJ572" s="20" t="s">
        <v>82</v>
      </c>
      <c r="BK572" s="219">
        <f>ROUND(I572*H572,2)</f>
        <v>0</v>
      </c>
      <c r="BL572" s="20" t="s">
        <v>138</v>
      </c>
      <c r="BM572" s="218" t="s">
        <v>772</v>
      </c>
    </row>
    <row r="573" s="2" customFormat="1">
      <c r="A573" s="41"/>
      <c r="B573" s="42"/>
      <c r="C573" s="43"/>
      <c r="D573" s="220" t="s">
        <v>140</v>
      </c>
      <c r="E573" s="43"/>
      <c r="F573" s="221" t="s">
        <v>773</v>
      </c>
      <c r="G573" s="43"/>
      <c r="H573" s="43"/>
      <c r="I573" s="222"/>
      <c r="J573" s="43"/>
      <c r="K573" s="43"/>
      <c r="L573" s="47"/>
      <c r="M573" s="223"/>
      <c r="N573" s="224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T573" s="20" t="s">
        <v>140</v>
      </c>
      <c r="AU573" s="20" t="s">
        <v>84</v>
      </c>
    </row>
    <row r="574" s="13" customFormat="1">
      <c r="A574" s="13"/>
      <c r="B574" s="225"/>
      <c r="C574" s="226"/>
      <c r="D574" s="227" t="s">
        <v>142</v>
      </c>
      <c r="E574" s="228" t="s">
        <v>28</v>
      </c>
      <c r="F574" s="229" t="s">
        <v>82</v>
      </c>
      <c r="G574" s="226"/>
      <c r="H574" s="230">
        <v>1</v>
      </c>
      <c r="I574" s="231"/>
      <c r="J574" s="226"/>
      <c r="K574" s="226"/>
      <c r="L574" s="232"/>
      <c r="M574" s="233"/>
      <c r="N574" s="234"/>
      <c r="O574" s="234"/>
      <c r="P574" s="234"/>
      <c r="Q574" s="234"/>
      <c r="R574" s="234"/>
      <c r="S574" s="234"/>
      <c r="T574" s="235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6" t="s">
        <v>142</v>
      </c>
      <c r="AU574" s="236" t="s">
        <v>84</v>
      </c>
      <c r="AV574" s="13" t="s">
        <v>84</v>
      </c>
      <c r="AW574" s="13" t="s">
        <v>36</v>
      </c>
      <c r="AX574" s="13" t="s">
        <v>74</v>
      </c>
      <c r="AY574" s="236" t="s">
        <v>131</v>
      </c>
    </row>
    <row r="575" s="15" customFormat="1">
      <c r="A575" s="15"/>
      <c r="B575" s="247"/>
      <c r="C575" s="248"/>
      <c r="D575" s="227" t="s">
        <v>142</v>
      </c>
      <c r="E575" s="249" t="s">
        <v>28</v>
      </c>
      <c r="F575" s="250" t="s">
        <v>162</v>
      </c>
      <c r="G575" s="248"/>
      <c r="H575" s="251">
        <v>1</v>
      </c>
      <c r="I575" s="252"/>
      <c r="J575" s="248"/>
      <c r="K575" s="248"/>
      <c r="L575" s="253"/>
      <c r="M575" s="254"/>
      <c r="N575" s="255"/>
      <c r="O575" s="255"/>
      <c r="P575" s="255"/>
      <c r="Q575" s="255"/>
      <c r="R575" s="255"/>
      <c r="S575" s="255"/>
      <c r="T575" s="256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57" t="s">
        <v>142</v>
      </c>
      <c r="AU575" s="257" t="s">
        <v>84</v>
      </c>
      <c r="AV575" s="15" t="s">
        <v>138</v>
      </c>
      <c r="AW575" s="15" t="s">
        <v>36</v>
      </c>
      <c r="AX575" s="15" t="s">
        <v>82</v>
      </c>
      <c r="AY575" s="257" t="s">
        <v>131</v>
      </c>
    </row>
    <row r="576" s="2" customFormat="1" ht="16.5" customHeight="1">
      <c r="A576" s="41"/>
      <c r="B576" s="42"/>
      <c r="C576" s="207" t="s">
        <v>774</v>
      </c>
      <c r="D576" s="207" t="s">
        <v>133</v>
      </c>
      <c r="E576" s="208" t="s">
        <v>775</v>
      </c>
      <c r="F576" s="209" t="s">
        <v>776</v>
      </c>
      <c r="G576" s="210" t="s">
        <v>434</v>
      </c>
      <c r="H576" s="211">
        <v>30</v>
      </c>
      <c r="I576" s="212"/>
      <c r="J576" s="213">
        <f>ROUND(I576*H576,2)</f>
        <v>0</v>
      </c>
      <c r="K576" s="209" t="s">
        <v>137</v>
      </c>
      <c r="L576" s="47"/>
      <c r="M576" s="214" t="s">
        <v>28</v>
      </c>
      <c r="N576" s="215" t="s">
        <v>45</v>
      </c>
      <c r="O576" s="87"/>
      <c r="P576" s="216">
        <f>O576*H576</f>
        <v>0</v>
      </c>
      <c r="Q576" s="216">
        <v>9.0000000000000006E-05</v>
      </c>
      <c r="R576" s="216">
        <f>Q576*H576</f>
        <v>0.0027000000000000001</v>
      </c>
      <c r="S576" s="216">
        <v>0</v>
      </c>
      <c r="T576" s="217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18" t="s">
        <v>138</v>
      </c>
      <c r="AT576" s="218" t="s">
        <v>133</v>
      </c>
      <c r="AU576" s="218" t="s">
        <v>84</v>
      </c>
      <c r="AY576" s="20" t="s">
        <v>131</v>
      </c>
      <c r="BE576" s="219">
        <f>IF(N576="základní",J576,0)</f>
        <v>0</v>
      </c>
      <c r="BF576" s="219">
        <f>IF(N576="snížená",J576,0)</f>
        <v>0</v>
      </c>
      <c r="BG576" s="219">
        <f>IF(N576="zákl. přenesená",J576,0)</f>
        <v>0</v>
      </c>
      <c r="BH576" s="219">
        <f>IF(N576="sníž. přenesená",J576,0)</f>
        <v>0</v>
      </c>
      <c r="BI576" s="219">
        <f>IF(N576="nulová",J576,0)</f>
        <v>0</v>
      </c>
      <c r="BJ576" s="20" t="s">
        <v>82</v>
      </c>
      <c r="BK576" s="219">
        <f>ROUND(I576*H576,2)</f>
        <v>0</v>
      </c>
      <c r="BL576" s="20" t="s">
        <v>138</v>
      </c>
      <c r="BM576" s="218" t="s">
        <v>777</v>
      </c>
    </row>
    <row r="577" s="2" customFormat="1">
      <c r="A577" s="41"/>
      <c r="B577" s="42"/>
      <c r="C577" s="43"/>
      <c r="D577" s="220" t="s">
        <v>140</v>
      </c>
      <c r="E577" s="43"/>
      <c r="F577" s="221" t="s">
        <v>778</v>
      </c>
      <c r="G577" s="43"/>
      <c r="H577" s="43"/>
      <c r="I577" s="222"/>
      <c r="J577" s="43"/>
      <c r="K577" s="43"/>
      <c r="L577" s="47"/>
      <c r="M577" s="223"/>
      <c r="N577" s="224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T577" s="20" t="s">
        <v>140</v>
      </c>
      <c r="AU577" s="20" t="s">
        <v>84</v>
      </c>
    </row>
    <row r="578" s="13" customFormat="1">
      <c r="A578" s="13"/>
      <c r="B578" s="225"/>
      <c r="C578" s="226"/>
      <c r="D578" s="227" t="s">
        <v>142</v>
      </c>
      <c r="E578" s="228" t="s">
        <v>28</v>
      </c>
      <c r="F578" s="229" t="s">
        <v>322</v>
      </c>
      <c r="G578" s="226"/>
      <c r="H578" s="230">
        <v>30</v>
      </c>
      <c r="I578" s="231"/>
      <c r="J578" s="226"/>
      <c r="K578" s="226"/>
      <c r="L578" s="232"/>
      <c r="M578" s="233"/>
      <c r="N578" s="234"/>
      <c r="O578" s="234"/>
      <c r="P578" s="234"/>
      <c r="Q578" s="234"/>
      <c r="R578" s="234"/>
      <c r="S578" s="234"/>
      <c r="T578" s="235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6" t="s">
        <v>142</v>
      </c>
      <c r="AU578" s="236" t="s">
        <v>84</v>
      </c>
      <c r="AV578" s="13" t="s">
        <v>84</v>
      </c>
      <c r="AW578" s="13" t="s">
        <v>36</v>
      </c>
      <c r="AX578" s="13" t="s">
        <v>74</v>
      </c>
      <c r="AY578" s="236" t="s">
        <v>131</v>
      </c>
    </row>
    <row r="579" s="15" customFormat="1">
      <c r="A579" s="15"/>
      <c r="B579" s="247"/>
      <c r="C579" s="248"/>
      <c r="D579" s="227" t="s">
        <v>142</v>
      </c>
      <c r="E579" s="249" t="s">
        <v>28</v>
      </c>
      <c r="F579" s="250" t="s">
        <v>162</v>
      </c>
      <c r="G579" s="248"/>
      <c r="H579" s="251">
        <v>30</v>
      </c>
      <c r="I579" s="252"/>
      <c r="J579" s="248"/>
      <c r="K579" s="248"/>
      <c r="L579" s="253"/>
      <c r="M579" s="254"/>
      <c r="N579" s="255"/>
      <c r="O579" s="255"/>
      <c r="P579" s="255"/>
      <c r="Q579" s="255"/>
      <c r="R579" s="255"/>
      <c r="S579" s="255"/>
      <c r="T579" s="256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57" t="s">
        <v>142</v>
      </c>
      <c r="AU579" s="257" t="s">
        <v>84</v>
      </c>
      <c r="AV579" s="15" t="s">
        <v>138</v>
      </c>
      <c r="AW579" s="15" t="s">
        <v>36</v>
      </c>
      <c r="AX579" s="15" t="s">
        <v>82</v>
      </c>
      <c r="AY579" s="257" t="s">
        <v>131</v>
      </c>
    </row>
    <row r="580" s="2" customFormat="1" ht="16.5" customHeight="1">
      <c r="A580" s="41"/>
      <c r="B580" s="42"/>
      <c r="C580" s="207" t="s">
        <v>779</v>
      </c>
      <c r="D580" s="207" t="s">
        <v>133</v>
      </c>
      <c r="E580" s="208" t="s">
        <v>780</v>
      </c>
      <c r="F580" s="209" t="s">
        <v>781</v>
      </c>
      <c r="G580" s="210" t="s">
        <v>146</v>
      </c>
      <c r="H580" s="211">
        <v>1</v>
      </c>
      <c r="I580" s="212"/>
      <c r="J580" s="213">
        <f>ROUND(I580*H580,2)</f>
        <v>0</v>
      </c>
      <c r="K580" s="209" t="s">
        <v>28</v>
      </c>
      <c r="L580" s="47"/>
      <c r="M580" s="214" t="s">
        <v>28</v>
      </c>
      <c r="N580" s="215" t="s">
        <v>45</v>
      </c>
      <c r="O580" s="87"/>
      <c r="P580" s="216">
        <f>O580*H580</f>
        <v>0</v>
      </c>
      <c r="Q580" s="216">
        <v>0</v>
      </c>
      <c r="R580" s="216">
        <f>Q580*H580</f>
        <v>0</v>
      </c>
      <c r="S580" s="216">
        <v>0</v>
      </c>
      <c r="T580" s="217">
        <f>S580*H580</f>
        <v>0</v>
      </c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R580" s="218" t="s">
        <v>138</v>
      </c>
      <c r="AT580" s="218" t="s">
        <v>133</v>
      </c>
      <c r="AU580" s="218" t="s">
        <v>84</v>
      </c>
      <c r="AY580" s="20" t="s">
        <v>131</v>
      </c>
      <c r="BE580" s="219">
        <f>IF(N580="základní",J580,0)</f>
        <v>0</v>
      </c>
      <c r="BF580" s="219">
        <f>IF(N580="snížená",J580,0)</f>
        <v>0</v>
      </c>
      <c r="BG580" s="219">
        <f>IF(N580="zákl. přenesená",J580,0)</f>
        <v>0</v>
      </c>
      <c r="BH580" s="219">
        <f>IF(N580="sníž. přenesená",J580,0)</f>
        <v>0</v>
      </c>
      <c r="BI580" s="219">
        <f>IF(N580="nulová",J580,0)</f>
        <v>0</v>
      </c>
      <c r="BJ580" s="20" t="s">
        <v>82</v>
      </c>
      <c r="BK580" s="219">
        <f>ROUND(I580*H580,2)</f>
        <v>0</v>
      </c>
      <c r="BL580" s="20" t="s">
        <v>138</v>
      </c>
      <c r="BM580" s="218" t="s">
        <v>782</v>
      </c>
    </row>
    <row r="581" s="2" customFormat="1">
      <c r="A581" s="41"/>
      <c r="B581" s="42"/>
      <c r="C581" s="43"/>
      <c r="D581" s="227" t="s">
        <v>213</v>
      </c>
      <c r="E581" s="43"/>
      <c r="F581" s="258" t="s">
        <v>783</v>
      </c>
      <c r="G581" s="43"/>
      <c r="H581" s="43"/>
      <c r="I581" s="222"/>
      <c r="J581" s="43"/>
      <c r="K581" s="43"/>
      <c r="L581" s="47"/>
      <c r="M581" s="223"/>
      <c r="N581" s="224"/>
      <c r="O581" s="87"/>
      <c r="P581" s="87"/>
      <c r="Q581" s="87"/>
      <c r="R581" s="87"/>
      <c r="S581" s="87"/>
      <c r="T581" s="88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T581" s="20" t="s">
        <v>213</v>
      </c>
      <c r="AU581" s="20" t="s">
        <v>84</v>
      </c>
    </row>
    <row r="582" s="13" customFormat="1">
      <c r="A582" s="13"/>
      <c r="B582" s="225"/>
      <c r="C582" s="226"/>
      <c r="D582" s="227" t="s">
        <v>142</v>
      </c>
      <c r="E582" s="228" t="s">
        <v>28</v>
      </c>
      <c r="F582" s="229" t="s">
        <v>82</v>
      </c>
      <c r="G582" s="226"/>
      <c r="H582" s="230">
        <v>1</v>
      </c>
      <c r="I582" s="231"/>
      <c r="J582" s="226"/>
      <c r="K582" s="226"/>
      <c r="L582" s="232"/>
      <c r="M582" s="233"/>
      <c r="N582" s="234"/>
      <c r="O582" s="234"/>
      <c r="P582" s="234"/>
      <c r="Q582" s="234"/>
      <c r="R582" s="234"/>
      <c r="S582" s="234"/>
      <c r="T582" s="235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6" t="s">
        <v>142</v>
      </c>
      <c r="AU582" s="236" t="s">
        <v>84</v>
      </c>
      <c r="AV582" s="13" t="s">
        <v>84</v>
      </c>
      <c r="AW582" s="13" t="s">
        <v>36</v>
      </c>
      <c r="AX582" s="13" t="s">
        <v>74</v>
      </c>
      <c r="AY582" s="236" t="s">
        <v>131</v>
      </c>
    </row>
    <row r="583" s="12" customFormat="1" ht="22.8" customHeight="1">
      <c r="A583" s="12"/>
      <c r="B583" s="191"/>
      <c r="C583" s="192"/>
      <c r="D583" s="193" t="s">
        <v>73</v>
      </c>
      <c r="E583" s="205" t="s">
        <v>191</v>
      </c>
      <c r="F583" s="205" t="s">
        <v>784</v>
      </c>
      <c r="G583" s="192"/>
      <c r="H583" s="192"/>
      <c r="I583" s="195"/>
      <c r="J583" s="206">
        <f>BK583</f>
        <v>0</v>
      </c>
      <c r="K583" s="192"/>
      <c r="L583" s="197"/>
      <c r="M583" s="198"/>
      <c r="N583" s="199"/>
      <c r="O583" s="199"/>
      <c r="P583" s="200">
        <f>P584+SUM(P585:P675)</f>
        <v>0</v>
      </c>
      <c r="Q583" s="199"/>
      <c r="R583" s="200">
        <f>R584+SUM(R585:R675)</f>
        <v>514.79691535000006</v>
      </c>
      <c r="S583" s="199"/>
      <c r="T583" s="201">
        <f>T584+SUM(T585:T675)</f>
        <v>1559.7920000000001</v>
      </c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R583" s="202" t="s">
        <v>82</v>
      </c>
      <c r="AT583" s="203" t="s">
        <v>73</v>
      </c>
      <c r="AU583" s="203" t="s">
        <v>82</v>
      </c>
      <c r="AY583" s="202" t="s">
        <v>131</v>
      </c>
      <c r="BK583" s="204">
        <f>BK584+SUM(BK585:BK675)</f>
        <v>0</v>
      </c>
    </row>
    <row r="584" s="2" customFormat="1" ht="16.5" customHeight="1">
      <c r="A584" s="41"/>
      <c r="B584" s="42"/>
      <c r="C584" s="207" t="s">
        <v>785</v>
      </c>
      <c r="D584" s="207" t="s">
        <v>133</v>
      </c>
      <c r="E584" s="208" t="s">
        <v>786</v>
      </c>
      <c r="F584" s="209" t="s">
        <v>787</v>
      </c>
      <c r="G584" s="210" t="s">
        <v>146</v>
      </c>
      <c r="H584" s="211">
        <v>5</v>
      </c>
      <c r="I584" s="212"/>
      <c r="J584" s="213">
        <f>ROUND(I584*H584,2)</f>
        <v>0</v>
      </c>
      <c r="K584" s="209" t="s">
        <v>137</v>
      </c>
      <c r="L584" s="47"/>
      <c r="M584" s="214" t="s">
        <v>28</v>
      </c>
      <c r="N584" s="215" t="s">
        <v>45</v>
      </c>
      <c r="O584" s="87"/>
      <c r="P584" s="216">
        <f>O584*H584</f>
        <v>0</v>
      </c>
      <c r="Q584" s="216">
        <v>0.10931</v>
      </c>
      <c r="R584" s="216">
        <f>Q584*H584</f>
        <v>0.54654999999999998</v>
      </c>
      <c r="S584" s="216">
        <v>0</v>
      </c>
      <c r="T584" s="217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18" t="s">
        <v>138</v>
      </c>
      <c r="AT584" s="218" t="s">
        <v>133</v>
      </c>
      <c r="AU584" s="218" t="s">
        <v>84</v>
      </c>
      <c r="AY584" s="20" t="s">
        <v>131</v>
      </c>
      <c r="BE584" s="219">
        <f>IF(N584="základní",J584,0)</f>
        <v>0</v>
      </c>
      <c r="BF584" s="219">
        <f>IF(N584="snížená",J584,0)</f>
        <v>0</v>
      </c>
      <c r="BG584" s="219">
        <f>IF(N584="zákl. přenesená",J584,0)</f>
        <v>0</v>
      </c>
      <c r="BH584" s="219">
        <f>IF(N584="sníž. přenesená",J584,0)</f>
        <v>0</v>
      </c>
      <c r="BI584" s="219">
        <f>IF(N584="nulová",J584,0)</f>
        <v>0</v>
      </c>
      <c r="BJ584" s="20" t="s">
        <v>82</v>
      </c>
      <c r="BK584" s="219">
        <f>ROUND(I584*H584,2)</f>
        <v>0</v>
      </c>
      <c r="BL584" s="20" t="s">
        <v>138</v>
      </c>
      <c r="BM584" s="218" t="s">
        <v>788</v>
      </c>
    </row>
    <row r="585" s="2" customFormat="1">
      <c r="A585" s="41"/>
      <c r="B585" s="42"/>
      <c r="C585" s="43"/>
      <c r="D585" s="220" t="s">
        <v>140</v>
      </c>
      <c r="E585" s="43"/>
      <c r="F585" s="221" t="s">
        <v>789</v>
      </c>
      <c r="G585" s="43"/>
      <c r="H585" s="43"/>
      <c r="I585" s="222"/>
      <c r="J585" s="43"/>
      <c r="K585" s="43"/>
      <c r="L585" s="47"/>
      <c r="M585" s="223"/>
      <c r="N585" s="224"/>
      <c r="O585" s="87"/>
      <c r="P585" s="87"/>
      <c r="Q585" s="87"/>
      <c r="R585" s="87"/>
      <c r="S585" s="87"/>
      <c r="T585" s="88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T585" s="20" t="s">
        <v>140</v>
      </c>
      <c r="AU585" s="20" t="s">
        <v>84</v>
      </c>
    </row>
    <row r="586" s="13" customFormat="1">
      <c r="A586" s="13"/>
      <c r="B586" s="225"/>
      <c r="C586" s="226"/>
      <c r="D586" s="227" t="s">
        <v>142</v>
      </c>
      <c r="E586" s="228" t="s">
        <v>28</v>
      </c>
      <c r="F586" s="229" t="s">
        <v>163</v>
      </c>
      <c r="G586" s="226"/>
      <c r="H586" s="230">
        <v>5</v>
      </c>
      <c r="I586" s="231"/>
      <c r="J586" s="226"/>
      <c r="K586" s="226"/>
      <c r="L586" s="232"/>
      <c r="M586" s="233"/>
      <c r="N586" s="234"/>
      <c r="O586" s="234"/>
      <c r="P586" s="234"/>
      <c r="Q586" s="234"/>
      <c r="R586" s="234"/>
      <c r="S586" s="234"/>
      <c r="T586" s="235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6" t="s">
        <v>142</v>
      </c>
      <c r="AU586" s="236" t="s">
        <v>84</v>
      </c>
      <c r="AV586" s="13" t="s">
        <v>84</v>
      </c>
      <c r="AW586" s="13" t="s">
        <v>36</v>
      </c>
      <c r="AX586" s="13" t="s">
        <v>82</v>
      </c>
      <c r="AY586" s="236" t="s">
        <v>131</v>
      </c>
    </row>
    <row r="587" s="2" customFormat="1" ht="24.15" customHeight="1">
      <c r="A587" s="41"/>
      <c r="B587" s="42"/>
      <c r="C587" s="259" t="s">
        <v>790</v>
      </c>
      <c r="D587" s="259" t="s">
        <v>285</v>
      </c>
      <c r="E587" s="260" t="s">
        <v>791</v>
      </c>
      <c r="F587" s="261" t="s">
        <v>792</v>
      </c>
      <c r="G587" s="262" t="s">
        <v>146</v>
      </c>
      <c r="H587" s="263">
        <v>5</v>
      </c>
      <c r="I587" s="264"/>
      <c r="J587" s="265">
        <f>ROUND(I587*H587,2)</f>
        <v>0</v>
      </c>
      <c r="K587" s="261" t="s">
        <v>28</v>
      </c>
      <c r="L587" s="266"/>
      <c r="M587" s="267" t="s">
        <v>28</v>
      </c>
      <c r="N587" s="268" t="s">
        <v>45</v>
      </c>
      <c r="O587" s="87"/>
      <c r="P587" s="216">
        <f>O587*H587</f>
        <v>0</v>
      </c>
      <c r="Q587" s="216">
        <v>0</v>
      </c>
      <c r="R587" s="216">
        <f>Q587*H587</f>
        <v>0</v>
      </c>
      <c r="S587" s="216">
        <v>0</v>
      </c>
      <c r="T587" s="217">
        <f>S587*H587</f>
        <v>0</v>
      </c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R587" s="218" t="s">
        <v>185</v>
      </c>
      <c r="AT587" s="218" t="s">
        <v>285</v>
      </c>
      <c r="AU587" s="218" t="s">
        <v>84</v>
      </c>
      <c r="AY587" s="20" t="s">
        <v>131</v>
      </c>
      <c r="BE587" s="219">
        <f>IF(N587="základní",J587,0)</f>
        <v>0</v>
      </c>
      <c r="BF587" s="219">
        <f>IF(N587="snížená",J587,0)</f>
        <v>0</v>
      </c>
      <c r="BG587" s="219">
        <f>IF(N587="zákl. přenesená",J587,0)</f>
        <v>0</v>
      </c>
      <c r="BH587" s="219">
        <f>IF(N587="sníž. přenesená",J587,0)</f>
        <v>0</v>
      </c>
      <c r="BI587" s="219">
        <f>IF(N587="nulová",J587,0)</f>
        <v>0</v>
      </c>
      <c r="BJ587" s="20" t="s">
        <v>82</v>
      </c>
      <c r="BK587" s="219">
        <f>ROUND(I587*H587,2)</f>
        <v>0</v>
      </c>
      <c r="BL587" s="20" t="s">
        <v>138</v>
      </c>
      <c r="BM587" s="218" t="s">
        <v>793</v>
      </c>
    </row>
    <row r="588" s="2" customFormat="1">
      <c r="A588" s="41"/>
      <c r="B588" s="42"/>
      <c r="C588" s="43"/>
      <c r="D588" s="227" t="s">
        <v>213</v>
      </c>
      <c r="E588" s="43"/>
      <c r="F588" s="258" t="s">
        <v>758</v>
      </c>
      <c r="G588" s="43"/>
      <c r="H588" s="43"/>
      <c r="I588" s="222"/>
      <c r="J588" s="43"/>
      <c r="K588" s="43"/>
      <c r="L588" s="47"/>
      <c r="M588" s="223"/>
      <c r="N588" s="224"/>
      <c r="O588" s="87"/>
      <c r="P588" s="87"/>
      <c r="Q588" s="87"/>
      <c r="R588" s="87"/>
      <c r="S588" s="87"/>
      <c r="T588" s="88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T588" s="20" t="s">
        <v>213</v>
      </c>
      <c r="AU588" s="20" t="s">
        <v>84</v>
      </c>
    </row>
    <row r="589" s="13" customFormat="1">
      <c r="A589" s="13"/>
      <c r="B589" s="225"/>
      <c r="C589" s="226"/>
      <c r="D589" s="227" t="s">
        <v>142</v>
      </c>
      <c r="E589" s="228" t="s">
        <v>28</v>
      </c>
      <c r="F589" s="229" t="s">
        <v>163</v>
      </c>
      <c r="G589" s="226"/>
      <c r="H589" s="230">
        <v>5</v>
      </c>
      <c r="I589" s="231"/>
      <c r="J589" s="226"/>
      <c r="K589" s="226"/>
      <c r="L589" s="232"/>
      <c r="M589" s="233"/>
      <c r="N589" s="234"/>
      <c r="O589" s="234"/>
      <c r="P589" s="234"/>
      <c r="Q589" s="234"/>
      <c r="R589" s="234"/>
      <c r="S589" s="234"/>
      <c r="T589" s="235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6" t="s">
        <v>142</v>
      </c>
      <c r="AU589" s="236" t="s">
        <v>84</v>
      </c>
      <c r="AV589" s="13" t="s">
        <v>84</v>
      </c>
      <c r="AW589" s="13" t="s">
        <v>36</v>
      </c>
      <c r="AX589" s="13" t="s">
        <v>74</v>
      </c>
      <c r="AY589" s="236" t="s">
        <v>131</v>
      </c>
    </row>
    <row r="590" s="15" customFormat="1">
      <c r="A590" s="15"/>
      <c r="B590" s="247"/>
      <c r="C590" s="248"/>
      <c r="D590" s="227" t="s">
        <v>142</v>
      </c>
      <c r="E590" s="249" t="s">
        <v>28</v>
      </c>
      <c r="F590" s="250" t="s">
        <v>162</v>
      </c>
      <c r="G590" s="248"/>
      <c r="H590" s="251">
        <v>5</v>
      </c>
      <c r="I590" s="252"/>
      <c r="J590" s="248"/>
      <c r="K590" s="248"/>
      <c r="L590" s="253"/>
      <c r="M590" s="254"/>
      <c r="N590" s="255"/>
      <c r="O590" s="255"/>
      <c r="P590" s="255"/>
      <c r="Q590" s="255"/>
      <c r="R590" s="255"/>
      <c r="S590" s="255"/>
      <c r="T590" s="256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57" t="s">
        <v>142</v>
      </c>
      <c r="AU590" s="257" t="s">
        <v>84</v>
      </c>
      <c r="AV590" s="15" t="s">
        <v>138</v>
      </c>
      <c r="AW590" s="15" t="s">
        <v>36</v>
      </c>
      <c r="AX590" s="15" t="s">
        <v>82</v>
      </c>
      <c r="AY590" s="257" t="s">
        <v>131</v>
      </c>
    </row>
    <row r="591" s="2" customFormat="1" ht="33" customHeight="1">
      <c r="A591" s="41"/>
      <c r="B591" s="42"/>
      <c r="C591" s="207" t="s">
        <v>794</v>
      </c>
      <c r="D591" s="207" t="s">
        <v>133</v>
      </c>
      <c r="E591" s="208" t="s">
        <v>795</v>
      </c>
      <c r="F591" s="209" t="s">
        <v>796</v>
      </c>
      <c r="G591" s="210" t="s">
        <v>434</v>
      </c>
      <c r="H591" s="211">
        <v>1917.4000000000001</v>
      </c>
      <c r="I591" s="212"/>
      <c r="J591" s="213">
        <f>ROUND(I591*H591,2)</f>
        <v>0</v>
      </c>
      <c r="K591" s="209" t="s">
        <v>137</v>
      </c>
      <c r="L591" s="47"/>
      <c r="M591" s="214" t="s">
        <v>28</v>
      </c>
      <c r="N591" s="215" t="s">
        <v>45</v>
      </c>
      <c r="O591" s="87"/>
      <c r="P591" s="216">
        <f>O591*H591</f>
        <v>0</v>
      </c>
      <c r="Q591" s="216">
        <v>0.043290000000000002</v>
      </c>
      <c r="R591" s="216">
        <f>Q591*H591</f>
        <v>83.004246000000009</v>
      </c>
      <c r="S591" s="216">
        <v>0</v>
      </c>
      <c r="T591" s="217">
        <f>S591*H591</f>
        <v>0</v>
      </c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R591" s="218" t="s">
        <v>138</v>
      </c>
      <c r="AT591" s="218" t="s">
        <v>133</v>
      </c>
      <c r="AU591" s="218" t="s">
        <v>84</v>
      </c>
      <c r="AY591" s="20" t="s">
        <v>131</v>
      </c>
      <c r="BE591" s="219">
        <f>IF(N591="základní",J591,0)</f>
        <v>0</v>
      </c>
      <c r="BF591" s="219">
        <f>IF(N591="snížená",J591,0)</f>
        <v>0</v>
      </c>
      <c r="BG591" s="219">
        <f>IF(N591="zákl. přenesená",J591,0)</f>
        <v>0</v>
      </c>
      <c r="BH591" s="219">
        <f>IF(N591="sníž. přenesená",J591,0)</f>
        <v>0</v>
      </c>
      <c r="BI591" s="219">
        <f>IF(N591="nulová",J591,0)</f>
        <v>0</v>
      </c>
      <c r="BJ591" s="20" t="s">
        <v>82</v>
      </c>
      <c r="BK591" s="219">
        <f>ROUND(I591*H591,2)</f>
        <v>0</v>
      </c>
      <c r="BL591" s="20" t="s">
        <v>138</v>
      </c>
      <c r="BM591" s="218" t="s">
        <v>797</v>
      </c>
    </row>
    <row r="592" s="2" customFormat="1">
      <c r="A592" s="41"/>
      <c r="B592" s="42"/>
      <c r="C592" s="43"/>
      <c r="D592" s="220" t="s">
        <v>140</v>
      </c>
      <c r="E592" s="43"/>
      <c r="F592" s="221" t="s">
        <v>798</v>
      </c>
      <c r="G592" s="43"/>
      <c r="H592" s="43"/>
      <c r="I592" s="222"/>
      <c r="J592" s="43"/>
      <c r="K592" s="43"/>
      <c r="L592" s="47"/>
      <c r="M592" s="223"/>
      <c r="N592" s="224"/>
      <c r="O592" s="87"/>
      <c r="P592" s="87"/>
      <c r="Q592" s="87"/>
      <c r="R592" s="87"/>
      <c r="S592" s="87"/>
      <c r="T592" s="88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T592" s="20" t="s">
        <v>140</v>
      </c>
      <c r="AU592" s="20" t="s">
        <v>84</v>
      </c>
    </row>
    <row r="593" s="14" customFormat="1">
      <c r="A593" s="14"/>
      <c r="B593" s="237"/>
      <c r="C593" s="238"/>
      <c r="D593" s="227" t="s">
        <v>142</v>
      </c>
      <c r="E593" s="239" t="s">
        <v>28</v>
      </c>
      <c r="F593" s="240" t="s">
        <v>799</v>
      </c>
      <c r="G593" s="238"/>
      <c r="H593" s="239" t="s">
        <v>28</v>
      </c>
      <c r="I593" s="241"/>
      <c r="J593" s="238"/>
      <c r="K593" s="238"/>
      <c r="L593" s="242"/>
      <c r="M593" s="243"/>
      <c r="N593" s="244"/>
      <c r="O593" s="244"/>
      <c r="P593" s="244"/>
      <c r="Q593" s="244"/>
      <c r="R593" s="244"/>
      <c r="S593" s="244"/>
      <c r="T593" s="245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6" t="s">
        <v>142</v>
      </c>
      <c r="AU593" s="246" t="s">
        <v>84</v>
      </c>
      <c r="AV593" s="14" t="s">
        <v>82</v>
      </c>
      <c r="AW593" s="14" t="s">
        <v>36</v>
      </c>
      <c r="AX593" s="14" t="s">
        <v>74</v>
      </c>
      <c r="AY593" s="246" t="s">
        <v>131</v>
      </c>
    </row>
    <row r="594" s="13" customFormat="1">
      <c r="A594" s="13"/>
      <c r="B594" s="225"/>
      <c r="C594" s="226"/>
      <c r="D594" s="227" t="s">
        <v>142</v>
      </c>
      <c r="E594" s="228" t="s">
        <v>28</v>
      </c>
      <c r="F594" s="229" t="s">
        <v>800</v>
      </c>
      <c r="G594" s="226"/>
      <c r="H594" s="230">
        <v>1917.4000000000001</v>
      </c>
      <c r="I594" s="231"/>
      <c r="J594" s="226"/>
      <c r="K594" s="226"/>
      <c r="L594" s="232"/>
      <c r="M594" s="233"/>
      <c r="N594" s="234"/>
      <c r="O594" s="234"/>
      <c r="P594" s="234"/>
      <c r="Q594" s="234"/>
      <c r="R594" s="234"/>
      <c r="S594" s="234"/>
      <c r="T594" s="235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6" t="s">
        <v>142</v>
      </c>
      <c r="AU594" s="236" t="s">
        <v>84</v>
      </c>
      <c r="AV594" s="13" t="s">
        <v>84</v>
      </c>
      <c r="AW594" s="13" t="s">
        <v>36</v>
      </c>
      <c r="AX594" s="13" t="s">
        <v>74</v>
      </c>
      <c r="AY594" s="236" t="s">
        <v>131</v>
      </c>
    </row>
    <row r="595" s="15" customFormat="1">
      <c r="A595" s="15"/>
      <c r="B595" s="247"/>
      <c r="C595" s="248"/>
      <c r="D595" s="227" t="s">
        <v>142</v>
      </c>
      <c r="E595" s="249" t="s">
        <v>28</v>
      </c>
      <c r="F595" s="250" t="s">
        <v>162</v>
      </c>
      <c r="G595" s="248"/>
      <c r="H595" s="251">
        <v>1917.4000000000001</v>
      </c>
      <c r="I595" s="252"/>
      <c r="J595" s="248"/>
      <c r="K595" s="248"/>
      <c r="L595" s="253"/>
      <c r="M595" s="254"/>
      <c r="N595" s="255"/>
      <c r="O595" s="255"/>
      <c r="P595" s="255"/>
      <c r="Q595" s="255"/>
      <c r="R595" s="255"/>
      <c r="S595" s="255"/>
      <c r="T595" s="256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57" t="s">
        <v>142</v>
      </c>
      <c r="AU595" s="257" t="s">
        <v>84</v>
      </c>
      <c r="AV595" s="15" t="s">
        <v>138</v>
      </c>
      <c r="AW595" s="15" t="s">
        <v>36</v>
      </c>
      <c r="AX595" s="15" t="s">
        <v>82</v>
      </c>
      <c r="AY595" s="257" t="s">
        <v>131</v>
      </c>
    </row>
    <row r="596" s="2" customFormat="1" ht="37.8" customHeight="1">
      <c r="A596" s="41"/>
      <c r="B596" s="42"/>
      <c r="C596" s="207" t="s">
        <v>801</v>
      </c>
      <c r="D596" s="207" t="s">
        <v>133</v>
      </c>
      <c r="E596" s="208" t="s">
        <v>802</v>
      </c>
      <c r="F596" s="209" t="s">
        <v>803</v>
      </c>
      <c r="G596" s="210" t="s">
        <v>434</v>
      </c>
      <c r="H596" s="211">
        <v>1016.6</v>
      </c>
      <c r="I596" s="212"/>
      <c r="J596" s="213">
        <f>ROUND(I596*H596,2)</f>
        <v>0</v>
      </c>
      <c r="K596" s="209" t="s">
        <v>137</v>
      </c>
      <c r="L596" s="47"/>
      <c r="M596" s="214" t="s">
        <v>28</v>
      </c>
      <c r="N596" s="215" t="s">
        <v>45</v>
      </c>
      <c r="O596" s="87"/>
      <c r="P596" s="216">
        <f>O596*H596</f>
        <v>0</v>
      </c>
      <c r="Q596" s="216">
        <v>0.089779999999999999</v>
      </c>
      <c r="R596" s="216">
        <f>Q596*H596</f>
        <v>91.270347999999998</v>
      </c>
      <c r="S596" s="216">
        <v>0</v>
      </c>
      <c r="T596" s="217">
        <f>S596*H596</f>
        <v>0</v>
      </c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R596" s="218" t="s">
        <v>138</v>
      </c>
      <c r="AT596" s="218" t="s">
        <v>133</v>
      </c>
      <c r="AU596" s="218" t="s">
        <v>84</v>
      </c>
      <c r="AY596" s="20" t="s">
        <v>131</v>
      </c>
      <c r="BE596" s="219">
        <f>IF(N596="základní",J596,0)</f>
        <v>0</v>
      </c>
      <c r="BF596" s="219">
        <f>IF(N596="snížená",J596,0)</f>
        <v>0</v>
      </c>
      <c r="BG596" s="219">
        <f>IF(N596="zákl. přenesená",J596,0)</f>
        <v>0</v>
      </c>
      <c r="BH596" s="219">
        <f>IF(N596="sníž. přenesená",J596,0)</f>
        <v>0</v>
      </c>
      <c r="BI596" s="219">
        <f>IF(N596="nulová",J596,0)</f>
        <v>0</v>
      </c>
      <c r="BJ596" s="20" t="s">
        <v>82</v>
      </c>
      <c r="BK596" s="219">
        <f>ROUND(I596*H596,2)</f>
        <v>0</v>
      </c>
      <c r="BL596" s="20" t="s">
        <v>138</v>
      </c>
      <c r="BM596" s="218" t="s">
        <v>804</v>
      </c>
    </row>
    <row r="597" s="2" customFormat="1">
      <c r="A597" s="41"/>
      <c r="B597" s="42"/>
      <c r="C597" s="43"/>
      <c r="D597" s="220" t="s">
        <v>140</v>
      </c>
      <c r="E597" s="43"/>
      <c r="F597" s="221" t="s">
        <v>805</v>
      </c>
      <c r="G597" s="43"/>
      <c r="H597" s="43"/>
      <c r="I597" s="222"/>
      <c r="J597" s="43"/>
      <c r="K597" s="43"/>
      <c r="L597" s="47"/>
      <c r="M597" s="223"/>
      <c r="N597" s="224"/>
      <c r="O597" s="87"/>
      <c r="P597" s="87"/>
      <c r="Q597" s="87"/>
      <c r="R597" s="87"/>
      <c r="S597" s="87"/>
      <c r="T597" s="88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T597" s="20" t="s">
        <v>140</v>
      </c>
      <c r="AU597" s="20" t="s">
        <v>84</v>
      </c>
    </row>
    <row r="598" s="2" customFormat="1">
      <c r="A598" s="41"/>
      <c r="B598" s="42"/>
      <c r="C598" s="43"/>
      <c r="D598" s="227" t="s">
        <v>213</v>
      </c>
      <c r="E598" s="43"/>
      <c r="F598" s="258" t="s">
        <v>806</v>
      </c>
      <c r="G598" s="43"/>
      <c r="H598" s="43"/>
      <c r="I598" s="222"/>
      <c r="J598" s="43"/>
      <c r="K598" s="43"/>
      <c r="L598" s="47"/>
      <c r="M598" s="223"/>
      <c r="N598" s="224"/>
      <c r="O598" s="87"/>
      <c r="P598" s="87"/>
      <c r="Q598" s="87"/>
      <c r="R598" s="87"/>
      <c r="S598" s="87"/>
      <c r="T598" s="88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T598" s="20" t="s">
        <v>213</v>
      </c>
      <c r="AU598" s="20" t="s">
        <v>84</v>
      </c>
    </row>
    <row r="599" s="14" customFormat="1">
      <c r="A599" s="14"/>
      <c r="B599" s="237"/>
      <c r="C599" s="238"/>
      <c r="D599" s="227" t="s">
        <v>142</v>
      </c>
      <c r="E599" s="239" t="s">
        <v>28</v>
      </c>
      <c r="F599" s="240" t="s">
        <v>807</v>
      </c>
      <c r="G599" s="238"/>
      <c r="H599" s="239" t="s">
        <v>28</v>
      </c>
      <c r="I599" s="241"/>
      <c r="J599" s="238"/>
      <c r="K599" s="238"/>
      <c r="L599" s="242"/>
      <c r="M599" s="243"/>
      <c r="N599" s="244"/>
      <c r="O599" s="244"/>
      <c r="P599" s="244"/>
      <c r="Q599" s="244"/>
      <c r="R599" s="244"/>
      <c r="S599" s="244"/>
      <c r="T599" s="245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6" t="s">
        <v>142</v>
      </c>
      <c r="AU599" s="246" t="s">
        <v>84</v>
      </c>
      <c r="AV599" s="14" t="s">
        <v>82</v>
      </c>
      <c r="AW599" s="14" t="s">
        <v>36</v>
      </c>
      <c r="AX599" s="14" t="s">
        <v>74</v>
      </c>
      <c r="AY599" s="246" t="s">
        <v>131</v>
      </c>
    </row>
    <row r="600" s="13" customFormat="1">
      <c r="A600" s="13"/>
      <c r="B600" s="225"/>
      <c r="C600" s="226"/>
      <c r="D600" s="227" t="s">
        <v>142</v>
      </c>
      <c r="E600" s="228" t="s">
        <v>28</v>
      </c>
      <c r="F600" s="229" t="s">
        <v>808</v>
      </c>
      <c r="G600" s="226"/>
      <c r="H600" s="230">
        <v>204.19999999999999</v>
      </c>
      <c r="I600" s="231"/>
      <c r="J600" s="226"/>
      <c r="K600" s="226"/>
      <c r="L600" s="232"/>
      <c r="M600" s="233"/>
      <c r="N600" s="234"/>
      <c r="O600" s="234"/>
      <c r="P600" s="234"/>
      <c r="Q600" s="234"/>
      <c r="R600" s="234"/>
      <c r="S600" s="234"/>
      <c r="T600" s="235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6" t="s">
        <v>142</v>
      </c>
      <c r="AU600" s="236" t="s">
        <v>84</v>
      </c>
      <c r="AV600" s="13" t="s">
        <v>84</v>
      </c>
      <c r="AW600" s="13" t="s">
        <v>36</v>
      </c>
      <c r="AX600" s="13" t="s">
        <v>74</v>
      </c>
      <c r="AY600" s="236" t="s">
        <v>131</v>
      </c>
    </row>
    <row r="601" s="14" customFormat="1">
      <c r="A601" s="14"/>
      <c r="B601" s="237"/>
      <c r="C601" s="238"/>
      <c r="D601" s="227" t="s">
        <v>142</v>
      </c>
      <c r="E601" s="239" t="s">
        <v>28</v>
      </c>
      <c r="F601" s="240" t="s">
        <v>809</v>
      </c>
      <c r="G601" s="238"/>
      <c r="H601" s="239" t="s">
        <v>28</v>
      </c>
      <c r="I601" s="241"/>
      <c r="J601" s="238"/>
      <c r="K601" s="238"/>
      <c r="L601" s="242"/>
      <c r="M601" s="243"/>
      <c r="N601" s="244"/>
      <c r="O601" s="244"/>
      <c r="P601" s="244"/>
      <c r="Q601" s="244"/>
      <c r="R601" s="244"/>
      <c r="S601" s="244"/>
      <c r="T601" s="24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6" t="s">
        <v>142</v>
      </c>
      <c r="AU601" s="246" t="s">
        <v>84</v>
      </c>
      <c r="AV601" s="14" t="s">
        <v>82</v>
      </c>
      <c r="AW601" s="14" t="s">
        <v>36</v>
      </c>
      <c r="AX601" s="14" t="s">
        <v>74</v>
      </c>
      <c r="AY601" s="246" t="s">
        <v>131</v>
      </c>
    </row>
    <row r="602" s="13" customFormat="1">
      <c r="A602" s="13"/>
      <c r="B602" s="225"/>
      <c r="C602" s="226"/>
      <c r="D602" s="227" t="s">
        <v>142</v>
      </c>
      <c r="E602" s="228" t="s">
        <v>28</v>
      </c>
      <c r="F602" s="229" t="s">
        <v>810</v>
      </c>
      <c r="G602" s="226"/>
      <c r="H602" s="230">
        <v>812.39999999999998</v>
      </c>
      <c r="I602" s="231"/>
      <c r="J602" s="226"/>
      <c r="K602" s="226"/>
      <c r="L602" s="232"/>
      <c r="M602" s="233"/>
      <c r="N602" s="234"/>
      <c r="O602" s="234"/>
      <c r="P602" s="234"/>
      <c r="Q602" s="234"/>
      <c r="R602" s="234"/>
      <c r="S602" s="234"/>
      <c r="T602" s="235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6" t="s">
        <v>142</v>
      </c>
      <c r="AU602" s="236" t="s">
        <v>84</v>
      </c>
      <c r="AV602" s="13" t="s">
        <v>84</v>
      </c>
      <c r="AW602" s="13" t="s">
        <v>36</v>
      </c>
      <c r="AX602" s="13" t="s">
        <v>74</v>
      </c>
      <c r="AY602" s="236" t="s">
        <v>131</v>
      </c>
    </row>
    <row r="603" s="15" customFormat="1">
      <c r="A603" s="15"/>
      <c r="B603" s="247"/>
      <c r="C603" s="248"/>
      <c r="D603" s="227" t="s">
        <v>142</v>
      </c>
      <c r="E603" s="249" t="s">
        <v>28</v>
      </c>
      <c r="F603" s="250" t="s">
        <v>162</v>
      </c>
      <c r="G603" s="248"/>
      <c r="H603" s="251">
        <v>1016.5999999999999</v>
      </c>
      <c r="I603" s="252"/>
      <c r="J603" s="248"/>
      <c r="K603" s="248"/>
      <c r="L603" s="253"/>
      <c r="M603" s="254"/>
      <c r="N603" s="255"/>
      <c r="O603" s="255"/>
      <c r="P603" s="255"/>
      <c r="Q603" s="255"/>
      <c r="R603" s="255"/>
      <c r="S603" s="255"/>
      <c r="T603" s="256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57" t="s">
        <v>142</v>
      </c>
      <c r="AU603" s="257" t="s">
        <v>84</v>
      </c>
      <c r="AV603" s="15" t="s">
        <v>138</v>
      </c>
      <c r="AW603" s="15" t="s">
        <v>36</v>
      </c>
      <c r="AX603" s="15" t="s">
        <v>82</v>
      </c>
      <c r="AY603" s="257" t="s">
        <v>131</v>
      </c>
    </row>
    <row r="604" s="2" customFormat="1" ht="16.5" customHeight="1">
      <c r="A604" s="41"/>
      <c r="B604" s="42"/>
      <c r="C604" s="259" t="s">
        <v>811</v>
      </c>
      <c r="D604" s="259" t="s">
        <v>285</v>
      </c>
      <c r="E604" s="260" t="s">
        <v>677</v>
      </c>
      <c r="F604" s="261" t="s">
        <v>678</v>
      </c>
      <c r="G604" s="262" t="s">
        <v>136</v>
      </c>
      <c r="H604" s="263">
        <v>12.497</v>
      </c>
      <c r="I604" s="264"/>
      <c r="J604" s="265">
        <f>ROUND(I604*H604,2)</f>
        <v>0</v>
      </c>
      <c r="K604" s="261" t="s">
        <v>137</v>
      </c>
      <c r="L604" s="266"/>
      <c r="M604" s="267" t="s">
        <v>28</v>
      </c>
      <c r="N604" s="268" t="s">
        <v>45</v>
      </c>
      <c r="O604" s="87"/>
      <c r="P604" s="216">
        <f>O604*H604</f>
        <v>0</v>
      </c>
      <c r="Q604" s="216">
        <v>0.11799999999999999</v>
      </c>
      <c r="R604" s="216">
        <f>Q604*H604</f>
        <v>1.4746459999999999</v>
      </c>
      <c r="S604" s="216">
        <v>0</v>
      </c>
      <c r="T604" s="217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18" t="s">
        <v>185</v>
      </c>
      <c r="AT604" s="218" t="s">
        <v>285</v>
      </c>
      <c r="AU604" s="218" t="s">
        <v>84</v>
      </c>
      <c r="AY604" s="20" t="s">
        <v>131</v>
      </c>
      <c r="BE604" s="219">
        <f>IF(N604="základní",J604,0)</f>
        <v>0</v>
      </c>
      <c r="BF604" s="219">
        <f>IF(N604="snížená",J604,0)</f>
        <v>0</v>
      </c>
      <c r="BG604" s="219">
        <f>IF(N604="zákl. přenesená",J604,0)</f>
        <v>0</v>
      </c>
      <c r="BH604" s="219">
        <f>IF(N604="sníž. přenesená",J604,0)</f>
        <v>0</v>
      </c>
      <c r="BI604" s="219">
        <f>IF(N604="nulová",J604,0)</f>
        <v>0</v>
      </c>
      <c r="BJ604" s="20" t="s">
        <v>82</v>
      </c>
      <c r="BK604" s="219">
        <f>ROUND(I604*H604,2)</f>
        <v>0</v>
      </c>
      <c r="BL604" s="20" t="s">
        <v>138</v>
      </c>
      <c r="BM604" s="218" t="s">
        <v>812</v>
      </c>
    </row>
    <row r="605" s="2" customFormat="1">
      <c r="A605" s="41"/>
      <c r="B605" s="42"/>
      <c r="C605" s="43"/>
      <c r="D605" s="227" t="s">
        <v>213</v>
      </c>
      <c r="E605" s="43"/>
      <c r="F605" s="258" t="s">
        <v>640</v>
      </c>
      <c r="G605" s="43"/>
      <c r="H605" s="43"/>
      <c r="I605" s="222"/>
      <c r="J605" s="43"/>
      <c r="K605" s="43"/>
      <c r="L605" s="47"/>
      <c r="M605" s="223"/>
      <c r="N605" s="224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213</v>
      </c>
      <c r="AU605" s="20" t="s">
        <v>84</v>
      </c>
    </row>
    <row r="606" s="13" customFormat="1">
      <c r="A606" s="13"/>
      <c r="B606" s="225"/>
      <c r="C606" s="226"/>
      <c r="D606" s="227" t="s">
        <v>142</v>
      </c>
      <c r="E606" s="228" t="s">
        <v>28</v>
      </c>
      <c r="F606" s="229" t="s">
        <v>813</v>
      </c>
      <c r="G606" s="226"/>
      <c r="H606" s="230">
        <v>12.252000000000001</v>
      </c>
      <c r="I606" s="231"/>
      <c r="J606" s="226"/>
      <c r="K606" s="226"/>
      <c r="L606" s="232"/>
      <c r="M606" s="233"/>
      <c r="N606" s="234"/>
      <c r="O606" s="234"/>
      <c r="P606" s="234"/>
      <c r="Q606" s="234"/>
      <c r="R606" s="234"/>
      <c r="S606" s="234"/>
      <c r="T606" s="235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6" t="s">
        <v>142</v>
      </c>
      <c r="AU606" s="236" t="s">
        <v>84</v>
      </c>
      <c r="AV606" s="13" t="s">
        <v>84</v>
      </c>
      <c r="AW606" s="13" t="s">
        <v>36</v>
      </c>
      <c r="AX606" s="13" t="s">
        <v>74</v>
      </c>
      <c r="AY606" s="236" t="s">
        <v>131</v>
      </c>
    </row>
    <row r="607" s="15" customFormat="1">
      <c r="A607" s="15"/>
      <c r="B607" s="247"/>
      <c r="C607" s="248"/>
      <c r="D607" s="227" t="s">
        <v>142</v>
      </c>
      <c r="E607" s="249" t="s">
        <v>28</v>
      </c>
      <c r="F607" s="250" t="s">
        <v>162</v>
      </c>
      <c r="G607" s="248"/>
      <c r="H607" s="251">
        <v>12.252000000000001</v>
      </c>
      <c r="I607" s="252"/>
      <c r="J607" s="248"/>
      <c r="K607" s="248"/>
      <c r="L607" s="253"/>
      <c r="M607" s="254"/>
      <c r="N607" s="255"/>
      <c r="O607" s="255"/>
      <c r="P607" s="255"/>
      <c r="Q607" s="255"/>
      <c r="R607" s="255"/>
      <c r="S607" s="255"/>
      <c r="T607" s="256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57" t="s">
        <v>142</v>
      </c>
      <c r="AU607" s="257" t="s">
        <v>84</v>
      </c>
      <c r="AV607" s="15" t="s">
        <v>138</v>
      </c>
      <c r="AW607" s="15" t="s">
        <v>36</v>
      </c>
      <c r="AX607" s="15" t="s">
        <v>82</v>
      </c>
      <c r="AY607" s="257" t="s">
        <v>131</v>
      </c>
    </row>
    <row r="608" s="13" customFormat="1">
      <c r="A608" s="13"/>
      <c r="B608" s="225"/>
      <c r="C608" s="226"/>
      <c r="D608" s="227" t="s">
        <v>142</v>
      </c>
      <c r="E608" s="226"/>
      <c r="F608" s="229" t="s">
        <v>814</v>
      </c>
      <c r="G608" s="226"/>
      <c r="H608" s="230">
        <v>12.497</v>
      </c>
      <c r="I608" s="231"/>
      <c r="J608" s="226"/>
      <c r="K608" s="226"/>
      <c r="L608" s="232"/>
      <c r="M608" s="233"/>
      <c r="N608" s="234"/>
      <c r="O608" s="234"/>
      <c r="P608" s="234"/>
      <c r="Q608" s="234"/>
      <c r="R608" s="234"/>
      <c r="S608" s="234"/>
      <c r="T608" s="235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6" t="s">
        <v>142</v>
      </c>
      <c r="AU608" s="236" t="s">
        <v>84</v>
      </c>
      <c r="AV608" s="13" t="s">
        <v>84</v>
      </c>
      <c r="AW608" s="13" t="s">
        <v>4</v>
      </c>
      <c r="AX608" s="13" t="s">
        <v>82</v>
      </c>
      <c r="AY608" s="236" t="s">
        <v>131</v>
      </c>
    </row>
    <row r="609" s="2" customFormat="1" ht="16.5" customHeight="1">
      <c r="A609" s="41"/>
      <c r="B609" s="42"/>
      <c r="C609" s="259" t="s">
        <v>815</v>
      </c>
      <c r="D609" s="259" t="s">
        <v>285</v>
      </c>
      <c r="E609" s="260" t="s">
        <v>668</v>
      </c>
      <c r="F609" s="261" t="s">
        <v>669</v>
      </c>
      <c r="G609" s="262" t="s">
        <v>136</v>
      </c>
      <c r="H609" s="263">
        <v>278.44</v>
      </c>
      <c r="I609" s="264"/>
      <c r="J609" s="265">
        <f>ROUND(I609*H609,2)</f>
        <v>0</v>
      </c>
      <c r="K609" s="261" t="s">
        <v>137</v>
      </c>
      <c r="L609" s="266"/>
      <c r="M609" s="267" t="s">
        <v>28</v>
      </c>
      <c r="N609" s="268" t="s">
        <v>45</v>
      </c>
      <c r="O609" s="87"/>
      <c r="P609" s="216">
        <f>O609*H609</f>
        <v>0</v>
      </c>
      <c r="Q609" s="216">
        <v>0.222</v>
      </c>
      <c r="R609" s="216">
        <f>Q609*H609</f>
        <v>61.813679999999998</v>
      </c>
      <c r="S609" s="216">
        <v>0</v>
      </c>
      <c r="T609" s="217">
        <f>S609*H609</f>
        <v>0</v>
      </c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R609" s="218" t="s">
        <v>185</v>
      </c>
      <c r="AT609" s="218" t="s">
        <v>285</v>
      </c>
      <c r="AU609" s="218" t="s">
        <v>84</v>
      </c>
      <c r="AY609" s="20" t="s">
        <v>131</v>
      </c>
      <c r="BE609" s="219">
        <f>IF(N609="základní",J609,0)</f>
        <v>0</v>
      </c>
      <c r="BF609" s="219">
        <f>IF(N609="snížená",J609,0)</f>
        <v>0</v>
      </c>
      <c r="BG609" s="219">
        <f>IF(N609="zákl. přenesená",J609,0)</f>
        <v>0</v>
      </c>
      <c r="BH609" s="219">
        <f>IF(N609="sníž. přenesená",J609,0)</f>
        <v>0</v>
      </c>
      <c r="BI609" s="219">
        <f>IF(N609="nulová",J609,0)</f>
        <v>0</v>
      </c>
      <c r="BJ609" s="20" t="s">
        <v>82</v>
      </c>
      <c r="BK609" s="219">
        <f>ROUND(I609*H609,2)</f>
        <v>0</v>
      </c>
      <c r="BL609" s="20" t="s">
        <v>138</v>
      </c>
      <c r="BM609" s="218" t="s">
        <v>816</v>
      </c>
    </row>
    <row r="610" s="2" customFormat="1">
      <c r="A610" s="41"/>
      <c r="B610" s="42"/>
      <c r="C610" s="43"/>
      <c r="D610" s="227" t="s">
        <v>213</v>
      </c>
      <c r="E610" s="43"/>
      <c r="F610" s="258" t="s">
        <v>640</v>
      </c>
      <c r="G610" s="43"/>
      <c r="H610" s="43"/>
      <c r="I610" s="222"/>
      <c r="J610" s="43"/>
      <c r="K610" s="43"/>
      <c r="L610" s="47"/>
      <c r="M610" s="223"/>
      <c r="N610" s="224"/>
      <c r="O610" s="87"/>
      <c r="P610" s="87"/>
      <c r="Q610" s="87"/>
      <c r="R610" s="87"/>
      <c r="S610" s="87"/>
      <c r="T610" s="88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T610" s="20" t="s">
        <v>213</v>
      </c>
      <c r="AU610" s="20" t="s">
        <v>84</v>
      </c>
    </row>
    <row r="611" s="13" customFormat="1">
      <c r="A611" s="13"/>
      <c r="B611" s="225"/>
      <c r="C611" s="226"/>
      <c r="D611" s="227" t="s">
        <v>142</v>
      </c>
      <c r="E611" s="228" t="s">
        <v>28</v>
      </c>
      <c r="F611" s="229" t="s">
        <v>817</v>
      </c>
      <c r="G611" s="226"/>
      <c r="H611" s="230">
        <v>81.239999999999995</v>
      </c>
      <c r="I611" s="231"/>
      <c r="J611" s="226"/>
      <c r="K611" s="226"/>
      <c r="L611" s="232"/>
      <c r="M611" s="233"/>
      <c r="N611" s="234"/>
      <c r="O611" s="234"/>
      <c r="P611" s="234"/>
      <c r="Q611" s="234"/>
      <c r="R611" s="234"/>
      <c r="S611" s="234"/>
      <c r="T611" s="235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6" t="s">
        <v>142</v>
      </c>
      <c r="AU611" s="236" t="s">
        <v>84</v>
      </c>
      <c r="AV611" s="13" t="s">
        <v>84</v>
      </c>
      <c r="AW611" s="13" t="s">
        <v>36</v>
      </c>
      <c r="AX611" s="13" t="s">
        <v>74</v>
      </c>
      <c r="AY611" s="236" t="s">
        <v>131</v>
      </c>
    </row>
    <row r="612" s="13" customFormat="1">
      <c r="A612" s="13"/>
      <c r="B612" s="225"/>
      <c r="C612" s="226"/>
      <c r="D612" s="227" t="s">
        <v>142</v>
      </c>
      <c r="E612" s="228" t="s">
        <v>28</v>
      </c>
      <c r="F612" s="229" t="s">
        <v>818</v>
      </c>
      <c r="G612" s="226"/>
      <c r="H612" s="230">
        <v>191.74000000000001</v>
      </c>
      <c r="I612" s="231"/>
      <c r="J612" s="226"/>
      <c r="K612" s="226"/>
      <c r="L612" s="232"/>
      <c r="M612" s="233"/>
      <c r="N612" s="234"/>
      <c r="O612" s="234"/>
      <c r="P612" s="234"/>
      <c r="Q612" s="234"/>
      <c r="R612" s="234"/>
      <c r="S612" s="234"/>
      <c r="T612" s="23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6" t="s">
        <v>142</v>
      </c>
      <c r="AU612" s="236" t="s">
        <v>84</v>
      </c>
      <c r="AV612" s="13" t="s">
        <v>84</v>
      </c>
      <c r="AW612" s="13" t="s">
        <v>36</v>
      </c>
      <c r="AX612" s="13" t="s">
        <v>74</v>
      </c>
      <c r="AY612" s="236" t="s">
        <v>131</v>
      </c>
    </row>
    <row r="613" s="15" customFormat="1">
      <c r="A613" s="15"/>
      <c r="B613" s="247"/>
      <c r="C613" s="248"/>
      <c r="D613" s="227" t="s">
        <v>142</v>
      </c>
      <c r="E613" s="249" t="s">
        <v>28</v>
      </c>
      <c r="F613" s="250" t="s">
        <v>162</v>
      </c>
      <c r="G613" s="248"/>
      <c r="H613" s="251">
        <v>272.98000000000002</v>
      </c>
      <c r="I613" s="252"/>
      <c r="J613" s="248"/>
      <c r="K613" s="248"/>
      <c r="L613" s="253"/>
      <c r="M613" s="254"/>
      <c r="N613" s="255"/>
      <c r="O613" s="255"/>
      <c r="P613" s="255"/>
      <c r="Q613" s="255"/>
      <c r="R613" s="255"/>
      <c r="S613" s="255"/>
      <c r="T613" s="256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57" t="s">
        <v>142</v>
      </c>
      <c r="AU613" s="257" t="s">
        <v>84</v>
      </c>
      <c r="AV613" s="15" t="s">
        <v>138</v>
      </c>
      <c r="AW613" s="15" t="s">
        <v>36</v>
      </c>
      <c r="AX613" s="15" t="s">
        <v>82</v>
      </c>
      <c r="AY613" s="257" t="s">
        <v>131</v>
      </c>
    </row>
    <row r="614" s="13" customFormat="1">
      <c r="A614" s="13"/>
      <c r="B614" s="225"/>
      <c r="C614" s="226"/>
      <c r="D614" s="227" t="s">
        <v>142</v>
      </c>
      <c r="E614" s="226"/>
      <c r="F614" s="229" t="s">
        <v>819</v>
      </c>
      <c r="G614" s="226"/>
      <c r="H614" s="230">
        <v>278.44</v>
      </c>
      <c r="I614" s="231"/>
      <c r="J614" s="226"/>
      <c r="K614" s="226"/>
      <c r="L614" s="232"/>
      <c r="M614" s="233"/>
      <c r="N614" s="234"/>
      <c r="O614" s="234"/>
      <c r="P614" s="234"/>
      <c r="Q614" s="234"/>
      <c r="R614" s="234"/>
      <c r="S614" s="234"/>
      <c r="T614" s="235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6" t="s">
        <v>142</v>
      </c>
      <c r="AU614" s="236" t="s">
        <v>84</v>
      </c>
      <c r="AV614" s="13" t="s">
        <v>84</v>
      </c>
      <c r="AW614" s="13" t="s">
        <v>4</v>
      </c>
      <c r="AX614" s="13" t="s">
        <v>82</v>
      </c>
      <c r="AY614" s="236" t="s">
        <v>131</v>
      </c>
    </row>
    <row r="615" s="2" customFormat="1" ht="24.15" customHeight="1">
      <c r="A615" s="41"/>
      <c r="B615" s="42"/>
      <c r="C615" s="207" t="s">
        <v>820</v>
      </c>
      <c r="D615" s="207" t="s">
        <v>133</v>
      </c>
      <c r="E615" s="208" t="s">
        <v>821</v>
      </c>
      <c r="F615" s="209" t="s">
        <v>822</v>
      </c>
      <c r="G615" s="210" t="s">
        <v>434</v>
      </c>
      <c r="H615" s="211">
        <v>1117.4000000000001</v>
      </c>
      <c r="I615" s="212"/>
      <c r="J615" s="213">
        <f>ROUND(I615*H615,2)</f>
        <v>0</v>
      </c>
      <c r="K615" s="209" t="s">
        <v>137</v>
      </c>
      <c r="L615" s="47"/>
      <c r="M615" s="214" t="s">
        <v>28</v>
      </c>
      <c r="N615" s="215" t="s">
        <v>45</v>
      </c>
      <c r="O615" s="87"/>
      <c r="P615" s="216">
        <f>O615*H615</f>
        <v>0</v>
      </c>
      <c r="Q615" s="216">
        <v>0.16849</v>
      </c>
      <c r="R615" s="216">
        <f>Q615*H615</f>
        <v>188.27072600000003</v>
      </c>
      <c r="S615" s="216">
        <v>0</v>
      </c>
      <c r="T615" s="217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18" t="s">
        <v>138</v>
      </c>
      <c r="AT615" s="218" t="s">
        <v>133</v>
      </c>
      <c r="AU615" s="218" t="s">
        <v>84</v>
      </c>
      <c r="AY615" s="20" t="s">
        <v>131</v>
      </c>
      <c r="BE615" s="219">
        <f>IF(N615="základní",J615,0)</f>
        <v>0</v>
      </c>
      <c r="BF615" s="219">
        <f>IF(N615="snížená",J615,0)</f>
        <v>0</v>
      </c>
      <c r="BG615" s="219">
        <f>IF(N615="zákl. přenesená",J615,0)</f>
        <v>0</v>
      </c>
      <c r="BH615" s="219">
        <f>IF(N615="sníž. přenesená",J615,0)</f>
        <v>0</v>
      </c>
      <c r="BI615" s="219">
        <f>IF(N615="nulová",J615,0)</f>
        <v>0</v>
      </c>
      <c r="BJ615" s="20" t="s">
        <v>82</v>
      </c>
      <c r="BK615" s="219">
        <f>ROUND(I615*H615,2)</f>
        <v>0</v>
      </c>
      <c r="BL615" s="20" t="s">
        <v>138</v>
      </c>
      <c r="BM615" s="218" t="s">
        <v>823</v>
      </c>
    </row>
    <row r="616" s="2" customFormat="1">
      <c r="A616" s="41"/>
      <c r="B616" s="42"/>
      <c r="C616" s="43"/>
      <c r="D616" s="220" t="s">
        <v>140</v>
      </c>
      <c r="E616" s="43"/>
      <c r="F616" s="221" t="s">
        <v>824</v>
      </c>
      <c r="G616" s="43"/>
      <c r="H616" s="43"/>
      <c r="I616" s="222"/>
      <c r="J616" s="43"/>
      <c r="K616" s="43"/>
      <c r="L616" s="47"/>
      <c r="M616" s="223"/>
      <c r="N616" s="224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140</v>
      </c>
      <c r="AU616" s="20" t="s">
        <v>84</v>
      </c>
    </row>
    <row r="617" s="13" customFormat="1">
      <c r="A617" s="13"/>
      <c r="B617" s="225"/>
      <c r="C617" s="226"/>
      <c r="D617" s="227" t="s">
        <v>142</v>
      </c>
      <c r="E617" s="228" t="s">
        <v>28</v>
      </c>
      <c r="F617" s="229" t="s">
        <v>825</v>
      </c>
      <c r="G617" s="226"/>
      <c r="H617" s="230">
        <v>1117.4000000000001</v>
      </c>
      <c r="I617" s="231"/>
      <c r="J617" s="226"/>
      <c r="K617" s="226"/>
      <c r="L617" s="232"/>
      <c r="M617" s="233"/>
      <c r="N617" s="234"/>
      <c r="O617" s="234"/>
      <c r="P617" s="234"/>
      <c r="Q617" s="234"/>
      <c r="R617" s="234"/>
      <c r="S617" s="234"/>
      <c r="T617" s="235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6" t="s">
        <v>142</v>
      </c>
      <c r="AU617" s="236" t="s">
        <v>84</v>
      </c>
      <c r="AV617" s="13" t="s">
        <v>84</v>
      </c>
      <c r="AW617" s="13" t="s">
        <v>36</v>
      </c>
      <c r="AX617" s="13" t="s">
        <v>74</v>
      </c>
      <c r="AY617" s="236" t="s">
        <v>131</v>
      </c>
    </row>
    <row r="618" s="15" customFormat="1">
      <c r="A618" s="15"/>
      <c r="B618" s="247"/>
      <c r="C618" s="248"/>
      <c r="D618" s="227" t="s">
        <v>142</v>
      </c>
      <c r="E618" s="249" t="s">
        <v>28</v>
      </c>
      <c r="F618" s="250" t="s">
        <v>162</v>
      </c>
      <c r="G618" s="248"/>
      <c r="H618" s="251">
        <v>1117.4000000000001</v>
      </c>
      <c r="I618" s="252"/>
      <c r="J618" s="248"/>
      <c r="K618" s="248"/>
      <c r="L618" s="253"/>
      <c r="M618" s="254"/>
      <c r="N618" s="255"/>
      <c r="O618" s="255"/>
      <c r="P618" s="255"/>
      <c r="Q618" s="255"/>
      <c r="R618" s="255"/>
      <c r="S618" s="255"/>
      <c r="T618" s="256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57" t="s">
        <v>142</v>
      </c>
      <c r="AU618" s="257" t="s">
        <v>84</v>
      </c>
      <c r="AV618" s="15" t="s">
        <v>138</v>
      </c>
      <c r="AW618" s="15" t="s">
        <v>36</v>
      </c>
      <c r="AX618" s="15" t="s">
        <v>82</v>
      </c>
      <c r="AY618" s="257" t="s">
        <v>131</v>
      </c>
    </row>
    <row r="619" s="2" customFormat="1" ht="16.5" customHeight="1">
      <c r="A619" s="41"/>
      <c r="B619" s="42"/>
      <c r="C619" s="259" t="s">
        <v>826</v>
      </c>
      <c r="D619" s="259" t="s">
        <v>285</v>
      </c>
      <c r="E619" s="260" t="s">
        <v>827</v>
      </c>
      <c r="F619" s="261" t="s">
        <v>828</v>
      </c>
      <c r="G619" s="262" t="s">
        <v>434</v>
      </c>
      <c r="H619" s="263">
        <v>1139.7480000000001</v>
      </c>
      <c r="I619" s="264"/>
      <c r="J619" s="265">
        <f>ROUND(I619*H619,2)</f>
        <v>0</v>
      </c>
      <c r="K619" s="261" t="s">
        <v>28</v>
      </c>
      <c r="L619" s="266"/>
      <c r="M619" s="267" t="s">
        <v>28</v>
      </c>
      <c r="N619" s="268" t="s">
        <v>45</v>
      </c>
      <c r="O619" s="87"/>
      <c r="P619" s="216">
        <f>O619*H619</f>
        <v>0</v>
      </c>
      <c r="Q619" s="216">
        <v>0.057000000000000002</v>
      </c>
      <c r="R619" s="216">
        <f>Q619*H619</f>
        <v>64.965636000000003</v>
      </c>
      <c r="S619" s="216">
        <v>0</v>
      </c>
      <c r="T619" s="217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18" t="s">
        <v>185</v>
      </c>
      <c r="AT619" s="218" t="s">
        <v>285</v>
      </c>
      <c r="AU619" s="218" t="s">
        <v>84</v>
      </c>
      <c r="AY619" s="20" t="s">
        <v>131</v>
      </c>
      <c r="BE619" s="219">
        <f>IF(N619="základní",J619,0)</f>
        <v>0</v>
      </c>
      <c r="BF619" s="219">
        <f>IF(N619="snížená",J619,0)</f>
        <v>0</v>
      </c>
      <c r="BG619" s="219">
        <f>IF(N619="zákl. přenesená",J619,0)</f>
        <v>0</v>
      </c>
      <c r="BH619" s="219">
        <f>IF(N619="sníž. přenesená",J619,0)</f>
        <v>0</v>
      </c>
      <c r="BI619" s="219">
        <f>IF(N619="nulová",J619,0)</f>
        <v>0</v>
      </c>
      <c r="BJ619" s="20" t="s">
        <v>82</v>
      </c>
      <c r="BK619" s="219">
        <f>ROUND(I619*H619,2)</f>
        <v>0</v>
      </c>
      <c r="BL619" s="20" t="s">
        <v>138</v>
      </c>
      <c r="BM619" s="218" t="s">
        <v>829</v>
      </c>
    </row>
    <row r="620" s="13" customFormat="1">
      <c r="A620" s="13"/>
      <c r="B620" s="225"/>
      <c r="C620" s="226"/>
      <c r="D620" s="227" t="s">
        <v>142</v>
      </c>
      <c r="E620" s="228" t="s">
        <v>28</v>
      </c>
      <c r="F620" s="229" t="s">
        <v>830</v>
      </c>
      <c r="G620" s="226"/>
      <c r="H620" s="230">
        <v>1117.4000000000001</v>
      </c>
      <c r="I620" s="231"/>
      <c r="J620" s="226"/>
      <c r="K620" s="226"/>
      <c r="L620" s="232"/>
      <c r="M620" s="233"/>
      <c r="N620" s="234"/>
      <c r="O620" s="234"/>
      <c r="P620" s="234"/>
      <c r="Q620" s="234"/>
      <c r="R620" s="234"/>
      <c r="S620" s="234"/>
      <c r="T620" s="235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6" t="s">
        <v>142</v>
      </c>
      <c r="AU620" s="236" t="s">
        <v>84</v>
      </c>
      <c r="AV620" s="13" t="s">
        <v>84</v>
      </c>
      <c r="AW620" s="13" t="s">
        <v>36</v>
      </c>
      <c r="AX620" s="13" t="s">
        <v>74</v>
      </c>
      <c r="AY620" s="236" t="s">
        <v>131</v>
      </c>
    </row>
    <row r="621" s="15" customFormat="1">
      <c r="A621" s="15"/>
      <c r="B621" s="247"/>
      <c r="C621" s="248"/>
      <c r="D621" s="227" t="s">
        <v>142</v>
      </c>
      <c r="E621" s="249" t="s">
        <v>28</v>
      </c>
      <c r="F621" s="250" t="s">
        <v>162</v>
      </c>
      <c r="G621" s="248"/>
      <c r="H621" s="251">
        <v>1117.4000000000001</v>
      </c>
      <c r="I621" s="252"/>
      <c r="J621" s="248"/>
      <c r="K621" s="248"/>
      <c r="L621" s="253"/>
      <c r="M621" s="254"/>
      <c r="N621" s="255"/>
      <c r="O621" s="255"/>
      <c r="P621" s="255"/>
      <c r="Q621" s="255"/>
      <c r="R621" s="255"/>
      <c r="S621" s="255"/>
      <c r="T621" s="256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57" t="s">
        <v>142</v>
      </c>
      <c r="AU621" s="257" t="s">
        <v>84</v>
      </c>
      <c r="AV621" s="15" t="s">
        <v>138</v>
      </c>
      <c r="AW621" s="15" t="s">
        <v>36</v>
      </c>
      <c r="AX621" s="15" t="s">
        <v>82</v>
      </c>
      <c r="AY621" s="257" t="s">
        <v>131</v>
      </c>
    </row>
    <row r="622" s="13" customFormat="1">
      <c r="A622" s="13"/>
      <c r="B622" s="225"/>
      <c r="C622" s="226"/>
      <c r="D622" s="227" t="s">
        <v>142</v>
      </c>
      <c r="E622" s="226"/>
      <c r="F622" s="229" t="s">
        <v>831</v>
      </c>
      <c r="G622" s="226"/>
      <c r="H622" s="230">
        <v>1139.7480000000001</v>
      </c>
      <c r="I622" s="231"/>
      <c r="J622" s="226"/>
      <c r="K622" s="226"/>
      <c r="L622" s="232"/>
      <c r="M622" s="233"/>
      <c r="N622" s="234"/>
      <c r="O622" s="234"/>
      <c r="P622" s="234"/>
      <c r="Q622" s="234"/>
      <c r="R622" s="234"/>
      <c r="S622" s="234"/>
      <c r="T622" s="235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6" t="s">
        <v>142</v>
      </c>
      <c r="AU622" s="236" t="s">
        <v>84</v>
      </c>
      <c r="AV622" s="13" t="s">
        <v>84</v>
      </c>
      <c r="AW622" s="13" t="s">
        <v>4</v>
      </c>
      <c r="AX622" s="13" t="s">
        <v>82</v>
      </c>
      <c r="AY622" s="236" t="s">
        <v>131</v>
      </c>
    </row>
    <row r="623" s="2" customFormat="1" ht="16.5" customHeight="1">
      <c r="A623" s="41"/>
      <c r="B623" s="42"/>
      <c r="C623" s="207" t="s">
        <v>832</v>
      </c>
      <c r="D623" s="207" t="s">
        <v>133</v>
      </c>
      <c r="E623" s="208" t="s">
        <v>833</v>
      </c>
      <c r="F623" s="209" t="s">
        <v>834</v>
      </c>
      <c r="G623" s="210" t="s">
        <v>434</v>
      </c>
      <c r="H623" s="211">
        <v>828.5</v>
      </c>
      <c r="I623" s="212"/>
      <c r="J623" s="213">
        <f>ROUND(I623*H623,2)</f>
        <v>0</v>
      </c>
      <c r="K623" s="209" t="s">
        <v>28</v>
      </c>
      <c r="L623" s="47"/>
      <c r="M623" s="214" t="s">
        <v>28</v>
      </c>
      <c r="N623" s="215" t="s">
        <v>45</v>
      </c>
      <c r="O623" s="87"/>
      <c r="P623" s="216">
        <f>O623*H623</f>
        <v>0</v>
      </c>
      <c r="Q623" s="216">
        <v>0</v>
      </c>
      <c r="R623" s="216">
        <f>Q623*H623</f>
        <v>0</v>
      </c>
      <c r="S623" s="216">
        <v>0</v>
      </c>
      <c r="T623" s="217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18" t="s">
        <v>138</v>
      </c>
      <c r="AT623" s="218" t="s">
        <v>133</v>
      </c>
      <c r="AU623" s="218" t="s">
        <v>84</v>
      </c>
      <c r="AY623" s="20" t="s">
        <v>131</v>
      </c>
      <c r="BE623" s="219">
        <f>IF(N623="základní",J623,0)</f>
        <v>0</v>
      </c>
      <c r="BF623" s="219">
        <f>IF(N623="snížená",J623,0)</f>
        <v>0</v>
      </c>
      <c r="BG623" s="219">
        <f>IF(N623="zákl. přenesená",J623,0)</f>
        <v>0</v>
      </c>
      <c r="BH623" s="219">
        <f>IF(N623="sníž. přenesená",J623,0)</f>
        <v>0</v>
      </c>
      <c r="BI623" s="219">
        <f>IF(N623="nulová",J623,0)</f>
        <v>0</v>
      </c>
      <c r="BJ623" s="20" t="s">
        <v>82</v>
      </c>
      <c r="BK623" s="219">
        <f>ROUND(I623*H623,2)</f>
        <v>0</v>
      </c>
      <c r="BL623" s="20" t="s">
        <v>138</v>
      </c>
      <c r="BM623" s="218" t="s">
        <v>835</v>
      </c>
    </row>
    <row r="624" s="2" customFormat="1">
      <c r="A624" s="41"/>
      <c r="B624" s="42"/>
      <c r="C624" s="43"/>
      <c r="D624" s="227" t="s">
        <v>213</v>
      </c>
      <c r="E624" s="43"/>
      <c r="F624" s="258" t="s">
        <v>836</v>
      </c>
      <c r="G624" s="43"/>
      <c r="H624" s="43"/>
      <c r="I624" s="222"/>
      <c r="J624" s="43"/>
      <c r="K624" s="43"/>
      <c r="L624" s="47"/>
      <c r="M624" s="223"/>
      <c r="N624" s="224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213</v>
      </c>
      <c r="AU624" s="20" t="s">
        <v>84</v>
      </c>
    </row>
    <row r="625" s="13" customFormat="1">
      <c r="A625" s="13"/>
      <c r="B625" s="225"/>
      <c r="C625" s="226"/>
      <c r="D625" s="227" t="s">
        <v>142</v>
      </c>
      <c r="E625" s="228" t="s">
        <v>28</v>
      </c>
      <c r="F625" s="229" t="s">
        <v>837</v>
      </c>
      <c r="G625" s="226"/>
      <c r="H625" s="230">
        <v>828.5</v>
      </c>
      <c r="I625" s="231"/>
      <c r="J625" s="226"/>
      <c r="K625" s="226"/>
      <c r="L625" s="232"/>
      <c r="M625" s="233"/>
      <c r="N625" s="234"/>
      <c r="O625" s="234"/>
      <c r="P625" s="234"/>
      <c r="Q625" s="234"/>
      <c r="R625" s="234"/>
      <c r="S625" s="234"/>
      <c r="T625" s="235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6" t="s">
        <v>142</v>
      </c>
      <c r="AU625" s="236" t="s">
        <v>84</v>
      </c>
      <c r="AV625" s="13" t="s">
        <v>84</v>
      </c>
      <c r="AW625" s="13" t="s">
        <v>36</v>
      </c>
      <c r="AX625" s="13" t="s">
        <v>82</v>
      </c>
      <c r="AY625" s="236" t="s">
        <v>131</v>
      </c>
    </row>
    <row r="626" s="2" customFormat="1" ht="16.5" customHeight="1">
      <c r="A626" s="41"/>
      <c r="B626" s="42"/>
      <c r="C626" s="207" t="s">
        <v>838</v>
      </c>
      <c r="D626" s="207" t="s">
        <v>133</v>
      </c>
      <c r="E626" s="208" t="s">
        <v>839</v>
      </c>
      <c r="F626" s="209" t="s">
        <v>840</v>
      </c>
      <c r="G626" s="210" t="s">
        <v>136</v>
      </c>
      <c r="H626" s="211">
        <v>797.20500000000004</v>
      </c>
      <c r="I626" s="212"/>
      <c r="J626" s="213">
        <f>ROUND(I626*H626,2)</f>
        <v>0</v>
      </c>
      <c r="K626" s="209" t="s">
        <v>137</v>
      </c>
      <c r="L626" s="47"/>
      <c r="M626" s="214" t="s">
        <v>28</v>
      </c>
      <c r="N626" s="215" t="s">
        <v>45</v>
      </c>
      <c r="O626" s="87"/>
      <c r="P626" s="216">
        <f>O626*H626</f>
        <v>0</v>
      </c>
      <c r="Q626" s="216">
        <v>0.00046999999999999999</v>
      </c>
      <c r="R626" s="216">
        <f>Q626*H626</f>
        <v>0.37468635</v>
      </c>
      <c r="S626" s="216">
        <v>0</v>
      </c>
      <c r="T626" s="217">
        <f>S626*H626</f>
        <v>0</v>
      </c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R626" s="218" t="s">
        <v>138</v>
      </c>
      <c r="AT626" s="218" t="s">
        <v>133</v>
      </c>
      <c r="AU626" s="218" t="s">
        <v>84</v>
      </c>
      <c r="AY626" s="20" t="s">
        <v>131</v>
      </c>
      <c r="BE626" s="219">
        <f>IF(N626="základní",J626,0)</f>
        <v>0</v>
      </c>
      <c r="BF626" s="219">
        <f>IF(N626="snížená",J626,0)</f>
        <v>0</v>
      </c>
      <c r="BG626" s="219">
        <f>IF(N626="zákl. přenesená",J626,0)</f>
        <v>0</v>
      </c>
      <c r="BH626" s="219">
        <f>IF(N626="sníž. přenesená",J626,0)</f>
        <v>0</v>
      </c>
      <c r="BI626" s="219">
        <f>IF(N626="nulová",J626,0)</f>
        <v>0</v>
      </c>
      <c r="BJ626" s="20" t="s">
        <v>82</v>
      </c>
      <c r="BK626" s="219">
        <f>ROUND(I626*H626,2)</f>
        <v>0</v>
      </c>
      <c r="BL626" s="20" t="s">
        <v>138</v>
      </c>
      <c r="BM626" s="218" t="s">
        <v>841</v>
      </c>
    </row>
    <row r="627" s="2" customFormat="1">
      <c r="A627" s="41"/>
      <c r="B627" s="42"/>
      <c r="C627" s="43"/>
      <c r="D627" s="220" t="s">
        <v>140</v>
      </c>
      <c r="E627" s="43"/>
      <c r="F627" s="221" t="s">
        <v>842</v>
      </c>
      <c r="G627" s="43"/>
      <c r="H627" s="43"/>
      <c r="I627" s="222"/>
      <c r="J627" s="43"/>
      <c r="K627" s="43"/>
      <c r="L627" s="47"/>
      <c r="M627" s="223"/>
      <c r="N627" s="224"/>
      <c r="O627" s="87"/>
      <c r="P627" s="87"/>
      <c r="Q627" s="87"/>
      <c r="R627" s="87"/>
      <c r="S627" s="87"/>
      <c r="T627" s="88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T627" s="20" t="s">
        <v>140</v>
      </c>
      <c r="AU627" s="20" t="s">
        <v>84</v>
      </c>
    </row>
    <row r="628" s="14" customFormat="1">
      <c r="A628" s="14"/>
      <c r="B628" s="237"/>
      <c r="C628" s="238"/>
      <c r="D628" s="227" t="s">
        <v>142</v>
      </c>
      <c r="E628" s="239" t="s">
        <v>28</v>
      </c>
      <c r="F628" s="240" t="s">
        <v>567</v>
      </c>
      <c r="G628" s="238"/>
      <c r="H628" s="239" t="s">
        <v>28</v>
      </c>
      <c r="I628" s="241"/>
      <c r="J628" s="238"/>
      <c r="K628" s="238"/>
      <c r="L628" s="242"/>
      <c r="M628" s="243"/>
      <c r="N628" s="244"/>
      <c r="O628" s="244"/>
      <c r="P628" s="244"/>
      <c r="Q628" s="244"/>
      <c r="R628" s="244"/>
      <c r="S628" s="244"/>
      <c r="T628" s="245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6" t="s">
        <v>142</v>
      </c>
      <c r="AU628" s="246" t="s">
        <v>84</v>
      </c>
      <c r="AV628" s="14" t="s">
        <v>82</v>
      </c>
      <c r="AW628" s="14" t="s">
        <v>36</v>
      </c>
      <c r="AX628" s="14" t="s">
        <v>74</v>
      </c>
      <c r="AY628" s="246" t="s">
        <v>131</v>
      </c>
    </row>
    <row r="629" s="13" customFormat="1">
      <c r="A629" s="13"/>
      <c r="B629" s="225"/>
      <c r="C629" s="226"/>
      <c r="D629" s="227" t="s">
        <v>142</v>
      </c>
      <c r="E629" s="228" t="s">
        <v>28</v>
      </c>
      <c r="F629" s="229" t="s">
        <v>554</v>
      </c>
      <c r="G629" s="226"/>
      <c r="H629" s="230">
        <v>66</v>
      </c>
      <c r="I629" s="231"/>
      <c r="J629" s="226"/>
      <c r="K629" s="226"/>
      <c r="L629" s="232"/>
      <c r="M629" s="233"/>
      <c r="N629" s="234"/>
      <c r="O629" s="234"/>
      <c r="P629" s="234"/>
      <c r="Q629" s="234"/>
      <c r="R629" s="234"/>
      <c r="S629" s="234"/>
      <c r="T629" s="235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6" t="s">
        <v>142</v>
      </c>
      <c r="AU629" s="236" t="s">
        <v>84</v>
      </c>
      <c r="AV629" s="13" t="s">
        <v>84</v>
      </c>
      <c r="AW629" s="13" t="s">
        <v>36</v>
      </c>
      <c r="AX629" s="13" t="s">
        <v>74</v>
      </c>
      <c r="AY629" s="236" t="s">
        <v>131</v>
      </c>
    </row>
    <row r="630" s="13" customFormat="1">
      <c r="A630" s="13"/>
      <c r="B630" s="225"/>
      <c r="C630" s="226"/>
      <c r="D630" s="227" t="s">
        <v>142</v>
      </c>
      <c r="E630" s="228" t="s">
        <v>28</v>
      </c>
      <c r="F630" s="229" t="s">
        <v>575</v>
      </c>
      <c r="G630" s="226"/>
      <c r="H630" s="230">
        <v>29.77</v>
      </c>
      <c r="I630" s="231"/>
      <c r="J630" s="226"/>
      <c r="K630" s="226"/>
      <c r="L630" s="232"/>
      <c r="M630" s="233"/>
      <c r="N630" s="234"/>
      <c r="O630" s="234"/>
      <c r="P630" s="234"/>
      <c r="Q630" s="234"/>
      <c r="R630" s="234"/>
      <c r="S630" s="234"/>
      <c r="T630" s="235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6" t="s">
        <v>142</v>
      </c>
      <c r="AU630" s="236" t="s">
        <v>84</v>
      </c>
      <c r="AV630" s="13" t="s">
        <v>84</v>
      </c>
      <c r="AW630" s="13" t="s">
        <v>36</v>
      </c>
      <c r="AX630" s="13" t="s">
        <v>74</v>
      </c>
      <c r="AY630" s="236" t="s">
        <v>131</v>
      </c>
    </row>
    <row r="631" s="13" customFormat="1">
      <c r="A631" s="13"/>
      <c r="B631" s="225"/>
      <c r="C631" s="226"/>
      <c r="D631" s="227" t="s">
        <v>142</v>
      </c>
      <c r="E631" s="228" t="s">
        <v>28</v>
      </c>
      <c r="F631" s="229" t="s">
        <v>576</v>
      </c>
      <c r="G631" s="226"/>
      <c r="H631" s="230">
        <v>4.5</v>
      </c>
      <c r="I631" s="231"/>
      <c r="J631" s="226"/>
      <c r="K631" s="226"/>
      <c r="L631" s="232"/>
      <c r="M631" s="233"/>
      <c r="N631" s="234"/>
      <c r="O631" s="234"/>
      <c r="P631" s="234"/>
      <c r="Q631" s="234"/>
      <c r="R631" s="234"/>
      <c r="S631" s="234"/>
      <c r="T631" s="235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6" t="s">
        <v>142</v>
      </c>
      <c r="AU631" s="236" t="s">
        <v>84</v>
      </c>
      <c r="AV631" s="13" t="s">
        <v>84</v>
      </c>
      <c r="AW631" s="13" t="s">
        <v>36</v>
      </c>
      <c r="AX631" s="13" t="s">
        <v>74</v>
      </c>
      <c r="AY631" s="236" t="s">
        <v>131</v>
      </c>
    </row>
    <row r="632" s="13" customFormat="1">
      <c r="A632" s="13"/>
      <c r="B632" s="225"/>
      <c r="C632" s="226"/>
      <c r="D632" s="227" t="s">
        <v>142</v>
      </c>
      <c r="E632" s="228" t="s">
        <v>28</v>
      </c>
      <c r="F632" s="229" t="s">
        <v>577</v>
      </c>
      <c r="G632" s="226"/>
      <c r="H632" s="230">
        <v>209.52000000000001</v>
      </c>
      <c r="I632" s="231"/>
      <c r="J632" s="226"/>
      <c r="K632" s="226"/>
      <c r="L632" s="232"/>
      <c r="M632" s="233"/>
      <c r="N632" s="234"/>
      <c r="O632" s="234"/>
      <c r="P632" s="234"/>
      <c r="Q632" s="234"/>
      <c r="R632" s="234"/>
      <c r="S632" s="234"/>
      <c r="T632" s="235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6" t="s">
        <v>142</v>
      </c>
      <c r="AU632" s="236" t="s">
        <v>84</v>
      </c>
      <c r="AV632" s="13" t="s">
        <v>84</v>
      </c>
      <c r="AW632" s="13" t="s">
        <v>36</v>
      </c>
      <c r="AX632" s="13" t="s">
        <v>74</v>
      </c>
      <c r="AY632" s="236" t="s">
        <v>131</v>
      </c>
    </row>
    <row r="633" s="13" customFormat="1">
      <c r="A633" s="13"/>
      <c r="B633" s="225"/>
      <c r="C633" s="226"/>
      <c r="D633" s="227" t="s">
        <v>142</v>
      </c>
      <c r="E633" s="228" t="s">
        <v>28</v>
      </c>
      <c r="F633" s="229" t="s">
        <v>578</v>
      </c>
      <c r="G633" s="226"/>
      <c r="H633" s="230">
        <v>133</v>
      </c>
      <c r="I633" s="231"/>
      <c r="J633" s="226"/>
      <c r="K633" s="226"/>
      <c r="L633" s="232"/>
      <c r="M633" s="233"/>
      <c r="N633" s="234"/>
      <c r="O633" s="234"/>
      <c r="P633" s="234"/>
      <c r="Q633" s="234"/>
      <c r="R633" s="234"/>
      <c r="S633" s="234"/>
      <c r="T633" s="23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6" t="s">
        <v>142</v>
      </c>
      <c r="AU633" s="236" t="s">
        <v>84</v>
      </c>
      <c r="AV633" s="13" t="s">
        <v>84</v>
      </c>
      <c r="AW633" s="13" t="s">
        <v>36</v>
      </c>
      <c r="AX633" s="13" t="s">
        <v>74</v>
      </c>
      <c r="AY633" s="236" t="s">
        <v>131</v>
      </c>
    </row>
    <row r="634" s="13" customFormat="1">
      <c r="A634" s="13"/>
      <c r="B634" s="225"/>
      <c r="C634" s="226"/>
      <c r="D634" s="227" t="s">
        <v>142</v>
      </c>
      <c r="E634" s="228" t="s">
        <v>28</v>
      </c>
      <c r="F634" s="229" t="s">
        <v>579</v>
      </c>
      <c r="G634" s="226"/>
      <c r="H634" s="230">
        <v>150.47999999999999</v>
      </c>
      <c r="I634" s="231"/>
      <c r="J634" s="226"/>
      <c r="K634" s="226"/>
      <c r="L634" s="232"/>
      <c r="M634" s="233"/>
      <c r="N634" s="234"/>
      <c r="O634" s="234"/>
      <c r="P634" s="234"/>
      <c r="Q634" s="234"/>
      <c r="R634" s="234"/>
      <c r="S634" s="234"/>
      <c r="T634" s="235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6" t="s">
        <v>142</v>
      </c>
      <c r="AU634" s="236" t="s">
        <v>84</v>
      </c>
      <c r="AV634" s="13" t="s">
        <v>84</v>
      </c>
      <c r="AW634" s="13" t="s">
        <v>36</v>
      </c>
      <c r="AX634" s="13" t="s">
        <v>74</v>
      </c>
      <c r="AY634" s="236" t="s">
        <v>131</v>
      </c>
    </row>
    <row r="635" s="13" customFormat="1">
      <c r="A635" s="13"/>
      <c r="B635" s="225"/>
      <c r="C635" s="226"/>
      <c r="D635" s="227" t="s">
        <v>142</v>
      </c>
      <c r="E635" s="228" t="s">
        <v>28</v>
      </c>
      <c r="F635" s="229" t="s">
        <v>580</v>
      </c>
      <c r="G635" s="226"/>
      <c r="H635" s="230">
        <v>203.935</v>
      </c>
      <c r="I635" s="231"/>
      <c r="J635" s="226"/>
      <c r="K635" s="226"/>
      <c r="L635" s="232"/>
      <c r="M635" s="233"/>
      <c r="N635" s="234"/>
      <c r="O635" s="234"/>
      <c r="P635" s="234"/>
      <c r="Q635" s="234"/>
      <c r="R635" s="234"/>
      <c r="S635" s="234"/>
      <c r="T635" s="235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6" t="s">
        <v>142</v>
      </c>
      <c r="AU635" s="236" t="s">
        <v>84</v>
      </c>
      <c r="AV635" s="13" t="s">
        <v>84</v>
      </c>
      <c r="AW635" s="13" t="s">
        <v>36</v>
      </c>
      <c r="AX635" s="13" t="s">
        <v>74</v>
      </c>
      <c r="AY635" s="236" t="s">
        <v>131</v>
      </c>
    </row>
    <row r="636" s="15" customFormat="1">
      <c r="A636" s="15"/>
      <c r="B636" s="247"/>
      <c r="C636" s="248"/>
      <c r="D636" s="227" t="s">
        <v>142</v>
      </c>
      <c r="E636" s="249" t="s">
        <v>28</v>
      </c>
      <c r="F636" s="250" t="s">
        <v>162</v>
      </c>
      <c r="G636" s="248"/>
      <c r="H636" s="251">
        <v>797.20499999999993</v>
      </c>
      <c r="I636" s="252"/>
      <c r="J636" s="248"/>
      <c r="K636" s="248"/>
      <c r="L636" s="253"/>
      <c r="M636" s="254"/>
      <c r="N636" s="255"/>
      <c r="O636" s="255"/>
      <c r="P636" s="255"/>
      <c r="Q636" s="255"/>
      <c r="R636" s="255"/>
      <c r="S636" s="255"/>
      <c r="T636" s="256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57" t="s">
        <v>142</v>
      </c>
      <c r="AU636" s="257" t="s">
        <v>84</v>
      </c>
      <c r="AV636" s="15" t="s">
        <v>138</v>
      </c>
      <c r="AW636" s="15" t="s">
        <v>36</v>
      </c>
      <c r="AX636" s="15" t="s">
        <v>82</v>
      </c>
      <c r="AY636" s="257" t="s">
        <v>131</v>
      </c>
    </row>
    <row r="637" s="2" customFormat="1" ht="16.5" customHeight="1">
      <c r="A637" s="41"/>
      <c r="B637" s="42"/>
      <c r="C637" s="207" t="s">
        <v>843</v>
      </c>
      <c r="D637" s="207" t="s">
        <v>133</v>
      </c>
      <c r="E637" s="208" t="s">
        <v>844</v>
      </c>
      <c r="F637" s="209" t="s">
        <v>845</v>
      </c>
      <c r="G637" s="210" t="s">
        <v>434</v>
      </c>
      <c r="H637" s="211">
        <v>3.5</v>
      </c>
      <c r="I637" s="212"/>
      <c r="J637" s="213">
        <f>ROUND(I637*H637,2)</f>
        <v>0</v>
      </c>
      <c r="K637" s="209" t="s">
        <v>137</v>
      </c>
      <c r="L637" s="47"/>
      <c r="M637" s="214" t="s">
        <v>28</v>
      </c>
      <c r="N637" s="215" t="s">
        <v>45</v>
      </c>
      <c r="O637" s="87"/>
      <c r="P637" s="216">
        <f>O637*H637</f>
        <v>0</v>
      </c>
      <c r="Q637" s="216">
        <v>0</v>
      </c>
      <c r="R637" s="216">
        <f>Q637*H637</f>
        <v>0</v>
      </c>
      <c r="S637" s="216">
        <v>0</v>
      </c>
      <c r="T637" s="217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18" t="s">
        <v>138</v>
      </c>
      <c r="AT637" s="218" t="s">
        <v>133</v>
      </c>
      <c r="AU637" s="218" t="s">
        <v>84</v>
      </c>
      <c r="AY637" s="20" t="s">
        <v>131</v>
      </c>
      <c r="BE637" s="219">
        <f>IF(N637="základní",J637,0)</f>
        <v>0</v>
      </c>
      <c r="BF637" s="219">
        <f>IF(N637="snížená",J637,0)</f>
        <v>0</v>
      </c>
      <c r="BG637" s="219">
        <f>IF(N637="zákl. přenesená",J637,0)</f>
        <v>0</v>
      </c>
      <c r="BH637" s="219">
        <f>IF(N637="sníž. přenesená",J637,0)</f>
        <v>0</v>
      </c>
      <c r="BI637" s="219">
        <f>IF(N637="nulová",J637,0)</f>
        <v>0</v>
      </c>
      <c r="BJ637" s="20" t="s">
        <v>82</v>
      </c>
      <c r="BK637" s="219">
        <f>ROUND(I637*H637,2)</f>
        <v>0</v>
      </c>
      <c r="BL637" s="20" t="s">
        <v>138</v>
      </c>
      <c r="BM637" s="218" t="s">
        <v>846</v>
      </c>
    </row>
    <row r="638" s="2" customFormat="1">
      <c r="A638" s="41"/>
      <c r="B638" s="42"/>
      <c r="C638" s="43"/>
      <c r="D638" s="220" t="s">
        <v>140</v>
      </c>
      <c r="E638" s="43"/>
      <c r="F638" s="221" t="s">
        <v>847</v>
      </c>
      <c r="G638" s="43"/>
      <c r="H638" s="43"/>
      <c r="I638" s="222"/>
      <c r="J638" s="43"/>
      <c r="K638" s="43"/>
      <c r="L638" s="47"/>
      <c r="M638" s="223"/>
      <c r="N638" s="224"/>
      <c r="O638" s="87"/>
      <c r="P638" s="87"/>
      <c r="Q638" s="87"/>
      <c r="R638" s="87"/>
      <c r="S638" s="87"/>
      <c r="T638" s="88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T638" s="20" t="s">
        <v>140</v>
      </c>
      <c r="AU638" s="20" t="s">
        <v>84</v>
      </c>
    </row>
    <row r="639" s="13" customFormat="1">
      <c r="A639" s="13"/>
      <c r="B639" s="225"/>
      <c r="C639" s="226"/>
      <c r="D639" s="227" t="s">
        <v>142</v>
      </c>
      <c r="E639" s="228" t="s">
        <v>28</v>
      </c>
      <c r="F639" s="229" t="s">
        <v>848</v>
      </c>
      <c r="G639" s="226"/>
      <c r="H639" s="230">
        <v>3.5</v>
      </c>
      <c r="I639" s="231"/>
      <c r="J639" s="226"/>
      <c r="K639" s="226"/>
      <c r="L639" s="232"/>
      <c r="M639" s="233"/>
      <c r="N639" s="234"/>
      <c r="O639" s="234"/>
      <c r="P639" s="234"/>
      <c r="Q639" s="234"/>
      <c r="R639" s="234"/>
      <c r="S639" s="234"/>
      <c r="T639" s="235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6" t="s">
        <v>142</v>
      </c>
      <c r="AU639" s="236" t="s">
        <v>84</v>
      </c>
      <c r="AV639" s="13" t="s">
        <v>84</v>
      </c>
      <c r="AW639" s="13" t="s">
        <v>36</v>
      </c>
      <c r="AX639" s="13" t="s">
        <v>82</v>
      </c>
      <c r="AY639" s="236" t="s">
        <v>131</v>
      </c>
    </row>
    <row r="640" s="2" customFormat="1" ht="16.5" customHeight="1">
      <c r="A640" s="41"/>
      <c r="B640" s="42"/>
      <c r="C640" s="207" t="s">
        <v>849</v>
      </c>
      <c r="D640" s="207" t="s">
        <v>133</v>
      </c>
      <c r="E640" s="208" t="s">
        <v>850</v>
      </c>
      <c r="F640" s="209" t="s">
        <v>851</v>
      </c>
      <c r="G640" s="210" t="s">
        <v>434</v>
      </c>
      <c r="H640" s="211">
        <v>5.9000000000000004</v>
      </c>
      <c r="I640" s="212"/>
      <c r="J640" s="213">
        <f>ROUND(I640*H640,2)</f>
        <v>0</v>
      </c>
      <c r="K640" s="209" t="s">
        <v>137</v>
      </c>
      <c r="L640" s="47"/>
      <c r="M640" s="214" t="s">
        <v>28</v>
      </c>
      <c r="N640" s="215" t="s">
        <v>45</v>
      </c>
      <c r="O640" s="87"/>
      <c r="P640" s="216">
        <f>O640*H640</f>
        <v>0</v>
      </c>
      <c r="Q640" s="216">
        <v>3.0000000000000001E-05</v>
      </c>
      <c r="R640" s="216">
        <f>Q640*H640</f>
        <v>0.00017700000000000002</v>
      </c>
      <c r="S640" s="216">
        <v>0</v>
      </c>
      <c r="T640" s="217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18" t="s">
        <v>138</v>
      </c>
      <c r="AT640" s="218" t="s">
        <v>133</v>
      </c>
      <c r="AU640" s="218" t="s">
        <v>84</v>
      </c>
      <c r="AY640" s="20" t="s">
        <v>131</v>
      </c>
      <c r="BE640" s="219">
        <f>IF(N640="základní",J640,0)</f>
        <v>0</v>
      </c>
      <c r="BF640" s="219">
        <f>IF(N640="snížená",J640,0)</f>
        <v>0</v>
      </c>
      <c r="BG640" s="219">
        <f>IF(N640="zákl. přenesená",J640,0)</f>
        <v>0</v>
      </c>
      <c r="BH640" s="219">
        <f>IF(N640="sníž. přenesená",J640,0)</f>
        <v>0</v>
      </c>
      <c r="BI640" s="219">
        <f>IF(N640="nulová",J640,0)</f>
        <v>0</v>
      </c>
      <c r="BJ640" s="20" t="s">
        <v>82</v>
      </c>
      <c r="BK640" s="219">
        <f>ROUND(I640*H640,2)</f>
        <v>0</v>
      </c>
      <c r="BL640" s="20" t="s">
        <v>138</v>
      </c>
      <c r="BM640" s="218" t="s">
        <v>852</v>
      </c>
    </row>
    <row r="641" s="2" customFormat="1">
      <c r="A641" s="41"/>
      <c r="B641" s="42"/>
      <c r="C641" s="43"/>
      <c r="D641" s="220" t="s">
        <v>140</v>
      </c>
      <c r="E641" s="43"/>
      <c r="F641" s="221" t="s">
        <v>853</v>
      </c>
      <c r="G641" s="43"/>
      <c r="H641" s="43"/>
      <c r="I641" s="222"/>
      <c r="J641" s="43"/>
      <c r="K641" s="43"/>
      <c r="L641" s="47"/>
      <c r="M641" s="223"/>
      <c r="N641" s="224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140</v>
      </c>
      <c r="AU641" s="20" t="s">
        <v>84</v>
      </c>
    </row>
    <row r="642" s="13" customFormat="1">
      <c r="A642" s="13"/>
      <c r="B642" s="225"/>
      <c r="C642" s="226"/>
      <c r="D642" s="227" t="s">
        <v>142</v>
      </c>
      <c r="E642" s="228" t="s">
        <v>28</v>
      </c>
      <c r="F642" s="229" t="s">
        <v>854</v>
      </c>
      <c r="G642" s="226"/>
      <c r="H642" s="230">
        <v>5.9000000000000004</v>
      </c>
      <c r="I642" s="231"/>
      <c r="J642" s="226"/>
      <c r="K642" s="226"/>
      <c r="L642" s="232"/>
      <c r="M642" s="233"/>
      <c r="N642" s="234"/>
      <c r="O642" s="234"/>
      <c r="P642" s="234"/>
      <c r="Q642" s="234"/>
      <c r="R642" s="234"/>
      <c r="S642" s="234"/>
      <c r="T642" s="235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6" t="s">
        <v>142</v>
      </c>
      <c r="AU642" s="236" t="s">
        <v>84</v>
      </c>
      <c r="AV642" s="13" t="s">
        <v>84</v>
      </c>
      <c r="AW642" s="13" t="s">
        <v>36</v>
      </c>
      <c r="AX642" s="13" t="s">
        <v>82</v>
      </c>
      <c r="AY642" s="236" t="s">
        <v>131</v>
      </c>
    </row>
    <row r="643" s="2" customFormat="1" ht="16.5" customHeight="1">
      <c r="A643" s="41"/>
      <c r="B643" s="42"/>
      <c r="C643" s="207" t="s">
        <v>855</v>
      </c>
      <c r="D643" s="207" t="s">
        <v>133</v>
      </c>
      <c r="E643" s="208" t="s">
        <v>856</v>
      </c>
      <c r="F643" s="209" t="s">
        <v>857</v>
      </c>
      <c r="G643" s="210" t="s">
        <v>146</v>
      </c>
      <c r="H643" s="211">
        <v>10</v>
      </c>
      <c r="I643" s="212"/>
      <c r="J643" s="213">
        <f>ROUND(I643*H643,2)</f>
        <v>0</v>
      </c>
      <c r="K643" s="209" t="s">
        <v>137</v>
      </c>
      <c r="L643" s="47"/>
      <c r="M643" s="214" t="s">
        <v>28</v>
      </c>
      <c r="N643" s="215" t="s">
        <v>45</v>
      </c>
      <c r="O643" s="87"/>
      <c r="P643" s="216">
        <f>O643*H643</f>
        <v>0</v>
      </c>
      <c r="Q643" s="216">
        <v>0</v>
      </c>
      <c r="R643" s="216">
        <f>Q643*H643</f>
        <v>0</v>
      </c>
      <c r="S643" s="216">
        <v>0</v>
      </c>
      <c r="T643" s="217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18" t="s">
        <v>138</v>
      </c>
      <c r="AT643" s="218" t="s">
        <v>133</v>
      </c>
      <c r="AU643" s="218" t="s">
        <v>84</v>
      </c>
      <c r="AY643" s="20" t="s">
        <v>131</v>
      </c>
      <c r="BE643" s="219">
        <f>IF(N643="základní",J643,0)</f>
        <v>0</v>
      </c>
      <c r="BF643" s="219">
        <f>IF(N643="snížená",J643,0)</f>
        <v>0</v>
      </c>
      <c r="BG643" s="219">
        <f>IF(N643="zákl. přenesená",J643,0)</f>
        <v>0</v>
      </c>
      <c r="BH643" s="219">
        <f>IF(N643="sníž. přenesená",J643,0)</f>
        <v>0</v>
      </c>
      <c r="BI643" s="219">
        <f>IF(N643="nulová",J643,0)</f>
        <v>0</v>
      </c>
      <c r="BJ643" s="20" t="s">
        <v>82</v>
      </c>
      <c r="BK643" s="219">
        <f>ROUND(I643*H643,2)</f>
        <v>0</v>
      </c>
      <c r="BL643" s="20" t="s">
        <v>138</v>
      </c>
      <c r="BM643" s="218" t="s">
        <v>858</v>
      </c>
    </row>
    <row r="644" s="2" customFormat="1">
      <c r="A644" s="41"/>
      <c r="B644" s="42"/>
      <c r="C644" s="43"/>
      <c r="D644" s="220" t="s">
        <v>140</v>
      </c>
      <c r="E644" s="43"/>
      <c r="F644" s="221" t="s">
        <v>859</v>
      </c>
      <c r="G644" s="43"/>
      <c r="H644" s="43"/>
      <c r="I644" s="222"/>
      <c r="J644" s="43"/>
      <c r="K644" s="43"/>
      <c r="L644" s="47"/>
      <c r="M644" s="223"/>
      <c r="N644" s="224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140</v>
      </c>
      <c r="AU644" s="20" t="s">
        <v>84</v>
      </c>
    </row>
    <row r="645" s="2" customFormat="1">
      <c r="A645" s="41"/>
      <c r="B645" s="42"/>
      <c r="C645" s="43"/>
      <c r="D645" s="227" t="s">
        <v>213</v>
      </c>
      <c r="E645" s="43"/>
      <c r="F645" s="258" t="s">
        <v>860</v>
      </c>
      <c r="G645" s="43"/>
      <c r="H645" s="43"/>
      <c r="I645" s="222"/>
      <c r="J645" s="43"/>
      <c r="K645" s="43"/>
      <c r="L645" s="47"/>
      <c r="M645" s="223"/>
      <c r="N645" s="224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20" t="s">
        <v>213</v>
      </c>
      <c r="AU645" s="20" t="s">
        <v>84</v>
      </c>
    </row>
    <row r="646" s="13" customFormat="1">
      <c r="A646" s="13"/>
      <c r="B646" s="225"/>
      <c r="C646" s="226"/>
      <c r="D646" s="227" t="s">
        <v>142</v>
      </c>
      <c r="E646" s="228" t="s">
        <v>28</v>
      </c>
      <c r="F646" s="229" t="s">
        <v>861</v>
      </c>
      <c r="G646" s="226"/>
      <c r="H646" s="230">
        <v>10</v>
      </c>
      <c r="I646" s="231"/>
      <c r="J646" s="226"/>
      <c r="K646" s="226"/>
      <c r="L646" s="232"/>
      <c r="M646" s="233"/>
      <c r="N646" s="234"/>
      <c r="O646" s="234"/>
      <c r="P646" s="234"/>
      <c r="Q646" s="234"/>
      <c r="R646" s="234"/>
      <c r="S646" s="234"/>
      <c r="T646" s="23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6" t="s">
        <v>142</v>
      </c>
      <c r="AU646" s="236" t="s">
        <v>84</v>
      </c>
      <c r="AV646" s="13" t="s">
        <v>84</v>
      </c>
      <c r="AW646" s="13" t="s">
        <v>36</v>
      </c>
      <c r="AX646" s="13" t="s">
        <v>82</v>
      </c>
      <c r="AY646" s="236" t="s">
        <v>131</v>
      </c>
    </row>
    <row r="647" s="2" customFormat="1" ht="16.5" customHeight="1">
      <c r="A647" s="41"/>
      <c r="B647" s="42"/>
      <c r="C647" s="259" t="s">
        <v>862</v>
      </c>
      <c r="D647" s="259" t="s">
        <v>285</v>
      </c>
      <c r="E647" s="260" t="s">
        <v>863</v>
      </c>
      <c r="F647" s="261" t="s">
        <v>864</v>
      </c>
      <c r="G647" s="262" t="s">
        <v>146</v>
      </c>
      <c r="H647" s="263">
        <v>10</v>
      </c>
      <c r="I647" s="264"/>
      <c r="J647" s="265">
        <f>ROUND(I647*H647,2)</f>
        <v>0</v>
      </c>
      <c r="K647" s="261" t="s">
        <v>28</v>
      </c>
      <c r="L647" s="266"/>
      <c r="M647" s="267" t="s">
        <v>28</v>
      </c>
      <c r="N647" s="268" t="s">
        <v>45</v>
      </c>
      <c r="O647" s="87"/>
      <c r="P647" s="216">
        <f>O647*H647</f>
        <v>0</v>
      </c>
      <c r="Q647" s="216">
        <v>2.25</v>
      </c>
      <c r="R647" s="216">
        <f>Q647*H647</f>
        <v>22.5</v>
      </c>
      <c r="S647" s="216">
        <v>0</v>
      </c>
      <c r="T647" s="217">
        <f>S647*H647</f>
        <v>0</v>
      </c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R647" s="218" t="s">
        <v>185</v>
      </c>
      <c r="AT647" s="218" t="s">
        <v>285</v>
      </c>
      <c r="AU647" s="218" t="s">
        <v>84</v>
      </c>
      <c r="AY647" s="20" t="s">
        <v>131</v>
      </c>
      <c r="BE647" s="219">
        <f>IF(N647="základní",J647,0)</f>
        <v>0</v>
      </c>
      <c r="BF647" s="219">
        <f>IF(N647="snížená",J647,0)</f>
        <v>0</v>
      </c>
      <c r="BG647" s="219">
        <f>IF(N647="zákl. přenesená",J647,0)</f>
        <v>0</v>
      </c>
      <c r="BH647" s="219">
        <f>IF(N647="sníž. přenesená",J647,0)</f>
        <v>0</v>
      </c>
      <c r="BI647" s="219">
        <f>IF(N647="nulová",J647,0)</f>
        <v>0</v>
      </c>
      <c r="BJ647" s="20" t="s">
        <v>82</v>
      </c>
      <c r="BK647" s="219">
        <f>ROUND(I647*H647,2)</f>
        <v>0</v>
      </c>
      <c r="BL647" s="20" t="s">
        <v>138</v>
      </c>
      <c r="BM647" s="218" t="s">
        <v>865</v>
      </c>
    </row>
    <row r="648" s="2" customFormat="1">
      <c r="A648" s="41"/>
      <c r="B648" s="42"/>
      <c r="C648" s="43"/>
      <c r="D648" s="227" t="s">
        <v>213</v>
      </c>
      <c r="E648" s="43"/>
      <c r="F648" s="258" t="s">
        <v>758</v>
      </c>
      <c r="G648" s="43"/>
      <c r="H648" s="43"/>
      <c r="I648" s="222"/>
      <c r="J648" s="43"/>
      <c r="K648" s="43"/>
      <c r="L648" s="47"/>
      <c r="M648" s="223"/>
      <c r="N648" s="224"/>
      <c r="O648" s="87"/>
      <c r="P648" s="87"/>
      <c r="Q648" s="87"/>
      <c r="R648" s="87"/>
      <c r="S648" s="87"/>
      <c r="T648" s="88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T648" s="20" t="s">
        <v>213</v>
      </c>
      <c r="AU648" s="20" t="s">
        <v>84</v>
      </c>
    </row>
    <row r="649" s="13" customFormat="1">
      <c r="A649" s="13"/>
      <c r="B649" s="225"/>
      <c r="C649" s="226"/>
      <c r="D649" s="227" t="s">
        <v>142</v>
      </c>
      <c r="E649" s="228" t="s">
        <v>28</v>
      </c>
      <c r="F649" s="229" t="s">
        <v>199</v>
      </c>
      <c r="G649" s="226"/>
      <c r="H649" s="230">
        <v>10</v>
      </c>
      <c r="I649" s="231"/>
      <c r="J649" s="226"/>
      <c r="K649" s="226"/>
      <c r="L649" s="232"/>
      <c r="M649" s="233"/>
      <c r="N649" s="234"/>
      <c r="O649" s="234"/>
      <c r="P649" s="234"/>
      <c r="Q649" s="234"/>
      <c r="R649" s="234"/>
      <c r="S649" s="234"/>
      <c r="T649" s="235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6" t="s">
        <v>142</v>
      </c>
      <c r="AU649" s="236" t="s">
        <v>84</v>
      </c>
      <c r="AV649" s="13" t="s">
        <v>84</v>
      </c>
      <c r="AW649" s="13" t="s">
        <v>36</v>
      </c>
      <c r="AX649" s="13" t="s">
        <v>74</v>
      </c>
      <c r="AY649" s="236" t="s">
        <v>131</v>
      </c>
    </row>
    <row r="650" s="15" customFormat="1">
      <c r="A650" s="15"/>
      <c r="B650" s="247"/>
      <c r="C650" s="248"/>
      <c r="D650" s="227" t="s">
        <v>142</v>
      </c>
      <c r="E650" s="249" t="s">
        <v>28</v>
      </c>
      <c r="F650" s="250" t="s">
        <v>162</v>
      </c>
      <c r="G650" s="248"/>
      <c r="H650" s="251">
        <v>10</v>
      </c>
      <c r="I650" s="252"/>
      <c r="J650" s="248"/>
      <c r="K650" s="248"/>
      <c r="L650" s="253"/>
      <c r="M650" s="254"/>
      <c r="N650" s="255"/>
      <c r="O650" s="255"/>
      <c r="P650" s="255"/>
      <c r="Q650" s="255"/>
      <c r="R650" s="255"/>
      <c r="S650" s="255"/>
      <c r="T650" s="256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57" t="s">
        <v>142</v>
      </c>
      <c r="AU650" s="257" t="s">
        <v>84</v>
      </c>
      <c r="AV650" s="15" t="s">
        <v>138</v>
      </c>
      <c r="AW650" s="15" t="s">
        <v>36</v>
      </c>
      <c r="AX650" s="15" t="s">
        <v>82</v>
      </c>
      <c r="AY650" s="257" t="s">
        <v>131</v>
      </c>
    </row>
    <row r="651" s="2" customFormat="1" ht="16.5" customHeight="1">
      <c r="A651" s="41"/>
      <c r="B651" s="42"/>
      <c r="C651" s="207" t="s">
        <v>866</v>
      </c>
      <c r="D651" s="207" t="s">
        <v>133</v>
      </c>
      <c r="E651" s="208" t="s">
        <v>867</v>
      </c>
      <c r="F651" s="209" t="s">
        <v>868</v>
      </c>
      <c r="G651" s="210" t="s">
        <v>146</v>
      </c>
      <c r="H651" s="211">
        <v>6</v>
      </c>
      <c r="I651" s="212"/>
      <c r="J651" s="213">
        <f>ROUND(I651*H651,2)</f>
        <v>0</v>
      </c>
      <c r="K651" s="209" t="s">
        <v>137</v>
      </c>
      <c r="L651" s="47"/>
      <c r="M651" s="214" t="s">
        <v>28</v>
      </c>
      <c r="N651" s="215" t="s">
        <v>45</v>
      </c>
      <c r="O651" s="87"/>
      <c r="P651" s="216">
        <f>O651*H651</f>
        <v>0</v>
      </c>
      <c r="Q651" s="216">
        <v>0.072870000000000004</v>
      </c>
      <c r="R651" s="216">
        <f>Q651*H651</f>
        <v>0.43722000000000005</v>
      </c>
      <c r="S651" s="216">
        <v>0</v>
      </c>
      <c r="T651" s="217">
        <f>S651*H651</f>
        <v>0</v>
      </c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R651" s="218" t="s">
        <v>138</v>
      </c>
      <c r="AT651" s="218" t="s">
        <v>133</v>
      </c>
      <c r="AU651" s="218" t="s">
        <v>84</v>
      </c>
      <c r="AY651" s="20" t="s">
        <v>131</v>
      </c>
      <c r="BE651" s="219">
        <f>IF(N651="základní",J651,0)</f>
        <v>0</v>
      </c>
      <c r="BF651" s="219">
        <f>IF(N651="snížená",J651,0)</f>
        <v>0</v>
      </c>
      <c r="BG651" s="219">
        <f>IF(N651="zákl. přenesená",J651,0)</f>
        <v>0</v>
      </c>
      <c r="BH651" s="219">
        <f>IF(N651="sníž. přenesená",J651,0)</f>
        <v>0</v>
      </c>
      <c r="BI651" s="219">
        <f>IF(N651="nulová",J651,0)</f>
        <v>0</v>
      </c>
      <c r="BJ651" s="20" t="s">
        <v>82</v>
      </c>
      <c r="BK651" s="219">
        <f>ROUND(I651*H651,2)</f>
        <v>0</v>
      </c>
      <c r="BL651" s="20" t="s">
        <v>138</v>
      </c>
      <c r="BM651" s="218" t="s">
        <v>869</v>
      </c>
    </row>
    <row r="652" s="2" customFormat="1">
      <c r="A652" s="41"/>
      <c r="B652" s="42"/>
      <c r="C652" s="43"/>
      <c r="D652" s="220" t="s">
        <v>140</v>
      </c>
      <c r="E652" s="43"/>
      <c r="F652" s="221" t="s">
        <v>870</v>
      </c>
      <c r="G652" s="43"/>
      <c r="H652" s="43"/>
      <c r="I652" s="222"/>
      <c r="J652" s="43"/>
      <c r="K652" s="43"/>
      <c r="L652" s="47"/>
      <c r="M652" s="223"/>
      <c r="N652" s="224"/>
      <c r="O652" s="87"/>
      <c r="P652" s="87"/>
      <c r="Q652" s="87"/>
      <c r="R652" s="87"/>
      <c r="S652" s="87"/>
      <c r="T652" s="88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T652" s="20" t="s">
        <v>140</v>
      </c>
      <c r="AU652" s="20" t="s">
        <v>84</v>
      </c>
    </row>
    <row r="653" s="13" customFormat="1">
      <c r="A653" s="13"/>
      <c r="B653" s="225"/>
      <c r="C653" s="226"/>
      <c r="D653" s="227" t="s">
        <v>142</v>
      </c>
      <c r="E653" s="228" t="s">
        <v>28</v>
      </c>
      <c r="F653" s="229" t="s">
        <v>170</v>
      </c>
      <c r="G653" s="226"/>
      <c r="H653" s="230">
        <v>6</v>
      </c>
      <c r="I653" s="231"/>
      <c r="J653" s="226"/>
      <c r="K653" s="226"/>
      <c r="L653" s="232"/>
      <c r="M653" s="233"/>
      <c r="N653" s="234"/>
      <c r="O653" s="234"/>
      <c r="P653" s="234"/>
      <c r="Q653" s="234"/>
      <c r="R653" s="234"/>
      <c r="S653" s="234"/>
      <c r="T653" s="235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6" t="s">
        <v>142</v>
      </c>
      <c r="AU653" s="236" t="s">
        <v>84</v>
      </c>
      <c r="AV653" s="13" t="s">
        <v>84</v>
      </c>
      <c r="AW653" s="13" t="s">
        <v>36</v>
      </c>
      <c r="AX653" s="13" t="s">
        <v>82</v>
      </c>
      <c r="AY653" s="236" t="s">
        <v>131</v>
      </c>
    </row>
    <row r="654" s="2" customFormat="1" ht="24.15" customHeight="1">
      <c r="A654" s="41"/>
      <c r="B654" s="42"/>
      <c r="C654" s="259" t="s">
        <v>871</v>
      </c>
      <c r="D654" s="259" t="s">
        <v>285</v>
      </c>
      <c r="E654" s="260" t="s">
        <v>872</v>
      </c>
      <c r="F654" s="261" t="s">
        <v>873</v>
      </c>
      <c r="G654" s="262" t="s">
        <v>146</v>
      </c>
      <c r="H654" s="263">
        <v>6</v>
      </c>
      <c r="I654" s="264"/>
      <c r="J654" s="265">
        <f>ROUND(I654*H654,2)</f>
        <v>0</v>
      </c>
      <c r="K654" s="261" t="s">
        <v>28</v>
      </c>
      <c r="L654" s="266"/>
      <c r="M654" s="267" t="s">
        <v>28</v>
      </c>
      <c r="N654" s="268" t="s">
        <v>45</v>
      </c>
      <c r="O654" s="87"/>
      <c r="P654" s="216">
        <f>O654*H654</f>
        <v>0</v>
      </c>
      <c r="Q654" s="216">
        <v>0.019</v>
      </c>
      <c r="R654" s="216">
        <f>Q654*H654</f>
        <v>0.11399999999999999</v>
      </c>
      <c r="S654" s="216">
        <v>0</v>
      </c>
      <c r="T654" s="217">
        <f>S654*H654</f>
        <v>0</v>
      </c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R654" s="218" t="s">
        <v>185</v>
      </c>
      <c r="AT654" s="218" t="s">
        <v>285</v>
      </c>
      <c r="AU654" s="218" t="s">
        <v>84</v>
      </c>
      <c r="AY654" s="20" t="s">
        <v>131</v>
      </c>
      <c r="BE654" s="219">
        <f>IF(N654="základní",J654,0)</f>
        <v>0</v>
      </c>
      <c r="BF654" s="219">
        <f>IF(N654="snížená",J654,0)</f>
        <v>0</v>
      </c>
      <c r="BG654" s="219">
        <f>IF(N654="zákl. přenesená",J654,0)</f>
        <v>0</v>
      </c>
      <c r="BH654" s="219">
        <f>IF(N654="sníž. přenesená",J654,0)</f>
        <v>0</v>
      </c>
      <c r="BI654" s="219">
        <f>IF(N654="nulová",J654,0)</f>
        <v>0</v>
      </c>
      <c r="BJ654" s="20" t="s">
        <v>82</v>
      </c>
      <c r="BK654" s="219">
        <f>ROUND(I654*H654,2)</f>
        <v>0</v>
      </c>
      <c r="BL654" s="20" t="s">
        <v>138</v>
      </c>
      <c r="BM654" s="218" t="s">
        <v>874</v>
      </c>
    </row>
    <row r="655" s="2" customFormat="1">
      <c r="A655" s="41"/>
      <c r="B655" s="42"/>
      <c r="C655" s="43"/>
      <c r="D655" s="227" t="s">
        <v>213</v>
      </c>
      <c r="E655" s="43"/>
      <c r="F655" s="258" t="s">
        <v>758</v>
      </c>
      <c r="G655" s="43"/>
      <c r="H655" s="43"/>
      <c r="I655" s="222"/>
      <c r="J655" s="43"/>
      <c r="K655" s="43"/>
      <c r="L655" s="47"/>
      <c r="M655" s="223"/>
      <c r="N655" s="224"/>
      <c r="O655" s="87"/>
      <c r="P655" s="87"/>
      <c r="Q655" s="87"/>
      <c r="R655" s="87"/>
      <c r="S655" s="87"/>
      <c r="T655" s="88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T655" s="20" t="s">
        <v>213</v>
      </c>
      <c r="AU655" s="20" t="s">
        <v>84</v>
      </c>
    </row>
    <row r="656" s="13" customFormat="1">
      <c r="A656" s="13"/>
      <c r="B656" s="225"/>
      <c r="C656" s="226"/>
      <c r="D656" s="227" t="s">
        <v>142</v>
      </c>
      <c r="E656" s="228" t="s">
        <v>28</v>
      </c>
      <c r="F656" s="229" t="s">
        <v>170</v>
      </c>
      <c r="G656" s="226"/>
      <c r="H656" s="230">
        <v>6</v>
      </c>
      <c r="I656" s="231"/>
      <c r="J656" s="226"/>
      <c r="K656" s="226"/>
      <c r="L656" s="232"/>
      <c r="M656" s="233"/>
      <c r="N656" s="234"/>
      <c r="O656" s="234"/>
      <c r="P656" s="234"/>
      <c r="Q656" s="234"/>
      <c r="R656" s="234"/>
      <c r="S656" s="234"/>
      <c r="T656" s="235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6" t="s">
        <v>142</v>
      </c>
      <c r="AU656" s="236" t="s">
        <v>84</v>
      </c>
      <c r="AV656" s="13" t="s">
        <v>84</v>
      </c>
      <c r="AW656" s="13" t="s">
        <v>36</v>
      </c>
      <c r="AX656" s="13" t="s">
        <v>82</v>
      </c>
      <c r="AY656" s="236" t="s">
        <v>131</v>
      </c>
    </row>
    <row r="657" s="2" customFormat="1" ht="16.5" customHeight="1">
      <c r="A657" s="41"/>
      <c r="B657" s="42"/>
      <c r="C657" s="207" t="s">
        <v>875</v>
      </c>
      <c r="D657" s="207" t="s">
        <v>133</v>
      </c>
      <c r="E657" s="208" t="s">
        <v>876</v>
      </c>
      <c r="F657" s="209" t="s">
        <v>877</v>
      </c>
      <c r="G657" s="210" t="s">
        <v>146</v>
      </c>
      <c r="H657" s="211">
        <v>25</v>
      </c>
      <c r="I657" s="212"/>
      <c r="J657" s="213">
        <f>ROUND(I657*H657,2)</f>
        <v>0</v>
      </c>
      <c r="K657" s="209" t="s">
        <v>137</v>
      </c>
      <c r="L657" s="47"/>
      <c r="M657" s="214" t="s">
        <v>28</v>
      </c>
      <c r="N657" s="215" t="s">
        <v>45</v>
      </c>
      <c r="O657" s="87"/>
      <c r="P657" s="216">
        <f>O657*H657</f>
        <v>0</v>
      </c>
      <c r="Q657" s="216">
        <v>0.001</v>
      </c>
      <c r="R657" s="216">
        <f>Q657*H657</f>
        <v>0.025000000000000001</v>
      </c>
      <c r="S657" s="216">
        <v>0</v>
      </c>
      <c r="T657" s="217">
        <f>S657*H657</f>
        <v>0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18" t="s">
        <v>138</v>
      </c>
      <c r="AT657" s="218" t="s">
        <v>133</v>
      </c>
      <c r="AU657" s="218" t="s">
        <v>84</v>
      </c>
      <c r="AY657" s="20" t="s">
        <v>131</v>
      </c>
      <c r="BE657" s="219">
        <f>IF(N657="základní",J657,0)</f>
        <v>0</v>
      </c>
      <c r="BF657" s="219">
        <f>IF(N657="snížená",J657,0)</f>
        <v>0</v>
      </c>
      <c r="BG657" s="219">
        <f>IF(N657="zákl. přenesená",J657,0)</f>
        <v>0</v>
      </c>
      <c r="BH657" s="219">
        <f>IF(N657="sníž. přenesená",J657,0)</f>
        <v>0</v>
      </c>
      <c r="BI657" s="219">
        <f>IF(N657="nulová",J657,0)</f>
        <v>0</v>
      </c>
      <c r="BJ657" s="20" t="s">
        <v>82</v>
      </c>
      <c r="BK657" s="219">
        <f>ROUND(I657*H657,2)</f>
        <v>0</v>
      </c>
      <c r="BL657" s="20" t="s">
        <v>138</v>
      </c>
      <c r="BM657" s="218" t="s">
        <v>878</v>
      </c>
    </row>
    <row r="658" s="2" customFormat="1">
      <c r="A658" s="41"/>
      <c r="B658" s="42"/>
      <c r="C658" s="43"/>
      <c r="D658" s="220" t="s">
        <v>140</v>
      </c>
      <c r="E658" s="43"/>
      <c r="F658" s="221" t="s">
        <v>879</v>
      </c>
      <c r="G658" s="43"/>
      <c r="H658" s="43"/>
      <c r="I658" s="222"/>
      <c r="J658" s="43"/>
      <c r="K658" s="43"/>
      <c r="L658" s="47"/>
      <c r="M658" s="223"/>
      <c r="N658" s="224"/>
      <c r="O658" s="87"/>
      <c r="P658" s="87"/>
      <c r="Q658" s="87"/>
      <c r="R658" s="87"/>
      <c r="S658" s="87"/>
      <c r="T658" s="88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T658" s="20" t="s">
        <v>140</v>
      </c>
      <c r="AU658" s="20" t="s">
        <v>84</v>
      </c>
    </row>
    <row r="659" s="13" customFormat="1">
      <c r="A659" s="13"/>
      <c r="B659" s="225"/>
      <c r="C659" s="226"/>
      <c r="D659" s="227" t="s">
        <v>142</v>
      </c>
      <c r="E659" s="228" t="s">
        <v>28</v>
      </c>
      <c r="F659" s="229" t="s">
        <v>291</v>
      </c>
      <c r="G659" s="226"/>
      <c r="H659" s="230">
        <v>25</v>
      </c>
      <c r="I659" s="231"/>
      <c r="J659" s="226"/>
      <c r="K659" s="226"/>
      <c r="L659" s="232"/>
      <c r="M659" s="233"/>
      <c r="N659" s="234"/>
      <c r="O659" s="234"/>
      <c r="P659" s="234"/>
      <c r="Q659" s="234"/>
      <c r="R659" s="234"/>
      <c r="S659" s="234"/>
      <c r="T659" s="235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6" t="s">
        <v>142</v>
      </c>
      <c r="AU659" s="236" t="s">
        <v>84</v>
      </c>
      <c r="AV659" s="13" t="s">
        <v>84</v>
      </c>
      <c r="AW659" s="13" t="s">
        <v>36</v>
      </c>
      <c r="AX659" s="13" t="s">
        <v>82</v>
      </c>
      <c r="AY659" s="236" t="s">
        <v>131</v>
      </c>
    </row>
    <row r="660" s="2" customFormat="1" ht="63.45" customHeight="1">
      <c r="A660" s="41"/>
      <c r="B660" s="42"/>
      <c r="C660" s="259" t="s">
        <v>880</v>
      </c>
      <c r="D660" s="259" t="s">
        <v>285</v>
      </c>
      <c r="E660" s="260" t="s">
        <v>881</v>
      </c>
      <c r="F660" s="261" t="s">
        <v>882</v>
      </c>
      <c r="G660" s="262" t="s">
        <v>146</v>
      </c>
      <c r="H660" s="263">
        <v>20</v>
      </c>
      <c r="I660" s="264"/>
      <c r="J660" s="265">
        <f>ROUND(I660*H660,2)</f>
        <v>0</v>
      </c>
      <c r="K660" s="261" t="s">
        <v>28</v>
      </c>
      <c r="L660" s="266"/>
      <c r="M660" s="267" t="s">
        <v>28</v>
      </c>
      <c r="N660" s="268" t="s">
        <v>45</v>
      </c>
      <c r="O660" s="87"/>
      <c r="P660" s="216">
        <f>O660*H660</f>
        <v>0</v>
      </c>
      <c r="Q660" s="216">
        <v>0</v>
      </c>
      <c r="R660" s="216">
        <f>Q660*H660</f>
        <v>0</v>
      </c>
      <c r="S660" s="216">
        <v>0</v>
      </c>
      <c r="T660" s="217">
        <f>S660*H660</f>
        <v>0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18" t="s">
        <v>185</v>
      </c>
      <c r="AT660" s="218" t="s">
        <v>285</v>
      </c>
      <c r="AU660" s="218" t="s">
        <v>84</v>
      </c>
      <c r="AY660" s="20" t="s">
        <v>131</v>
      </c>
      <c r="BE660" s="219">
        <f>IF(N660="základní",J660,0)</f>
        <v>0</v>
      </c>
      <c r="BF660" s="219">
        <f>IF(N660="snížená",J660,0)</f>
        <v>0</v>
      </c>
      <c r="BG660" s="219">
        <f>IF(N660="zákl. přenesená",J660,0)</f>
        <v>0</v>
      </c>
      <c r="BH660" s="219">
        <f>IF(N660="sníž. přenesená",J660,0)</f>
        <v>0</v>
      </c>
      <c r="BI660" s="219">
        <f>IF(N660="nulová",J660,0)</f>
        <v>0</v>
      </c>
      <c r="BJ660" s="20" t="s">
        <v>82</v>
      </c>
      <c r="BK660" s="219">
        <f>ROUND(I660*H660,2)</f>
        <v>0</v>
      </c>
      <c r="BL660" s="20" t="s">
        <v>138</v>
      </c>
      <c r="BM660" s="218" t="s">
        <v>883</v>
      </c>
    </row>
    <row r="661" s="2" customFormat="1">
      <c r="A661" s="41"/>
      <c r="B661" s="42"/>
      <c r="C661" s="43"/>
      <c r="D661" s="227" t="s">
        <v>213</v>
      </c>
      <c r="E661" s="43"/>
      <c r="F661" s="258" t="s">
        <v>758</v>
      </c>
      <c r="G661" s="43"/>
      <c r="H661" s="43"/>
      <c r="I661" s="222"/>
      <c r="J661" s="43"/>
      <c r="K661" s="43"/>
      <c r="L661" s="47"/>
      <c r="M661" s="223"/>
      <c r="N661" s="224"/>
      <c r="O661" s="87"/>
      <c r="P661" s="87"/>
      <c r="Q661" s="87"/>
      <c r="R661" s="87"/>
      <c r="S661" s="87"/>
      <c r="T661" s="88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T661" s="20" t="s">
        <v>213</v>
      </c>
      <c r="AU661" s="20" t="s">
        <v>84</v>
      </c>
    </row>
    <row r="662" s="13" customFormat="1">
      <c r="A662" s="13"/>
      <c r="B662" s="225"/>
      <c r="C662" s="226"/>
      <c r="D662" s="227" t="s">
        <v>142</v>
      </c>
      <c r="E662" s="228" t="s">
        <v>28</v>
      </c>
      <c r="F662" s="229" t="s">
        <v>260</v>
      </c>
      <c r="G662" s="226"/>
      <c r="H662" s="230">
        <v>20</v>
      </c>
      <c r="I662" s="231"/>
      <c r="J662" s="226"/>
      <c r="K662" s="226"/>
      <c r="L662" s="232"/>
      <c r="M662" s="233"/>
      <c r="N662" s="234"/>
      <c r="O662" s="234"/>
      <c r="P662" s="234"/>
      <c r="Q662" s="234"/>
      <c r="R662" s="234"/>
      <c r="S662" s="234"/>
      <c r="T662" s="235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6" t="s">
        <v>142</v>
      </c>
      <c r="AU662" s="236" t="s">
        <v>84</v>
      </c>
      <c r="AV662" s="13" t="s">
        <v>84</v>
      </c>
      <c r="AW662" s="13" t="s">
        <v>36</v>
      </c>
      <c r="AX662" s="13" t="s">
        <v>82</v>
      </c>
      <c r="AY662" s="236" t="s">
        <v>131</v>
      </c>
    </row>
    <row r="663" s="2" customFormat="1" ht="78" customHeight="1">
      <c r="A663" s="41"/>
      <c r="B663" s="42"/>
      <c r="C663" s="259" t="s">
        <v>884</v>
      </c>
      <c r="D663" s="259" t="s">
        <v>285</v>
      </c>
      <c r="E663" s="260" t="s">
        <v>885</v>
      </c>
      <c r="F663" s="261" t="s">
        <v>886</v>
      </c>
      <c r="G663" s="262" t="s">
        <v>146</v>
      </c>
      <c r="H663" s="263">
        <v>5</v>
      </c>
      <c r="I663" s="264"/>
      <c r="J663" s="265">
        <f>ROUND(I663*H663,2)</f>
        <v>0</v>
      </c>
      <c r="K663" s="261" t="s">
        <v>28</v>
      </c>
      <c r="L663" s="266"/>
      <c r="M663" s="267" t="s">
        <v>28</v>
      </c>
      <c r="N663" s="268" t="s">
        <v>45</v>
      </c>
      <c r="O663" s="87"/>
      <c r="P663" s="216">
        <f>O663*H663</f>
        <v>0</v>
      </c>
      <c r="Q663" s="216">
        <v>0</v>
      </c>
      <c r="R663" s="216">
        <f>Q663*H663</f>
        <v>0</v>
      </c>
      <c r="S663" s="216">
        <v>0</v>
      </c>
      <c r="T663" s="217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18" t="s">
        <v>185</v>
      </c>
      <c r="AT663" s="218" t="s">
        <v>285</v>
      </c>
      <c r="AU663" s="218" t="s">
        <v>84</v>
      </c>
      <c r="AY663" s="20" t="s">
        <v>131</v>
      </c>
      <c r="BE663" s="219">
        <f>IF(N663="základní",J663,0)</f>
        <v>0</v>
      </c>
      <c r="BF663" s="219">
        <f>IF(N663="snížená",J663,0)</f>
        <v>0</v>
      </c>
      <c r="BG663" s="219">
        <f>IF(N663="zákl. přenesená",J663,0)</f>
        <v>0</v>
      </c>
      <c r="BH663" s="219">
        <f>IF(N663="sníž. přenesená",J663,0)</f>
        <v>0</v>
      </c>
      <c r="BI663" s="219">
        <f>IF(N663="nulová",J663,0)</f>
        <v>0</v>
      </c>
      <c r="BJ663" s="20" t="s">
        <v>82</v>
      </c>
      <c r="BK663" s="219">
        <f>ROUND(I663*H663,2)</f>
        <v>0</v>
      </c>
      <c r="BL663" s="20" t="s">
        <v>138</v>
      </c>
      <c r="BM663" s="218" t="s">
        <v>887</v>
      </c>
    </row>
    <row r="664" s="2" customFormat="1">
      <c r="A664" s="41"/>
      <c r="B664" s="42"/>
      <c r="C664" s="43"/>
      <c r="D664" s="227" t="s">
        <v>213</v>
      </c>
      <c r="E664" s="43"/>
      <c r="F664" s="258" t="s">
        <v>758</v>
      </c>
      <c r="G664" s="43"/>
      <c r="H664" s="43"/>
      <c r="I664" s="222"/>
      <c r="J664" s="43"/>
      <c r="K664" s="43"/>
      <c r="L664" s="47"/>
      <c r="M664" s="223"/>
      <c r="N664" s="224"/>
      <c r="O664" s="87"/>
      <c r="P664" s="87"/>
      <c r="Q664" s="87"/>
      <c r="R664" s="87"/>
      <c r="S664" s="87"/>
      <c r="T664" s="88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T664" s="20" t="s">
        <v>213</v>
      </c>
      <c r="AU664" s="20" t="s">
        <v>84</v>
      </c>
    </row>
    <row r="665" s="13" customFormat="1">
      <c r="A665" s="13"/>
      <c r="B665" s="225"/>
      <c r="C665" s="226"/>
      <c r="D665" s="227" t="s">
        <v>142</v>
      </c>
      <c r="E665" s="228" t="s">
        <v>28</v>
      </c>
      <c r="F665" s="229" t="s">
        <v>163</v>
      </c>
      <c r="G665" s="226"/>
      <c r="H665" s="230">
        <v>5</v>
      </c>
      <c r="I665" s="231"/>
      <c r="J665" s="226"/>
      <c r="K665" s="226"/>
      <c r="L665" s="232"/>
      <c r="M665" s="233"/>
      <c r="N665" s="234"/>
      <c r="O665" s="234"/>
      <c r="P665" s="234"/>
      <c r="Q665" s="234"/>
      <c r="R665" s="234"/>
      <c r="S665" s="234"/>
      <c r="T665" s="235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6" t="s">
        <v>142</v>
      </c>
      <c r="AU665" s="236" t="s">
        <v>84</v>
      </c>
      <c r="AV665" s="13" t="s">
        <v>84</v>
      </c>
      <c r="AW665" s="13" t="s">
        <v>36</v>
      </c>
      <c r="AX665" s="13" t="s">
        <v>82</v>
      </c>
      <c r="AY665" s="236" t="s">
        <v>131</v>
      </c>
    </row>
    <row r="666" s="2" customFormat="1" ht="44.25" customHeight="1">
      <c r="A666" s="41"/>
      <c r="B666" s="42"/>
      <c r="C666" s="207" t="s">
        <v>888</v>
      </c>
      <c r="D666" s="207" t="s">
        <v>133</v>
      </c>
      <c r="E666" s="208" t="s">
        <v>889</v>
      </c>
      <c r="F666" s="209" t="s">
        <v>890</v>
      </c>
      <c r="G666" s="210" t="s">
        <v>434</v>
      </c>
      <c r="H666" s="211">
        <v>12.4</v>
      </c>
      <c r="I666" s="212"/>
      <c r="J666" s="213">
        <f>ROUND(I666*H666,2)</f>
        <v>0</v>
      </c>
      <c r="K666" s="209" t="s">
        <v>137</v>
      </c>
      <c r="L666" s="47"/>
      <c r="M666" s="214" t="s">
        <v>28</v>
      </c>
      <c r="N666" s="215" t="s">
        <v>45</v>
      </c>
      <c r="O666" s="87"/>
      <c r="P666" s="216">
        <f>O666*H666</f>
        <v>0</v>
      </c>
      <c r="Q666" s="216">
        <v>0</v>
      </c>
      <c r="R666" s="216">
        <f>Q666*H666</f>
        <v>0</v>
      </c>
      <c r="S666" s="216">
        <v>0.035000000000000003</v>
      </c>
      <c r="T666" s="217">
        <f>S666*H666</f>
        <v>0.43400000000000005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18" t="s">
        <v>138</v>
      </c>
      <c r="AT666" s="218" t="s">
        <v>133</v>
      </c>
      <c r="AU666" s="218" t="s">
        <v>84</v>
      </c>
      <c r="AY666" s="20" t="s">
        <v>131</v>
      </c>
      <c r="BE666" s="219">
        <f>IF(N666="základní",J666,0)</f>
        <v>0</v>
      </c>
      <c r="BF666" s="219">
        <f>IF(N666="snížená",J666,0)</f>
        <v>0</v>
      </c>
      <c r="BG666" s="219">
        <f>IF(N666="zákl. přenesená",J666,0)</f>
        <v>0</v>
      </c>
      <c r="BH666" s="219">
        <f>IF(N666="sníž. přenesená",J666,0)</f>
        <v>0</v>
      </c>
      <c r="BI666" s="219">
        <f>IF(N666="nulová",J666,0)</f>
        <v>0</v>
      </c>
      <c r="BJ666" s="20" t="s">
        <v>82</v>
      </c>
      <c r="BK666" s="219">
        <f>ROUND(I666*H666,2)</f>
        <v>0</v>
      </c>
      <c r="BL666" s="20" t="s">
        <v>138</v>
      </c>
      <c r="BM666" s="218" t="s">
        <v>891</v>
      </c>
    </row>
    <row r="667" s="2" customFormat="1">
      <c r="A667" s="41"/>
      <c r="B667" s="42"/>
      <c r="C667" s="43"/>
      <c r="D667" s="220" t="s">
        <v>140</v>
      </c>
      <c r="E667" s="43"/>
      <c r="F667" s="221" t="s">
        <v>892</v>
      </c>
      <c r="G667" s="43"/>
      <c r="H667" s="43"/>
      <c r="I667" s="222"/>
      <c r="J667" s="43"/>
      <c r="K667" s="43"/>
      <c r="L667" s="47"/>
      <c r="M667" s="223"/>
      <c r="N667" s="224"/>
      <c r="O667" s="87"/>
      <c r="P667" s="87"/>
      <c r="Q667" s="87"/>
      <c r="R667" s="87"/>
      <c r="S667" s="87"/>
      <c r="T667" s="88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T667" s="20" t="s">
        <v>140</v>
      </c>
      <c r="AU667" s="20" t="s">
        <v>84</v>
      </c>
    </row>
    <row r="668" s="13" customFormat="1">
      <c r="A668" s="13"/>
      <c r="B668" s="225"/>
      <c r="C668" s="226"/>
      <c r="D668" s="227" t="s">
        <v>142</v>
      </c>
      <c r="E668" s="228" t="s">
        <v>28</v>
      </c>
      <c r="F668" s="229" t="s">
        <v>893</v>
      </c>
      <c r="G668" s="226"/>
      <c r="H668" s="230">
        <v>12.4</v>
      </c>
      <c r="I668" s="231"/>
      <c r="J668" s="226"/>
      <c r="K668" s="226"/>
      <c r="L668" s="232"/>
      <c r="M668" s="233"/>
      <c r="N668" s="234"/>
      <c r="O668" s="234"/>
      <c r="P668" s="234"/>
      <c r="Q668" s="234"/>
      <c r="R668" s="234"/>
      <c r="S668" s="234"/>
      <c r="T668" s="235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6" t="s">
        <v>142</v>
      </c>
      <c r="AU668" s="236" t="s">
        <v>84</v>
      </c>
      <c r="AV668" s="13" t="s">
        <v>84</v>
      </c>
      <c r="AW668" s="13" t="s">
        <v>36</v>
      </c>
      <c r="AX668" s="13" t="s">
        <v>82</v>
      </c>
      <c r="AY668" s="236" t="s">
        <v>131</v>
      </c>
    </row>
    <row r="669" s="2" customFormat="1" ht="37.8" customHeight="1">
      <c r="A669" s="41"/>
      <c r="B669" s="42"/>
      <c r="C669" s="207" t="s">
        <v>894</v>
      </c>
      <c r="D669" s="207" t="s">
        <v>133</v>
      </c>
      <c r="E669" s="208" t="s">
        <v>895</v>
      </c>
      <c r="F669" s="209" t="s">
        <v>896</v>
      </c>
      <c r="G669" s="210" t="s">
        <v>136</v>
      </c>
      <c r="H669" s="211">
        <v>164.69999999999999</v>
      </c>
      <c r="I669" s="212"/>
      <c r="J669" s="213">
        <f>ROUND(I669*H669,2)</f>
        <v>0</v>
      </c>
      <c r="K669" s="209" t="s">
        <v>137</v>
      </c>
      <c r="L669" s="47"/>
      <c r="M669" s="214" t="s">
        <v>28</v>
      </c>
      <c r="N669" s="215" t="s">
        <v>45</v>
      </c>
      <c r="O669" s="87"/>
      <c r="P669" s="216">
        <f>O669*H669</f>
        <v>0</v>
      </c>
      <c r="Q669" s="216">
        <v>0</v>
      </c>
      <c r="R669" s="216">
        <f>Q669*H669</f>
        <v>0</v>
      </c>
      <c r="S669" s="216">
        <v>0</v>
      </c>
      <c r="T669" s="217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18" t="s">
        <v>138</v>
      </c>
      <c r="AT669" s="218" t="s">
        <v>133</v>
      </c>
      <c r="AU669" s="218" t="s">
        <v>84</v>
      </c>
      <c r="AY669" s="20" t="s">
        <v>131</v>
      </c>
      <c r="BE669" s="219">
        <f>IF(N669="základní",J669,0)</f>
        <v>0</v>
      </c>
      <c r="BF669" s="219">
        <f>IF(N669="snížená",J669,0)</f>
        <v>0</v>
      </c>
      <c r="BG669" s="219">
        <f>IF(N669="zákl. přenesená",J669,0)</f>
        <v>0</v>
      </c>
      <c r="BH669" s="219">
        <f>IF(N669="sníž. přenesená",J669,0)</f>
        <v>0</v>
      </c>
      <c r="BI669" s="219">
        <f>IF(N669="nulová",J669,0)</f>
        <v>0</v>
      </c>
      <c r="BJ669" s="20" t="s">
        <v>82</v>
      </c>
      <c r="BK669" s="219">
        <f>ROUND(I669*H669,2)</f>
        <v>0</v>
      </c>
      <c r="BL669" s="20" t="s">
        <v>138</v>
      </c>
      <c r="BM669" s="218" t="s">
        <v>897</v>
      </c>
    </row>
    <row r="670" s="2" customFormat="1">
      <c r="A670" s="41"/>
      <c r="B670" s="42"/>
      <c r="C670" s="43"/>
      <c r="D670" s="220" t="s">
        <v>140</v>
      </c>
      <c r="E670" s="43"/>
      <c r="F670" s="221" t="s">
        <v>898</v>
      </c>
      <c r="G670" s="43"/>
      <c r="H670" s="43"/>
      <c r="I670" s="222"/>
      <c r="J670" s="43"/>
      <c r="K670" s="43"/>
      <c r="L670" s="47"/>
      <c r="M670" s="223"/>
      <c r="N670" s="224"/>
      <c r="O670" s="87"/>
      <c r="P670" s="87"/>
      <c r="Q670" s="87"/>
      <c r="R670" s="87"/>
      <c r="S670" s="87"/>
      <c r="T670" s="88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T670" s="20" t="s">
        <v>140</v>
      </c>
      <c r="AU670" s="20" t="s">
        <v>84</v>
      </c>
    </row>
    <row r="671" s="13" customFormat="1">
      <c r="A671" s="13"/>
      <c r="B671" s="225"/>
      <c r="C671" s="226"/>
      <c r="D671" s="227" t="s">
        <v>142</v>
      </c>
      <c r="E671" s="228" t="s">
        <v>28</v>
      </c>
      <c r="F671" s="229" t="s">
        <v>899</v>
      </c>
      <c r="G671" s="226"/>
      <c r="H671" s="230">
        <v>164.69999999999999</v>
      </c>
      <c r="I671" s="231"/>
      <c r="J671" s="226"/>
      <c r="K671" s="226"/>
      <c r="L671" s="232"/>
      <c r="M671" s="233"/>
      <c r="N671" s="234"/>
      <c r="O671" s="234"/>
      <c r="P671" s="234"/>
      <c r="Q671" s="234"/>
      <c r="R671" s="234"/>
      <c r="S671" s="234"/>
      <c r="T671" s="235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6" t="s">
        <v>142</v>
      </c>
      <c r="AU671" s="236" t="s">
        <v>84</v>
      </c>
      <c r="AV671" s="13" t="s">
        <v>84</v>
      </c>
      <c r="AW671" s="13" t="s">
        <v>36</v>
      </c>
      <c r="AX671" s="13" t="s">
        <v>82</v>
      </c>
      <c r="AY671" s="236" t="s">
        <v>131</v>
      </c>
    </row>
    <row r="672" s="2" customFormat="1" ht="37.8" customHeight="1">
      <c r="A672" s="41"/>
      <c r="B672" s="42"/>
      <c r="C672" s="207" t="s">
        <v>900</v>
      </c>
      <c r="D672" s="207" t="s">
        <v>133</v>
      </c>
      <c r="E672" s="208" t="s">
        <v>901</v>
      </c>
      <c r="F672" s="209" t="s">
        <v>902</v>
      </c>
      <c r="G672" s="210" t="s">
        <v>136</v>
      </c>
      <c r="H672" s="211">
        <v>15.1</v>
      </c>
      <c r="I672" s="212"/>
      <c r="J672" s="213">
        <f>ROUND(I672*H672,2)</f>
        <v>0</v>
      </c>
      <c r="K672" s="209" t="s">
        <v>137</v>
      </c>
      <c r="L672" s="47"/>
      <c r="M672" s="214" t="s">
        <v>28</v>
      </c>
      <c r="N672" s="215" t="s">
        <v>45</v>
      </c>
      <c r="O672" s="87"/>
      <c r="P672" s="216">
        <f>O672*H672</f>
        <v>0</v>
      </c>
      <c r="Q672" s="216">
        <v>0</v>
      </c>
      <c r="R672" s="216">
        <f>Q672*H672</f>
        <v>0</v>
      </c>
      <c r="S672" s="216">
        <v>0</v>
      </c>
      <c r="T672" s="217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18" t="s">
        <v>138</v>
      </c>
      <c r="AT672" s="218" t="s">
        <v>133</v>
      </c>
      <c r="AU672" s="218" t="s">
        <v>84</v>
      </c>
      <c r="AY672" s="20" t="s">
        <v>131</v>
      </c>
      <c r="BE672" s="219">
        <f>IF(N672="základní",J672,0)</f>
        <v>0</v>
      </c>
      <c r="BF672" s="219">
        <f>IF(N672="snížená",J672,0)</f>
        <v>0</v>
      </c>
      <c r="BG672" s="219">
        <f>IF(N672="zákl. přenesená",J672,0)</f>
        <v>0</v>
      </c>
      <c r="BH672" s="219">
        <f>IF(N672="sníž. přenesená",J672,0)</f>
        <v>0</v>
      </c>
      <c r="BI672" s="219">
        <f>IF(N672="nulová",J672,0)</f>
        <v>0</v>
      </c>
      <c r="BJ672" s="20" t="s">
        <v>82</v>
      </c>
      <c r="BK672" s="219">
        <f>ROUND(I672*H672,2)</f>
        <v>0</v>
      </c>
      <c r="BL672" s="20" t="s">
        <v>138</v>
      </c>
      <c r="BM672" s="218" t="s">
        <v>903</v>
      </c>
    </row>
    <row r="673" s="2" customFormat="1">
      <c r="A673" s="41"/>
      <c r="B673" s="42"/>
      <c r="C673" s="43"/>
      <c r="D673" s="220" t="s">
        <v>140</v>
      </c>
      <c r="E673" s="43"/>
      <c r="F673" s="221" t="s">
        <v>904</v>
      </c>
      <c r="G673" s="43"/>
      <c r="H673" s="43"/>
      <c r="I673" s="222"/>
      <c r="J673" s="43"/>
      <c r="K673" s="43"/>
      <c r="L673" s="47"/>
      <c r="M673" s="223"/>
      <c r="N673" s="224"/>
      <c r="O673" s="87"/>
      <c r="P673" s="87"/>
      <c r="Q673" s="87"/>
      <c r="R673" s="87"/>
      <c r="S673" s="87"/>
      <c r="T673" s="88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T673" s="20" t="s">
        <v>140</v>
      </c>
      <c r="AU673" s="20" t="s">
        <v>84</v>
      </c>
    </row>
    <row r="674" s="13" customFormat="1">
      <c r="A674" s="13"/>
      <c r="B674" s="225"/>
      <c r="C674" s="226"/>
      <c r="D674" s="227" t="s">
        <v>142</v>
      </c>
      <c r="E674" s="228" t="s">
        <v>28</v>
      </c>
      <c r="F674" s="229" t="s">
        <v>905</v>
      </c>
      <c r="G674" s="226"/>
      <c r="H674" s="230">
        <v>15.1</v>
      </c>
      <c r="I674" s="231"/>
      <c r="J674" s="226"/>
      <c r="K674" s="226"/>
      <c r="L674" s="232"/>
      <c r="M674" s="233"/>
      <c r="N674" s="234"/>
      <c r="O674" s="234"/>
      <c r="P674" s="234"/>
      <c r="Q674" s="234"/>
      <c r="R674" s="234"/>
      <c r="S674" s="234"/>
      <c r="T674" s="235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6" t="s">
        <v>142</v>
      </c>
      <c r="AU674" s="236" t="s">
        <v>84</v>
      </c>
      <c r="AV674" s="13" t="s">
        <v>84</v>
      </c>
      <c r="AW674" s="13" t="s">
        <v>36</v>
      </c>
      <c r="AX674" s="13" t="s">
        <v>82</v>
      </c>
      <c r="AY674" s="236" t="s">
        <v>131</v>
      </c>
    </row>
    <row r="675" s="12" customFormat="1" ht="20.88" customHeight="1">
      <c r="A675" s="12"/>
      <c r="B675" s="191"/>
      <c r="C675" s="192"/>
      <c r="D675" s="193" t="s">
        <v>73</v>
      </c>
      <c r="E675" s="205" t="s">
        <v>769</v>
      </c>
      <c r="F675" s="205" t="s">
        <v>906</v>
      </c>
      <c r="G675" s="192"/>
      <c r="H675" s="192"/>
      <c r="I675" s="195"/>
      <c r="J675" s="206">
        <f>BK675</f>
        <v>0</v>
      </c>
      <c r="K675" s="192"/>
      <c r="L675" s="197"/>
      <c r="M675" s="198"/>
      <c r="N675" s="199"/>
      <c r="O675" s="199"/>
      <c r="P675" s="200">
        <f>SUM(P676:P720)</f>
        <v>0</v>
      </c>
      <c r="Q675" s="199"/>
      <c r="R675" s="200">
        <f>SUM(R676:R720)</f>
        <v>0</v>
      </c>
      <c r="S675" s="199"/>
      <c r="T675" s="201">
        <f>SUM(T676:T720)</f>
        <v>1559.3580000000002</v>
      </c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R675" s="202" t="s">
        <v>82</v>
      </c>
      <c r="AT675" s="203" t="s">
        <v>73</v>
      </c>
      <c r="AU675" s="203" t="s">
        <v>84</v>
      </c>
      <c r="AY675" s="202" t="s">
        <v>131</v>
      </c>
      <c r="BK675" s="204">
        <f>SUM(BK676:BK720)</f>
        <v>0</v>
      </c>
    </row>
    <row r="676" s="2" customFormat="1" ht="37.8" customHeight="1">
      <c r="A676" s="41"/>
      <c r="B676" s="42"/>
      <c r="C676" s="207" t="s">
        <v>907</v>
      </c>
      <c r="D676" s="207" t="s">
        <v>133</v>
      </c>
      <c r="E676" s="208" t="s">
        <v>908</v>
      </c>
      <c r="F676" s="209" t="s">
        <v>909</v>
      </c>
      <c r="G676" s="210" t="s">
        <v>136</v>
      </c>
      <c r="H676" s="211">
        <v>164.69999999999999</v>
      </c>
      <c r="I676" s="212"/>
      <c r="J676" s="213">
        <f>ROUND(I676*H676,2)</f>
        <v>0</v>
      </c>
      <c r="K676" s="209" t="s">
        <v>137</v>
      </c>
      <c r="L676" s="47"/>
      <c r="M676" s="214" t="s">
        <v>28</v>
      </c>
      <c r="N676" s="215" t="s">
        <v>45</v>
      </c>
      <c r="O676" s="87"/>
      <c r="P676" s="216">
        <f>O676*H676</f>
        <v>0</v>
      </c>
      <c r="Q676" s="216">
        <v>0</v>
      </c>
      <c r="R676" s="216">
        <f>Q676*H676</f>
        <v>0</v>
      </c>
      <c r="S676" s="216">
        <v>0.255</v>
      </c>
      <c r="T676" s="217">
        <f>S676*H676</f>
        <v>41.9985</v>
      </c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R676" s="218" t="s">
        <v>138</v>
      </c>
      <c r="AT676" s="218" t="s">
        <v>133</v>
      </c>
      <c r="AU676" s="218" t="s">
        <v>149</v>
      </c>
      <c r="AY676" s="20" t="s">
        <v>131</v>
      </c>
      <c r="BE676" s="219">
        <f>IF(N676="základní",J676,0)</f>
        <v>0</v>
      </c>
      <c r="BF676" s="219">
        <f>IF(N676="snížená",J676,0)</f>
        <v>0</v>
      </c>
      <c r="BG676" s="219">
        <f>IF(N676="zákl. přenesená",J676,0)</f>
        <v>0</v>
      </c>
      <c r="BH676" s="219">
        <f>IF(N676="sníž. přenesená",J676,0)</f>
        <v>0</v>
      </c>
      <c r="BI676" s="219">
        <f>IF(N676="nulová",J676,0)</f>
        <v>0</v>
      </c>
      <c r="BJ676" s="20" t="s">
        <v>82</v>
      </c>
      <c r="BK676" s="219">
        <f>ROUND(I676*H676,2)</f>
        <v>0</v>
      </c>
      <c r="BL676" s="20" t="s">
        <v>138</v>
      </c>
      <c r="BM676" s="218" t="s">
        <v>910</v>
      </c>
    </row>
    <row r="677" s="2" customFormat="1">
      <c r="A677" s="41"/>
      <c r="B677" s="42"/>
      <c r="C677" s="43"/>
      <c r="D677" s="220" t="s">
        <v>140</v>
      </c>
      <c r="E677" s="43"/>
      <c r="F677" s="221" t="s">
        <v>911</v>
      </c>
      <c r="G677" s="43"/>
      <c r="H677" s="43"/>
      <c r="I677" s="222"/>
      <c r="J677" s="43"/>
      <c r="K677" s="43"/>
      <c r="L677" s="47"/>
      <c r="M677" s="223"/>
      <c r="N677" s="224"/>
      <c r="O677" s="87"/>
      <c r="P677" s="87"/>
      <c r="Q677" s="87"/>
      <c r="R677" s="87"/>
      <c r="S677" s="87"/>
      <c r="T677" s="88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T677" s="20" t="s">
        <v>140</v>
      </c>
      <c r="AU677" s="20" t="s">
        <v>149</v>
      </c>
    </row>
    <row r="678" s="2" customFormat="1">
      <c r="A678" s="41"/>
      <c r="B678" s="42"/>
      <c r="C678" s="43"/>
      <c r="D678" s="227" t="s">
        <v>213</v>
      </c>
      <c r="E678" s="43"/>
      <c r="F678" s="258" t="s">
        <v>912</v>
      </c>
      <c r="G678" s="43"/>
      <c r="H678" s="43"/>
      <c r="I678" s="222"/>
      <c r="J678" s="43"/>
      <c r="K678" s="43"/>
      <c r="L678" s="47"/>
      <c r="M678" s="223"/>
      <c r="N678" s="224"/>
      <c r="O678" s="87"/>
      <c r="P678" s="87"/>
      <c r="Q678" s="87"/>
      <c r="R678" s="87"/>
      <c r="S678" s="87"/>
      <c r="T678" s="88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T678" s="20" t="s">
        <v>213</v>
      </c>
      <c r="AU678" s="20" t="s">
        <v>149</v>
      </c>
    </row>
    <row r="679" s="13" customFormat="1">
      <c r="A679" s="13"/>
      <c r="B679" s="225"/>
      <c r="C679" s="226"/>
      <c r="D679" s="227" t="s">
        <v>142</v>
      </c>
      <c r="E679" s="228" t="s">
        <v>28</v>
      </c>
      <c r="F679" s="229" t="s">
        <v>913</v>
      </c>
      <c r="G679" s="226"/>
      <c r="H679" s="230">
        <v>164.69999999999999</v>
      </c>
      <c r="I679" s="231"/>
      <c r="J679" s="226"/>
      <c r="K679" s="226"/>
      <c r="L679" s="232"/>
      <c r="M679" s="233"/>
      <c r="N679" s="234"/>
      <c r="O679" s="234"/>
      <c r="P679" s="234"/>
      <c r="Q679" s="234"/>
      <c r="R679" s="234"/>
      <c r="S679" s="234"/>
      <c r="T679" s="235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6" t="s">
        <v>142</v>
      </c>
      <c r="AU679" s="236" t="s">
        <v>149</v>
      </c>
      <c r="AV679" s="13" t="s">
        <v>84</v>
      </c>
      <c r="AW679" s="13" t="s">
        <v>36</v>
      </c>
      <c r="AX679" s="13" t="s">
        <v>82</v>
      </c>
      <c r="AY679" s="236" t="s">
        <v>131</v>
      </c>
    </row>
    <row r="680" s="2" customFormat="1" ht="37.8" customHeight="1">
      <c r="A680" s="41"/>
      <c r="B680" s="42"/>
      <c r="C680" s="207" t="s">
        <v>914</v>
      </c>
      <c r="D680" s="207" t="s">
        <v>133</v>
      </c>
      <c r="E680" s="208" t="s">
        <v>915</v>
      </c>
      <c r="F680" s="209" t="s">
        <v>916</v>
      </c>
      <c r="G680" s="210" t="s">
        <v>136</v>
      </c>
      <c r="H680" s="211">
        <v>37</v>
      </c>
      <c r="I680" s="212"/>
      <c r="J680" s="213">
        <f>ROUND(I680*H680,2)</f>
        <v>0</v>
      </c>
      <c r="K680" s="209" t="s">
        <v>137</v>
      </c>
      <c r="L680" s="47"/>
      <c r="M680" s="214" t="s">
        <v>28</v>
      </c>
      <c r="N680" s="215" t="s">
        <v>45</v>
      </c>
      <c r="O680" s="87"/>
      <c r="P680" s="216">
        <f>O680*H680</f>
        <v>0</v>
      </c>
      <c r="Q680" s="216">
        <v>0</v>
      </c>
      <c r="R680" s="216">
        <f>Q680*H680</f>
        <v>0</v>
      </c>
      <c r="S680" s="216">
        <v>0.26000000000000001</v>
      </c>
      <c r="T680" s="217">
        <f>S680*H680</f>
        <v>9.620000000000001</v>
      </c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R680" s="218" t="s">
        <v>138</v>
      </c>
      <c r="AT680" s="218" t="s">
        <v>133</v>
      </c>
      <c r="AU680" s="218" t="s">
        <v>149</v>
      </c>
      <c r="AY680" s="20" t="s">
        <v>131</v>
      </c>
      <c r="BE680" s="219">
        <f>IF(N680="základní",J680,0)</f>
        <v>0</v>
      </c>
      <c r="BF680" s="219">
        <f>IF(N680="snížená",J680,0)</f>
        <v>0</v>
      </c>
      <c r="BG680" s="219">
        <f>IF(N680="zákl. přenesená",J680,0)</f>
        <v>0</v>
      </c>
      <c r="BH680" s="219">
        <f>IF(N680="sníž. přenesená",J680,0)</f>
        <v>0</v>
      </c>
      <c r="BI680" s="219">
        <f>IF(N680="nulová",J680,0)</f>
        <v>0</v>
      </c>
      <c r="BJ680" s="20" t="s">
        <v>82</v>
      </c>
      <c r="BK680" s="219">
        <f>ROUND(I680*H680,2)</f>
        <v>0</v>
      </c>
      <c r="BL680" s="20" t="s">
        <v>138</v>
      </c>
      <c r="BM680" s="218" t="s">
        <v>917</v>
      </c>
    </row>
    <row r="681" s="2" customFormat="1">
      <c r="A681" s="41"/>
      <c r="B681" s="42"/>
      <c r="C681" s="43"/>
      <c r="D681" s="220" t="s">
        <v>140</v>
      </c>
      <c r="E681" s="43"/>
      <c r="F681" s="221" t="s">
        <v>918</v>
      </c>
      <c r="G681" s="43"/>
      <c r="H681" s="43"/>
      <c r="I681" s="222"/>
      <c r="J681" s="43"/>
      <c r="K681" s="43"/>
      <c r="L681" s="47"/>
      <c r="M681" s="223"/>
      <c r="N681" s="224"/>
      <c r="O681" s="87"/>
      <c r="P681" s="87"/>
      <c r="Q681" s="87"/>
      <c r="R681" s="87"/>
      <c r="S681" s="87"/>
      <c r="T681" s="88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T681" s="20" t="s">
        <v>140</v>
      </c>
      <c r="AU681" s="20" t="s">
        <v>149</v>
      </c>
    </row>
    <row r="682" s="13" customFormat="1">
      <c r="A682" s="13"/>
      <c r="B682" s="225"/>
      <c r="C682" s="226"/>
      <c r="D682" s="227" t="s">
        <v>142</v>
      </c>
      <c r="E682" s="228" t="s">
        <v>28</v>
      </c>
      <c r="F682" s="229" t="s">
        <v>368</v>
      </c>
      <c r="G682" s="226"/>
      <c r="H682" s="230">
        <v>37</v>
      </c>
      <c r="I682" s="231"/>
      <c r="J682" s="226"/>
      <c r="K682" s="226"/>
      <c r="L682" s="232"/>
      <c r="M682" s="233"/>
      <c r="N682" s="234"/>
      <c r="O682" s="234"/>
      <c r="P682" s="234"/>
      <c r="Q682" s="234"/>
      <c r="R682" s="234"/>
      <c r="S682" s="234"/>
      <c r="T682" s="235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6" t="s">
        <v>142</v>
      </c>
      <c r="AU682" s="236" t="s">
        <v>149</v>
      </c>
      <c r="AV682" s="13" t="s">
        <v>84</v>
      </c>
      <c r="AW682" s="13" t="s">
        <v>36</v>
      </c>
      <c r="AX682" s="13" t="s">
        <v>82</v>
      </c>
      <c r="AY682" s="236" t="s">
        <v>131</v>
      </c>
    </row>
    <row r="683" s="2" customFormat="1" ht="33" customHeight="1">
      <c r="A683" s="41"/>
      <c r="B683" s="42"/>
      <c r="C683" s="207" t="s">
        <v>919</v>
      </c>
      <c r="D683" s="207" t="s">
        <v>133</v>
      </c>
      <c r="E683" s="208" t="s">
        <v>920</v>
      </c>
      <c r="F683" s="209" t="s">
        <v>921</v>
      </c>
      <c r="G683" s="210" t="s">
        <v>136</v>
      </c>
      <c r="H683" s="211">
        <v>15.1</v>
      </c>
      <c r="I683" s="212"/>
      <c r="J683" s="213">
        <f>ROUND(I683*H683,2)</f>
        <v>0</v>
      </c>
      <c r="K683" s="209" t="s">
        <v>137</v>
      </c>
      <c r="L683" s="47"/>
      <c r="M683" s="214" t="s">
        <v>28</v>
      </c>
      <c r="N683" s="215" t="s">
        <v>45</v>
      </c>
      <c r="O683" s="87"/>
      <c r="P683" s="216">
        <f>O683*H683</f>
        <v>0</v>
      </c>
      <c r="Q683" s="216">
        <v>0</v>
      </c>
      <c r="R683" s="216">
        <f>Q683*H683</f>
        <v>0</v>
      </c>
      <c r="S683" s="216">
        <v>0.32000000000000001</v>
      </c>
      <c r="T683" s="217">
        <f>S683*H683</f>
        <v>4.8319999999999999</v>
      </c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R683" s="218" t="s">
        <v>138</v>
      </c>
      <c r="AT683" s="218" t="s">
        <v>133</v>
      </c>
      <c r="AU683" s="218" t="s">
        <v>149</v>
      </c>
      <c r="AY683" s="20" t="s">
        <v>131</v>
      </c>
      <c r="BE683" s="219">
        <f>IF(N683="základní",J683,0)</f>
        <v>0</v>
      </c>
      <c r="BF683" s="219">
        <f>IF(N683="snížená",J683,0)</f>
        <v>0</v>
      </c>
      <c r="BG683" s="219">
        <f>IF(N683="zákl. přenesená",J683,0)</f>
        <v>0</v>
      </c>
      <c r="BH683" s="219">
        <f>IF(N683="sníž. přenesená",J683,0)</f>
        <v>0</v>
      </c>
      <c r="BI683" s="219">
        <f>IF(N683="nulová",J683,0)</f>
        <v>0</v>
      </c>
      <c r="BJ683" s="20" t="s">
        <v>82</v>
      </c>
      <c r="BK683" s="219">
        <f>ROUND(I683*H683,2)</f>
        <v>0</v>
      </c>
      <c r="BL683" s="20" t="s">
        <v>138</v>
      </c>
      <c r="BM683" s="218" t="s">
        <v>922</v>
      </c>
    </row>
    <row r="684" s="2" customFormat="1">
      <c r="A684" s="41"/>
      <c r="B684" s="42"/>
      <c r="C684" s="43"/>
      <c r="D684" s="220" t="s">
        <v>140</v>
      </c>
      <c r="E684" s="43"/>
      <c r="F684" s="221" t="s">
        <v>923</v>
      </c>
      <c r="G684" s="43"/>
      <c r="H684" s="43"/>
      <c r="I684" s="222"/>
      <c r="J684" s="43"/>
      <c r="K684" s="43"/>
      <c r="L684" s="47"/>
      <c r="M684" s="223"/>
      <c r="N684" s="224"/>
      <c r="O684" s="87"/>
      <c r="P684" s="87"/>
      <c r="Q684" s="87"/>
      <c r="R684" s="87"/>
      <c r="S684" s="87"/>
      <c r="T684" s="88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T684" s="20" t="s">
        <v>140</v>
      </c>
      <c r="AU684" s="20" t="s">
        <v>149</v>
      </c>
    </row>
    <row r="685" s="13" customFormat="1">
      <c r="A685" s="13"/>
      <c r="B685" s="225"/>
      <c r="C685" s="226"/>
      <c r="D685" s="227" t="s">
        <v>142</v>
      </c>
      <c r="E685" s="228" t="s">
        <v>28</v>
      </c>
      <c r="F685" s="229" t="s">
        <v>905</v>
      </c>
      <c r="G685" s="226"/>
      <c r="H685" s="230">
        <v>15.1</v>
      </c>
      <c r="I685" s="231"/>
      <c r="J685" s="226"/>
      <c r="K685" s="226"/>
      <c r="L685" s="232"/>
      <c r="M685" s="233"/>
      <c r="N685" s="234"/>
      <c r="O685" s="234"/>
      <c r="P685" s="234"/>
      <c r="Q685" s="234"/>
      <c r="R685" s="234"/>
      <c r="S685" s="234"/>
      <c r="T685" s="235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6" t="s">
        <v>142</v>
      </c>
      <c r="AU685" s="236" t="s">
        <v>149</v>
      </c>
      <c r="AV685" s="13" t="s">
        <v>84</v>
      </c>
      <c r="AW685" s="13" t="s">
        <v>36</v>
      </c>
      <c r="AX685" s="13" t="s">
        <v>82</v>
      </c>
      <c r="AY685" s="236" t="s">
        <v>131</v>
      </c>
    </row>
    <row r="686" s="2" customFormat="1" ht="37.8" customHeight="1">
      <c r="A686" s="41"/>
      <c r="B686" s="42"/>
      <c r="C686" s="207" t="s">
        <v>924</v>
      </c>
      <c r="D686" s="207" t="s">
        <v>133</v>
      </c>
      <c r="E686" s="208" t="s">
        <v>925</v>
      </c>
      <c r="F686" s="209" t="s">
        <v>926</v>
      </c>
      <c r="G686" s="210" t="s">
        <v>136</v>
      </c>
      <c r="H686" s="211">
        <v>2526.0999999999999</v>
      </c>
      <c r="I686" s="212"/>
      <c r="J686" s="213">
        <f>ROUND(I686*H686,2)</f>
        <v>0</v>
      </c>
      <c r="K686" s="209" t="s">
        <v>137</v>
      </c>
      <c r="L686" s="47"/>
      <c r="M686" s="214" t="s">
        <v>28</v>
      </c>
      <c r="N686" s="215" t="s">
        <v>45</v>
      </c>
      <c r="O686" s="87"/>
      <c r="P686" s="216">
        <f>O686*H686</f>
        <v>0</v>
      </c>
      <c r="Q686" s="216">
        <v>0</v>
      </c>
      <c r="R686" s="216">
        <f>Q686*H686</f>
        <v>0</v>
      </c>
      <c r="S686" s="216">
        <v>0.40000000000000002</v>
      </c>
      <c r="T686" s="217">
        <f>S686*H686</f>
        <v>1010.4400000000001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18" t="s">
        <v>138</v>
      </c>
      <c r="AT686" s="218" t="s">
        <v>133</v>
      </c>
      <c r="AU686" s="218" t="s">
        <v>149</v>
      </c>
      <c r="AY686" s="20" t="s">
        <v>131</v>
      </c>
      <c r="BE686" s="219">
        <f>IF(N686="základní",J686,0)</f>
        <v>0</v>
      </c>
      <c r="BF686" s="219">
        <f>IF(N686="snížená",J686,0)</f>
        <v>0</v>
      </c>
      <c r="BG686" s="219">
        <f>IF(N686="zákl. přenesená",J686,0)</f>
        <v>0</v>
      </c>
      <c r="BH686" s="219">
        <f>IF(N686="sníž. přenesená",J686,0)</f>
        <v>0</v>
      </c>
      <c r="BI686" s="219">
        <f>IF(N686="nulová",J686,0)</f>
        <v>0</v>
      </c>
      <c r="BJ686" s="20" t="s">
        <v>82</v>
      </c>
      <c r="BK686" s="219">
        <f>ROUND(I686*H686,2)</f>
        <v>0</v>
      </c>
      <c r="BL686" s="20" t="s">
        <v>138</v>
      </c>
      <c r="BM686" s="218" t="s">
        <v>927</v>
      </c>
    </row>
    <row r="687" s="2" customFormat="1">
      <c r="A687" s="41"/>
      <c r="B687" s="42"/>
      <c r="C687" s="43"/>
      <c r="D687" s="220" t="s">
        <v>140</v>
      </c>
      <c r="E687" s="43"/>
      <c r="F687" s="221" t="s">
        <v>928</v>
      </c>
      <c r="G687" s="43"/>
      <c r="H687" s="43"/>
      <c r="I687" s="222"/>
      <c r="J687" s="43"/>
      <c r="K687" s="43"/>
      <c r="L687" s="47"/>
      <c r="M687" s="223"/>
      <c r="N687" s="224"/>
      <c r="O687" s="87"/>
      <c r="P687" s="87"/>
      <c r="Q687" s="87"/>
      <c r="R687" s="87"/>
      <c r="S687" s="87"/>
      <c r="T687" s="88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T687" s="20" t="s">
        <v>140</v>
      </c>
      <c r="AU687" s="20" t="s">
        <v>149</v>
      </c>
    </row>
    <row r="688" s="13" customFormat="1">
      <c r="A688" s="13"/>
      <c r="B688" s="225"/>
      <c r="C688" s="226"/>
      <c r="D688" s="227" t="s">
        <v>142</v>
      </c>
      <c r="E688" s="228" t="s">
        <v>28</v>
      </c>
      <c r="F688" s="229" t="s">
        <v>929</v>
      </c>
      <c r="G688" s="226"/>
      <c r="H688" s="230">
        <v>2526.0999999999999</v>
      </c>
      <c r="I688" s="231"/>
      <c r="J688" s="226"/>
      <c r="K688" s="226"/>
      <c r="L688" s="232"/>
      <c r="M688" s="233"/>
      <c r="N688" s="234"/>
      <c r="O688" s="234"/>
      <c r="P688" s="234"/>
      <c r="Q688" s="234"/>
      <c r="R688" s="234"/>
      <c r="S688" s="234"/>
      <c r="T688" s="235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6" t="s">
        <v>142</v>
      </c>
      <c r="AU688" s="236" t="s">
        <v>149</v>
      </c>
      <c r="AV688" s="13" t="s">
        <v>84</v>
      </c>
      <c r="AW688" s="13" t="s">
        <v>36</v>
      </c>
      <c r="AX688" s="13" t="s">
        <v>82</v>
      </c>
      <c r="AY688" s="236" t="s">
        <v>131</v>
      </c>
    </row>
    <row r="689" s="2" customFormat="1" ht="24.15" customHeight="1">
      <c r="A689" s="41"/>
      <c r="B689" s="42"/>
      <c r="C689" s="207" t="s">
        <v>930</v>
      </c>
      <c r="D689" s="207" t="s">
        <v>133</v>
      </c>
      <c r="E689" s="208" t="s">
        <v>931</v>
      </c>
      <c r="F689" s="209" t="s">
        <v>932</v>
      </c>
      <c r="G689" s="210" t="s">
        <v>136</v>
      </c>
      <c r="H689" s="211">
        <v>11</v>
      </c>
      <c r="I689" s="212"/>
      <c r="J689" s="213">
        <f>ROUND(I689*H689,2)</f>
        <v>0</v>
      </c>
      <c r="K689" s="209" t="s">
        <v>137</v>
      </c>
      <c r="L689" s="47"/>
      <c r="M689" s="214" t="s">
        <v>28</v>
      </c>
      <c r="N689" s="215" t="s">
        <v>45</v>
      </c>
      <c r="O689" s="87"/>
      <c r="P689" s="216">
        <f>O689*H689</f>
        <v>0</v>
      </c>
      <c r="Q689" s="216">
        <v>0</v>
      </c>
      <c r="R689" s="216">
        <f>Q689*H689</f>
        <v>0</v>
      </c>
      <c r="S689" s="216">
        <v>0.32500000000000001</v>
      </c>
      <c r="T689" s="217">
        <f>S689*H689</f>
        <v>3.5750000000000002</v>
      </c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R689" s="218" t="s">
        <v>138</v>
      </c>
      <c r="AT689" s="218" t="s">
        <v>133</v>
      </c>
      <c r="AU689" s="218" t="s">
        <v>149</v>
      </c>
      <c r="AY689" s="20" t="s">
        <v>131</v>
      </c>
      <c r="BE689" s="219">
        <f>IF(N689="základní",J689,0)</f>
        <v>0</v>
      </c>
      <c r="BF689" s="219">
        <f>IF(N689="snížená",J689,0)</f>
        <v>0</v>
      </c>
      <c r="BG689" s="219">
        <f>IF(N689="zákl. přenesená",J689,0)</f>
        <v>0</v>
      </c>
      <c r="BH689" s="219">
        <f>IF(N689="sníž. přenesená",J689,0)</f>
        <v>0</v>
      </c>
      <c r="BI689" s="219">
        <f>IF(N689="nulová",J689,0)</f>
        <v>0</v>
      </c>
      <c r="BJ689" s="20" t="s">
        <v>82</v>
      </c>
      <c r="BK689" s="219">
        <f>ROUND(I689*H689,2)</f>
        <v>0</v>
      </c>
      <c r="BL689" s="20" t="s">
        <v>138</v>
      </c>
      <c r="BM689" s="218" t="s">
        <v>933</v>
      </c>
    </row>
    <row r="690" s="2" customFormat="1">
      <c r="A690" s="41"/>
      <c r="B690" s="42"/>
      <c r="C690" s="43"/>
      <c r="D690" s="220" t="s">
        <v>140</v>
      </c>
      <c r="E690" s="43"/>
      <c r="F690" s="221" t="s">
        <v>934</v>
      </c>
      <c r="G690" s="43"/>
      <c r="H690" s="43"/>
      <c r="I690" s="222"/>
      <c r="J690" s="43"/>
      <c r="K690" s="43"/>
      <c r="L690" s="47"/>
      <c r="M690" s="223"/>
      <c r="N690" s="224"/>
      <c r="O690" s="87"/>
      <c r="P690" s="87"/>
      <c r="Q690" s="87"/>
      <c r="R690" s="87"/>
      <c r="S690" s="87"/>
      <c r="T690" s="88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T690" s="20" t="s">
        <v>140</v>
      </c>
      <c r="AU690" s="20" t="s">
        <v>149</v>
      </c>
    </row>
    <row r="691" s="13" customFormat="1">
      <c r="A691" s="13"/>
      <c r="B691" s="225"/>
      <c r="C691" s="226"/>
      <c r="D691" s="227" t="s">
        <v>142</v>
      </c>
      <c r="E691" s="228" t="s">
        <v>28</v>
      </c>
      <c r="F691" s="229" t="s">
        <v>935</v>
      </c>
      <c r="G691" s="226"/>
      <c r="H691" s="230">
        <v>11</v>
      </c>
      <c r="I691" s="231"/>
      <c r="J691" s="226"/>
      <c r="K691" s="226"/>
      <c r="L691" s="232"/>
      <c r="M691" s="233"/>
      <c r="N691" s="234"/>
      <c r="O691" s="234"/>
      <c r="P691" s="234"/>
      <c r="Q691" s="234"/>
      <c r="R691" s="234"/>
      <c r="S691" s="234"/>
      <c r="T691" s="235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6" t="s">
        <v>142</v>
      </c>
      <c r="AU691" s="236" t="s">
        <v>149</v>
      </c>
      <c r="AV691" s="13" t="s">
        <v>84</v>
      </c>
      <c r="AW691" s="13" t="s">
        <v>36</v>
      </c>
      <c r="AX691" s="13" t="s">
        <v>74</v>
      </c>
      <c r="AY691" s="236" t="s">
        <v>131</v>
      </c>
    </row>
    <row r="692" s="15" customFormat="1">
      <c r="A692" s="15"/>
      <c r="B692" s="247"/>
      <c r="C692" s="248"/>
      <c r="D692" s="227" t="s">
        <v>142</v>
      </c>
      <c r="E692" s="249" t="s">
        <v>28</v>
      </c>
      <c r="F692" s="250" t="s">
        <v>162</v>
      </c>
      <c r="G692" s="248"/>
      <c r="H692" s="251">
        <v>11</v>
      </c>
      <c r="I692" s="252"/>
      <c r="J692" s="248"/>
      <c r="K692" s="248"/>
      <c r="L692" s="253"/>
      <c r="M692" s="254"/>
      <c r="N692" s="255"/>
      <c r="O692" s="255"/>
      <c r="P692" s="255"/>
      <c r="Q692" s="255"/>
      <c r="R692" s="255"/>
      <c r="S692" s="255"/>
      <c r="T692" s="256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57" t="s">
        <v>142</v>
      </c>
      <c r="AU692" s="257" t="s">
        <v>149</v>
      </c>
      <c r="AV692" s="15" t="s">
        <v>138</v>
      </c>
      <c r="AW692" s="15" t="s">
        <v>36</v>
      </c>
      <c r="AX692" s="15" t="s">
        <v>82</v>
      </c>
      <c r="AY692" s="257" t="s">
        <v>131</v>
      </c>
    </row>
    <row r="693" s="2" customFormat="1" ht="37.8" customHeight="1">
      <c r="A693" s="41"/>
      <c r="B693" s="42"/>
      <c r="C693" s="207" t="s">
        <v>936</v>
      </c>
      <c r="D693" s="207" t="s">
        <v>133</v>
      </c>
      <c r="E693" s="208" t="s">
        <v>937</v>
      </c>
      <c r="F693" s="209" t="s">
        <v>938</v>
      </c>
      <c r="G693" s="210" t="s">
        <v>136</v>
      </c>
      <c r="H693" s="211">
        <v>690.20000000000005</v>
      </c>
      <c r="I693" s="212"/>
      <c r="J693" s="213">
        <f>ROUND(I693*H693,2)</f>
        <v>0</v>
      </c>
      <c r="K693" s="209" t="s">
        <v>137</v>
      </c>
      <c r="L693" s="47"/>
      <c r="M693" s="214" t="s">
        <v>28</v>
      </c>
      <c r="N693" s="215" t="s">
        <v>45</v>
      </c>
      <c r="O693" s="87"/>
      <c r="P693" s="216">
        <f>O693*H693</f>
        <v>0</v>
      </c>
      <c r="Q693" s="216">
        <v>0</v>
      </c>
      <c r="R693" s="216">
        <f>Q693*H693</f>
        <v>0</v>
      </c>
      <c r="S693" s="216">
        <v>0.32500000000000001</v>
      </c>
      <c r="T693" s="217">
        <f>S693*H693</f>
        <v>224.31500000000003</v>
      </c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R693" s="218" t="s">
        <v>138</v>
      </c>
      <c r="AT693" s="218" t="s">
        <v>133</v>
      </c>
      <c r="AU693" s="218" t="s">
        <v>149</v>
      </c>
      <c r="AY693" s="20" t="s">
        <v>131</v>
      </c>
      <c r="BE693" s="219">
        <f>IF(N693="základní",J693,0)</f>
        <v>0</v>
      </c>
      <c r="BF693" s="219">
        <f>IF(N693="snížená",J693,0)</f>
        <v>0</v>
      </c>
      <c r="BG693" s="219">
        <f>IF(N693="zákl. přenesená",J693,0)</f>
        <v>0</v>
      </c>
      <c r="BH693" s="219">
        <f>IF(N693="sníž. přenesená",J693,0)</f>
        <v>0</v>
      </c>
      <c r="BI693" s="219">
        <f>IF(N693="nulová",J693,0)</f>
        <v>0</v>
      </c>
      <c r="BJ693" s="20" t="s">
        <v>82</v>
      </c>
      <c r="BK693" s="219">
        <f>ROUND(I693*H693,2)</f>
        <v>0</v>
      </c>
      <c r="BL693" s="20" t="s">
        <v>138</v>
      </c>
      <c r="BM693" s="218" t="s">
        <v>939</v>
      </c>
    </row>
    <row r="694" s="2" customFormat="1">
      <c r="A694" s="41"/>
      <c r="B694" s="42"/>
      <c r="C694" s="43"/>
      <c r="D694" s="220" t="s">
        <v>140</v>
      </c>
      <c r="E694" s="43"/>
      <c r="F694" s="221" t="s">
        <v>940</v>
      </c>
      <c r="G694" s="43"/>
      <c r="H694" s="43"/>
      <c r="I694" s="222"/>
      <c r="J694" s="43"/>
      <c r="K694" s="43"/>
      <c r="L694" s="47"/>
      <c r="M694" s="223"/>
      <c r="N694" s="224"/>
      <c r="O694" s="87"/>
      <c r="P694" s="87"/>
      <c r="Q694" s="87"/>
      <c r="R694" s="87"/>
      <c r="S694" s="87"/>
      <c r="T694" s="88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T694" s="20" t="s">
        <v>140</v>
      </c>
      <c r="AU694" s="20" t="s">
        <v>149</v>
      </c>
    </row>
    <row r="695" s="13" customFormat="1">
      <c r="A695" s="13"/>
      <c r="B695" s="225"/>
      <c r="C695" s="226"/>
      <c r="D695" s="227" t="s">
        <v>142</v>
      </c>
      <c r="E695" s="228" t="s">
        <v>28</v>
      </c>
      <c r="F695" s="229" t="s">
        <v>941</v>
      </c>
      <c r="G695" s="226"/>
      <c r="H695" s="230">
        <v>690.20000000000005</v>
      </c>
      <c r="I695" s="231"/>
      <c r="J695" s="226"/>
      <c r="K695" s="226"/>
      <c r="L695" s="232"/>
      <c r="M695" s="233"/>
      <c r="N695" s="234"/>
      <c r="O695" s="234"/>
      <c r="P695" s="234"/>
      <c r="Q695" s="234"/>
      <c r="R695" s="234"/>
      <c r="S695" s="234"/>
      <c r="T695" s="235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6" t="s">
        <v>142</v>
      </c>
      <c r="AU695" s="236" t="s">
        <v>149</v>
      </c>
      <c r="AV695" s="13" t="s">
        <v>84</v>
      </c>
      <c r="AW695" s="13" t="s">
        <v>36</v>
      </c>
      <c r="AX695" s="13" t="s">
        <v>82</v>
      </c>
      <c r="AY695" s="236" t="s">
        <v>131</v>
      </c>
    </row>
    <row r="696" s="2" customFormat="1" ht="33" customHeight="1">
      <c r="A696" s="41"/>
      <c r="B696" s="42"/>
      <c r="C696" s="207" t="s">
        <v>942</v>
      </c>
      <c r="D696" s="207" t="s">
        <v>133</v>
      </c>
      <c r="E696" s="208" t="s">
        <v>943</v>
      </c>
      <c r="F696" s="209" t="s">
        <v>944</v>
      </c>
      <c r="G696" s="210" t="s">
        <v>136</v>
      </c>
      <c r="H696" s="211">
        <v>243.59999999999999</v>
      </c>
      <c r="I696" s="212"/>
      <c r="J696" s="213">
        <f>ROUND(I696*H696,2)</f>
        <v>0</v>
      </c>
      <c r="K696" s="209" t="s">
        <v>137</v>
      </c>
      <c r="L696" s="47"/>
      <c r="M696" s="214" t="s">
        <v>28</v>
      </c>
      <c r="N696" s="215" t="s">
        <v>45</v>
      </c>
      <c r="O696" s="87"/>
      <c r="P696" s="216">
        <f>O696*H696</f>
        <v>0</v>
      </c>
      <c r="Q696" s="216">
        <v>0</v>
      </c>
      <c r="R696" s="216">
        <f>Q696*H696</f>
        <v>0</v>
      </c>
      <c r="S696" s="216">
        <v>0.32500000000000001</v>
      </c>
      <c r="T696" s="217">
        <f>S696*H696</f>
        <v>79.170000000000002</v>
      </c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R696" s="218" t="s">
        <v>138</v>
      </c>
      <c r="AT696" s="218" t="s">
        <v>133</v>
      </c>
      <c r="AU696" s="218" t="s">
        <v>149</v>
      </c>
      <c r="AY696" s="20" t="s">
        <v>131</v>
      </c>
      <c r="BE696" s="219">
        <f>IF(N696="základní",J696,0)</f>
        <v>0</v>
      </c>
      <c r="BF696" s="219">
        <f>IF(N696="snížená",J696,0)</f>
        <v>0</v>
      </c>
      <c r="BG696" s="219">
        <f>IF(N696="zákl. přenesená",J696,0)</f>
        <v>0</v>
      </c>
      <c r="BH696" s="219">
        <f>IF(N696="sníž. přenesená",J696,0)</f>
        <v>0</v>
      </c>
      <c r="BI696" s="219">
        <f>IF(N696="nulová",J696,0)</f>
        <v>0</v>
      </c>
      <c r="BJ696" s="20" t="s">
        <v>82</v>
      </c>
      <c r="BK696" s="219">
        <f>ROUND(I696*H696,2)</f>
        <v>0</v>
      </c>
      <c r="BL696" s="20" t="s">
        <v>138</v>
      </c>
      <c r="BM696" s="218" t="s">
        <v>945</v>
      </c>
    </row>
    <row r="697" s="2" customFormat="1">
      <c r="A697" s="41"/>
      <c r="B697" s="42"/>
      <c r="C697" s="43"/>
      <c r="D697" s="220" t="s">
        <v>140</v>
      </c>
      <c r="E697" s="43"/>
      <c r="F697" s="221" t="s">
        <v>946</v>
      </c>
      <c r="G697" s="43"/>
      <c r="H697" s="43"/>
      <c r="I697" s="222"/>
      <c r="J697" s="43"/>
      <c r="K697" s="43"/>
      <c r="L697" s="47"/>
      <c r="M697" s="223"/>
      <c r="N697" s="224"/>
      <c r="O697" s="87"/>
      <c r="P697" s="87"/>
      <c r="Q697" s="87"/>
      <c r="R697" s="87"/>
      <c r="S697" s="87"/>
      <c r="T697" s="88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T697" s="20" t="s">
        <v>140</v>
      </c>
      <c r="AU697" s="20" t="s">
        <v>149</v>
      </c>
    </row>
    <row r="698" s="13" customFormat="1">
      <c r="A698" s="13"/>
      <c r="B698" s="225"/>
      <c r="C698" s="226"/>
      <c r="D698" s="227" t="s">
        <v>142</v>
      </c>
      <c r="E698" s="228" t="s">
        <v>28</v>
      </c>
      <c r="F698" s="229" t="s">
        <v>947</v>
      </c>
      <c r="G698" s="226"/>
      <c r="H698" s="230">
        <v>243.59999999999999</v>
      </c>
      <c r="I698" s="231"/>
      <c r="J698" s="226"/>
      <c r="K698" s="226"/>
      <c r="L698" s="232"/>
      <c r="M698" s="233"/>
      <c r="N698" s="234"/>
      <c r="O698" s="234"/>
      <c r="P698" s="234"/>
      <c r="Q698" s="234"/>
      <c r="R698" s="234"/>
      <c r="S698" s="234"/>
      <c r="T698" s="235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6" t="s">
        <v>142</v>
      </c>
      <c r="AU698" s="236" t="s">
        <v>149</v>
      </c>
      <c r="AV698" s="13" t="s">
        <v>84</v>
      </c>
      <c r="AW698" s="13" t="s">
        <v>36</v>
      </c>
      <c r="AX698" s="13" t="s">
        <v>82</v>
      </c>
      <c r="AY698" s="236" t="s">
        <v>131</v>
      </c>
    </row>
    <row r="699" s="2" customFormat="1" ht="33" customHeight="1">
      <c r="A699" s="41"/>
      <c r="B699" s="42"/>
      <c r="C699" s="207" t="s">
        <v>948</v>
      </c>
      <c r="D699" s="207" t="s">
        <v>133</v>
      </c>
      <c r="E699" s="208" t="s">
        <v>949</v>
      </c>
      <c r="F699" s="209" t="s">
        <v>950</v>
      </c>
      <c r="G699" s="210" t="s">
        <v>136</v>
      </c>
      <c r="H699" s="211">
        <v>32</v>
      </c>
      <c r="I699" s="212"/>
      <c r="J699" s="213">
        <f>ROUND(I699*H699,2)</f>
        <v>0</v>
      </c>
      <c r="K699" s="209" t="s">
        <v>137</v>
      </c>
      <c r="L699" s="47"/>
      <c r="M699" s="214" t="s">
        <v>28</v>
      </c>
      <c r="N699" s="215" t="s">
        <v>45</v>
      </c>
      <c r="O699" s="87"/>
      <c r="P699" s="216">
        <f>O699*H699</f>
        <v>0</v>
      </c>
      <c r="Q699" s="216">
        <v>0</v>
      </c>
      <c r="R699" s="216">
        <f>Q699*H699</f>
        <v>0</v>
      </c>
      <c r="S699" s="216">
        <v>0.316</v>
      </c>
      <c r="T699" s="217">
        <f>S699*H699</f>
        <v>10.112</v>
      </c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R699" s="218" t="s">
        <v>138</v>
      </c>
      <c r="AT699" s="218" t="s">
        <v>133</v>
      </c>
      <c r="AU699" s="218" t="s">
        <v>149</v>
      </c>
      <c r="AY699" s="20" t="s">
        <v>131</v>
      </c>
      <c r="BE699" s="219">
        <f>IF(N699="základní",J699,0)</f>
        <v>0</v>
      </c>
      <c r="BF699" s="219">
        <f>IF(N699="snížená",J699,0)</f>
        <v>0</v>
      </c>
      <c r="BG699" s="219">
        <f>IF(N699="zákl. přenesená",J699,0)</f>
        <v>0</v>
      </c>
      <c r="BH699" s="219">
        <f>IF(N699="sníž. přenesená",J699,0)</f>
        <v>0</v>
      </c>
      <c r="BI699" s="219">
        <f>IF(N699="nulová",J699,0)</f>
        <v>0</v>
      </c>
      <c r="BJ699" s="20" t="s">
        <v>82</v>
      </c>
      <c r="BK699" s="219">
        <f>ROUND(I699*H699,2)</f>
        <v>0</v>
      </c>
      <c r="BL699" s="20" t="s">
        <v>138</v>
      </c>
      <c r="BM699" s="218" t="s">
        <v>951</v>
      </c>
    </row>
    <row r="700" s="2" customFormat="1">
      <c r="A700" s="41"/>
      <c r="B700" s="42"/>
      <c r="C700" s="43"/>
      <c r="D700" s="220" t="s">
        <v>140</v>
      </c>
      <c r="E700" s="43"/>
      <c r="F700" s="221" t="s">
        <v>952</v>
      </c>
      <c r="G700" s="43"/>
      <c r="H700" s="43"/>
      <c r="I700" s="222"/>
      <c r="J700" s="43"/>
      <c r="K700" s="43"/>
      <c r="L700" s="47"/>
      <c r="M700" s="223"/>
      <c r="N700" s="224"/>
      <c r="O700" s="87"/>
      <c r="P700" s="87"/>
      <c r="Q700" s="87"/>
      <c r="R700" s="87"/>
      <c r="S700" s="87"/>
      <c r="T700" s="88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T700" s="20" t="s">
        <v>140</v>
      </c>
      <c r="AU700" s="20" t="s">
        <v>149</v>
      </c>
    </row>
    <row r="701" s="13" customFormat="1">
      <c r="A701" s="13"/>
      <c r="B701" s="225"/>
      <c r="C701" s="226"/>
      <c r="D701" s="227" t="s">
        <v>142</v>
      </c>
      <c r="E701" s="228" t="s">
        <v>28</v>
      </c>
      <c r="F701" s="229" t="s">
        <v>340</v>
      </c>
      <c r="G701" s="226"/>
      <c r="H701" s="230">
        <v>32</v>
      </c>
      <c r="I701" s="231"/>
      <c r="J701" s="226"/>
      <c r="K701" s="226"/>
      <c r="L701" s="232"/>
      <c r="M701" s="233"/>
      <c r="N701" s="234"/>
      <c r="O701" s="234"/>
      <c r="P701" s="234"/>
      <c r="Q701" s="234"/>
      <c r="R701" s="234"/>
      <c r="S701" s="234"/>
      <c r="T701" s="235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6" t="s">
        <v>142</v>
      </c>
      <c r="AU701" s="236" t="s">
        <v>149</v>
      </c>
      <c r="AV701" s="13" t="s">
        <v>84</v>
      </c>
      <c r="AW701" s="13" t="s">
        <v>36</v>
      </c>
      <c r="AX701" s="13" t="s">
        <v>82</v>
      </c>
      <c r="AY701" s="236" t="s">
        <v>131</v>
      </c>
    </row>
    <row r="702" s="2" customFormat="1" ht="24.15" customHeight="1">
      <c r="A702" s="41"/>
      <c r="B702" s="42"/>
      <c r="C702" s="207" t="s">
        <v>953</v>
      </c>
      <c r="D702" s="207" t="s">
        <v>133</v>
      </c>
      <c r="E702" s="208" t="s">
        <v>954</v>
      </c>
      <c r="F702" s="209" t="s">
        <v>955</v>
      </c>
      <c r="G702" s="210" t="s">
        <v>434</v>
      </c>
      <c r="H702" s="211">
        <v>667.70000000000005</v>
      </c>
      <c r="I702" s="212"/>
      <c r="J702" s="213">
        <f>ROUND(I702*H702,2)</f>
        <v>0</v>
      </c>
      <c r="K702" s="209" t="s">
        <v>137</v>
      </c>
      <c r="L702" s="47"/>
      <c r="M702" s="214" t="s">
        <v>28</v>
      </c>
      <c r="N702" s="215" t="s">
        <v>45</v>
      </c>
      <c r="O702" s="87"/>
      <c r="P702" s="216">
        <f>O702*H702</f>
        <v>0</v>
      </c>
      <c r="Q702" s="216">
        <v>0</v>
      </c>
      <c r="R702" s="216">
        <f>Q702*H702</f>
        <v>0</v>
      </c>
      <c r="S702" s="216">
        <v>0.20499999999999999</v>
      </c>
      <c r="T702" s="217">
        <f>S702*H702</f>
        <v>136.8785</v>
      </c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R702" s="218" t="s">
        <v>138</v>
      </c>
      <c r="AT702" s="218" t="s">
        <v>133</v>
      </c>
      <c r="AU702" s="218" t="s">
        <v>149</v>
      </c>
      <c r="AY702" s="20" t="s">
        <v>131</v>
      </c>
      <c r="BE702" s="219">
        <f>IF(N702="základní",J702,0)</f>
        <v>0</v>
      </c>
      <c r="BF702" s="219">
        <f>IF(N702="snížená",J702,0)</f>
        <v>0</v>
      </c>
      <c r="BG702" s="219">
        <f>IF(N702="zákl. přenesená",J702,0)</f>
        <v>0</v>
      </c>
      <c r="BH702" s="219">
        <f>IF(N702="sníž. přenesená",J702,0)</f>
        <v>0</v>
      </c>
      <c r="BI702" s="219">
        <f>IF(N702="nulová",J702,0)</f>
        <v>0</v>
      </c>
      <c r="BJ702" s="20" t="s">
        <v>82</v>
      </c>
      <c r="BK702" s="219">
        <f>ROUND(I702*H702,2)</f>
        <v>0</v>
      </c>
      <c r="BL702" s="20" t="s">
        <v>138</v>
      </c>
      <c r="BM702" s="218" t="s">
        <v>956</v>
      </c>
    </row>
    <row r="703" s="2" customFormat="1">
      <c r="A703" s="41"/>
      <c r="B703" s="42"/>
      <c r="C703" s="43"/>
      <c r="D703" s="220" t="s">
        <v>140</v>
      </c>
      <c r="E703" s="43"/>
      <c r="F703" s="221" t="s">
        <v>957</v>
      </c>
      <c r="G703" s="43"/>
      <c r="H703" s="43"/>
      <c r="I703" s="222"/>
      <c r="J703" s="43"/>
      <c r="K703" s="43"/>
      <c r="L703" s="47"/>
      <c r="M703" s="223"/>
      <c r="N703" s="224"/>
      <c r="O703" s="87"/>
      <c r="P703" s="87"/>
      <c r="Q703" s="87"/>
      <c r="R703" s="87"/>
      <c r="S703" s="87"/>
      <c r="T703" s="88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T703" s="20" t="s">
        <v>140</v>
      </c>
      <c r="AU703" s="20" t="s">
        <v>149</v>
      </c>
    </row>
    <row r="704" s="13" customFormat="1">
      <c r="A704" s="13"/>
      <c r="B704" s="225"/>
      <c r="C704" s="226"/>
      <c r="D704" s="227" t="s">
        <v>142</v>
      </c>
      <c r="E704" s="228" t="s">
        <v>28</v>
      </c>
      <c r="F704" s="229" t="s">
        <v>958</v>
      </c>
      <c r="G704" s="226"/>
      <c r="H704" s="230">
        <v>667.70000000000005</v>
      </c>
      <c r="I704" s="231"/>
      <c r="J704" s="226"/>
      <c r="K704" s="226"/>
      <c r="L704" s="232"/>
      <c r="M704" s="233"/>
      <c r="N704" s="234"/>
      <c r="O704" s="234"/>
      <c r="P704" s="234"/>
      <c r="Q704" s="234"/>
      <c r="R704" s="234"/>
      <c r="S704" s="234"/>
      <c r="T704" s="235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6" t="s">
        <v>142</v>
      </c>
      <c r="AU704" s="236" t="s">
        <v>149</v>
      </c>
      <c r="AV704" s="13" t="s">
        <v>84</v>
      </c>
      <c r="AW704" s="13" t="s">
        <v>36</v>
      </c>
      <c r="AX704" s="13" t="s">
        <v>82</v>
      </c>
      <c r="AY704" s="236" t="s">
        <v>131</v>
      </c>
    </row>
    <row r="705" s="2" customFormat="1" ht="24.15" customHeight="1">
      <c r="A705" s="41"/>
      <c r="B705" s="42"/>
      <c r="C705" s="207" t="s">
        <v>959</v>
      </c>
      <c r="D705" s="207" t="s">
        <v>133</v>
      </c>
      <c r="E705" s="208" t="s">
        <v>960</v>
      </c>
      <c r="F705" s="209" t="s">
        <v>961</v>
      </c>
      <c r="G705" s="210" t="s">
        <v>434</v>
      </c>
      <c r="H705" s="211">
        <v>366.30000000000001</v>
      </c>
      <c r="I705" s="212"/>
      <c r="J705" s="213">
        <f>ROUND(I705*H705,2)</f>
        <v>0</v>
      </c>
      <c r="K705" s="209" t="s">
        <v>137</v>
      </c>
      <c r="L705" s="47"/>
      <c r="M705" s="214" t="s">
        <v>28</v>
      </c>
      <c r="N705" s="215" t="s">
        <v>45</v>
      </c>
      <c r="O705" s="87"/>
      <c r="P705" s="216">
        <f>O705*H705</f>
        <v>0</v>
      </c>
      <c r="Q705" s="216">
        <v>0</v>
      </c>
      <c r="R705" s="216">
        <f>Q705*H705</f>
        <v>0</v>
      </c>
      <c r="S705" s="216">
        <v>0.040000000000000001</v>
      </c>
      <c r="T705" s="217">
        <f>S705*H705</f>
        <v>14.652000000000001</v>
      </c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R705" s="218" t="s">
        <v>138</v>
      </c>
      <c r="AT705" s="218" t="s">
        <v>133</v>
      </c>
      <c r="AU705" s="218" t="s">
        <v>149</v>
      </c>
      <c r="AY705" s="20" t="s">
        <v>131</v>
      </c>
      <c r="BE705" s="219">
        <f>IF(N705="základní",J705,0)</f>
        <v>0</v>
      </c>
      <c r="BF705" s="219">
        <f>IF(N705="snížená",J705,0)</f>
        <v>0</v>
      </c>
      <c r="BG705" s="219">
        <f>IF(N705="zákl. přenesená",J705,0)</f>
        <v>0</v>
      </c>
      <c r="BH705" s="219">
        <f>IF(N705="sníž. přenesená",J705,0)</f>
        <v>0</v>
      </c>
      <c r="BI705" s="219">
        <f>IF(N705="nulová",J705,0)</f>
        <v>0</v>
      </c>
      <c r="BJ705" s="20" t="s">
        <v>82</v>
      </c>
      <c r="BK705" s="219">
        <f>ROUND(I705*H705,2)</f>
        <v>0</v>
      </c>
      <c r="BL705" s="20" t="s">
        <v>138</v>
      </c>
      <c r="BM705" s="218" t="s">
        <v>962</v>
      </c>
    </row>
    <row r="706" s="2" customFormat="1">
      <c r="A706" s="41"/>
      <c r="B706" s="42"/>
      <c r="C706" s="43"/>
      <c r="D706" s="220" t="s">
        <v>140</v>
      </c>
      <c r="E706" s="43"/>
      <c r="F706" s="221" t="s">
        <v>963</v>
      </c>
      <c r="G706" s="43"/>
      <c r="H706" s="43"/>
      <c r="I706" s="222"/>
      <c r="J706" s="43"/>
      <c r="K706" s="43"/>
      <c r="L706" s="47"/>
      <c r="M706" s="223"/>
      <c r="N706" s="224"/>
      <c r="O706" s="87"/>
      <c r="P706" s="87"/>
      <c r="Q706" s="87"/>
      <c r="R706" s="87"/>
      <c r="S706" s="87"/>
      <c r="T706" s="88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T706" s="20" t="s">
        <v>140</v>
      </c>
      <c r="AU706" s="20" t="s">
        <v>149</v>
      </c>
    </row>
    <row r="707" s="13" customFormat="1">
      <c r="A707" s="13"/>
      <c r="B707" s="225"/>
      <c r="C707" s="226"/>
      <c r="D707" s="227" t="s">
        <v>142</v>
      </c>
      <c r="E707" s="228" t="s">
        <v>28</v>
      </c>
      <c r="F707" s="229" t="s">
        <v>964</v>
      </c>
      <c r="G707" s="226"/>
      <c r="H707" s="230">
        <v>366.30000000000001</v>
      </c>
      <c r="I707" s="231"/>
      <c r="J707" s="226"/>
      <c r="K707" s="226"/>
      <c r="L707" s="232"/>
      <c r="M707" s="233"/>
      <c r="N707" s="234"/>
      <c r="O707" s="234"/>
      <c r="P707" s="234"/>
      <c r="Q707" s="234"/>
      <c r="R707" s="234"/>
      <c r="S707" s="234"/>
      <c r="T707" s="235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6" t="s">
        <v>142</v>
      </c>
      <c r="AU707" s="236" t="s">
        <v>149</v>
      </c>
      <c r="AV707" s="13" t="s">
        <v>84</v>
      </c>
      <c r="AW707" s="13" t="s">
        <v>36</v>
      </c>
      <c r="AX707" s="13" t="s">
        <v>82</v>
      </c>
      <c r="AY707" s="236" t="s">
        <v>131</v>
      </c>
    </row>
    <row r="708" s="2" customFormat="1" ht="16.5" customHeight="1">
      <c r="A708" s="41"/>
      <c r="B708" s="42"/>
      <c r="C708" s="207" t="s">
        <v>965</v>
      </c>
      <c r="D708" s="207" t="s">
        <v>133</v>
      </c>
      <c r="E708" s="208" t="s">
        <v>966</v>
      </c>
      <c r="F708" s="209" t="s">
        <v>967</v>
      </c>
      <c r="G708" s="210" t="s">
        <v>156</v>
      </c>
      <c r="H708" s="211">
        <v>8.8599999999999994</v>
      </c>
      <c r="I708" s="212"/>
      <c r="J708" s="213">
        <f>ROUND(I708*H708,2)</f>
        <v>0</v>
      </c>
      <c r="K708" s="209" t="s">
        <v>137</v>
      </c>
      <c r="L708" s="47"/>
      <c r="M708" s="214" t="s">
        <v>28</v>
      </c>
      <c r="N708" s="215" t="s">
        <v>45</v>
      </c>
      <c r="O708" s="87"/>
      <c r="P708" s="216">
        <f>O708*H708</f>
        <v>0</v>
      </c>
      <c r="Q708" s="216">
        <v>0</v>
      </c>
      <c r="R708" s="216">
        <f>Q708*H708</f>
        <v>0</v>
      </c>
      <c r="S708" s="216">
        <v>2</v>
      </c>
      <c r="T708" s="217">
        <f>S708*H708</f>
        <v>17.719999999999999</v>
      </c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R708" s="218" t="s">
        <v>138</v>
      </c>
      <c r="AT708" s="218" t="s">
        <v>133</v>
      </c>
      <c r="AU708" s="218" t="s">
        <v>149</v>
      </c>
      <c r="AY708" s="20" t="s">
        <v>131</v>
      </c>
      <c r="BE708" s="219">
        <f>IF(N708="základní",J708,0)</f>
        <v>0</v>
      </c>
      <c r="BF708" s="219">
        <f>IF(N708="snížená",J708,0)</f>
        <v>0</v>
      </c>
      <c r="BG708" s="219">
        <f>IF(N708="zákl. přenesená",J708,0)</f>
        <v>0</v>
      </c>
      <c r="BH708" s="219">
        <f>IF(N708="sníž. přenesená",J708,0)</f>
        <v>0</v>
      </c>
      <c r="BI708" s="219">
        <f>IF(N708="nulová",J708,0)</f>
        <v>0</v>
      </c>
      <c r="BJ708" s="20" t="s">
        <v>82</v>
      </c>
      <c r="BK708" s="219">
        <f>ROUND(I708*H708,2)</f>
        <v>0</v>
      </c>
      <c r="BL708" s="20" t="s">
        <v>138</v>
      </c>
      <c r="BM708" s="218" t="s">
        <v>968</v>
      </c>
    </row>
    <row r="709" s="2" customFormat="1">
      <c r="A709" s="41"/>
      <c r="B709" s="42"/>
      <c r="C709" s="43"/>
      <c r="D709" s="220" t="s">
        <v>140</v>
      </c>
      <c r="E709" s="43"/>
      <c r="F709" s="221" t="s">
        <v>969</v>
      </c>
      <c r="G709" s="43"/>
      <c r="H709" s="43"/>
      <c r="I709" s="222"/>
      <c r="J709" s="43"/>
      <c r="K709" s="43"/>
      <c r="L709" s="47"/>
      <c r="M709" s="223"/>
      <c r="N709" s="224"/>
      <c r="O709" s="87"/>
      <c r="P709" s="87"/>
      <c r="Q709" s="87"/>
      <c r="R709" s="87"/>
      <c r="S709" s="87"/>
      <c r="T709" s="88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T709" s="20" t="s">
        <v>140</v>
      </c>
      <c r="AU709" s="20" t="s">
        <v>149</v>
      </c>
    </row>
    <row r="710" s="13" customFormat="1">
      <c r="A710" s="13"/>
      <c r="B710" s="225"/>
      <c r="C710" s="226"/>
      <c r="D710" s="227" t="s">
        <v>142</v>
      </c>
      <c r="E710" s="228" t="s">
        <v>28</v>
      </c>
      <c r="F710" s="229" t="s">
        <v>970</v>
      </c>
      <c r="G710" s="226"/>
      <c r="H710" s="230">
        <v>0.45000000000000001</v>
      </c>
      <c r="I710" s="231"/>
      <c r="J710" s="226"/>
      <c r="K710" s="226"/>
      <c r="L710" s="232"/>
      <c r="M710" s="233"/>
      <c r="N710" s="234"/>
      <c r="O710" s="234"/>
      <c r="P710" s="234"/>
      <c r="Q710" s="234"/>
      <c r="R710" s="234"/>
      <c r="S710" s="234"/>
      <c r="T710" s="235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6" t="s">
        <v>142</v>
      </c>
      <c r="AU710" s="236" t="s">
        <v>149</v>
      </c>
      <c r="AV710" s="13" t="s">
        <v>84</v>
      </c>
      <c r="AW710" s="13" t="s">
        <v>36</v>
      </c>
      <c r="AX710" s="13" t="s">
        <v>74</v>
      </c>
      <c r="AY710" s="236" t="s">
        <v>131</v>
      </c>
    </row>
    <row r="711" s="13" customFormat="1">
      <c r="A711" s="13"/>
      <c r="B711" s="225"/>
      <c r="C711" s="226"/>
      <c r="D711" s="227" t="s">
        <v>142</v>
      </c>
      <c r="E711" s="228" t="s">
        <v>28</v>
      </c>
      <c r="F711" s="229" t="s">
        <v>971</v>
      </c>
      <c r="G711" s="226"/>
      <c r="H711" s="230">
        <v>5.75</v>
      </c>
      <c r="I711" s="231"/>
      <c r="J711" s="226"/>
      <c r="K711" s="226"/>
      <c r="L711" s="232"/>
      <c r="M711" s="233"/>
      <c r="N711" s="234"/>
      <c r="O711" s="234"/>
      <c r="P711" s="234"/>
      <c r="Q711" s="234"/>
      <c r="R711" s="234"/>
      <c r="S711" s="234"/>
      <c r="T711" s="235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6" t="s">
        <v>142</v>
      </c>
      <c r="AU711" s="236" t="s">
        <v>149</v>
      </c>
      <c r="AV711" s="13" t="s">
        <v>84</v>
      </c>
      <c r="AW711" s="13" t="s">
        <v>36</v>
      </c>
      <c r="AX711" s="13" t="s">
        <v>74</v>
      </c>
      <c r="AY711" s="236" t="s">
        <v>131</v>
      </c>
    </row>
    <row r="712" s="13" customFormat="1">
      <c r="A712" s="13"/>
      <c r="B712" s="225"/>
      <c r="C712" s="226"/>
      <c r="D712" s="227" t="s">
        <v>142</v>
      </c>
      <c r="E712" s="228" t="s">
        <v>28</v>
      </c>
      <c r="F712" s="229" t="s">
        <v>972</v>
      </c>
      <c r="G712" s="226"/>
      <c r="H712" s="230">
        <v>1.8</v>
      </c>
      <c r="I712" s="231"/>
      <c r="J712" s="226"/>
      <c r="K712" s="226"/>
      <c r="L712" s="232"/>
      <c r="M712" s="233"/>
      <c r="N712" s="234"/>
      <c r="O712" s="234"/>
      <c r="P712" s="234"/>
      <c r="Q712" s="234"/>
      <c r="R712" s="234"/>
      <c r="S712" s="234"/>
      <c r="T712" s="235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6" t="s">
        <v>142</v>
      </c>
      <c r="AU712" s="236" t="s">
        <v>149</v>
      </c>
      <c r="AV712" s="13" t="s">
        <v>84</v>
      </c>
      <c r="AW712" s="13" t="s">
        <v>36</v>
      </c>
      <c r="AX712" s="13" t="s">
        <v>74</v>
      </c>
      <c r="AY712" s="236" t="s">
        <v>131</v>
      </c>
    </row>
    <row r="713" s="13" customFormat="1">
      <c r="A713" s="13"/>
      <c r="B713" s="225"/>
      <c r="C713" s="226"/>
      <c r="D713" s="227" t="s">
        <v>142</v>
      </c>
      <c r="E713" s="228" t="s">
        <v>28</v>
      </c>
      <c r="F713" s="229" t="s">
        <v>973</v>
      </c>
      <c r="G713" s="226"/>
      <c r="H713" s="230">
        <v>0.85999999999999999</v>
      </c>
      <c r="I713" s="231"/>
      <c r="J713" s="226"/>
      <c r="K713" s="226"/>
      <c r="L713" s="232"/>
      <c r="M713" s="233"/>
      <c r="N713" s="234"/>
      <c r="O713" s="234"/>
      <c r="P713" s="234"/>
      <c r="Q713" s="234"/>
      <c r="R713" s="234"/>
      <c r="S713" s="234"/>
      <c r="T713" s="235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6" t="s">
        <v>142</v>
      </c>
      <c r="AU713" s="236" t="s">
        <v>149</v>
      </c>
      <c r="AV713" s="13" t="s">
        <v>84</v>
      </c>
      <c r="AW713" s="13" t="s">
        <v>36</v>
      </c>
      <c r="AX713" s="13" t="s">
        <v>74</v>
      </c>
      <c r="AY713" s="236" t="s">
        <v>131</v>
      </c>
    </row>
    <row r="714" s="15" customFormat="1">
      <c r="A714" s="15"/>
      <c r="B714" s="247"/>
      <c r="C714" s="248"/>
      <c r="D714" s="227" t="s">
        <v>142</v>
      </c>
      <c r="E714" s="249" t="s">
        <v>28</v>
      </c>
      <c r="F714" s="250" t="s">
        <v>162</v>
      </c>
      <c r="G714" s="248"/>
      <c r="H714" s="251">
        <v>8.8599999999999994</v>
      </c>
      <c r="I714" s="252"/>
      <c r="J714" s="248"/>
      <c r="K714" s="248"/>
      <c r="L714" s="253"/>
      <c r="M714" s="254"/>
      <c r="N714" s="255"/>
      <c r="O714" s="255"/>
      <c r="P714" s="255"/>
      <c r="Q714" s="255"/>
      <c r="R714" s="255"/>
      <c r="S714" s="255"/>
      <c r="T714" s="256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57" t="s">
        <v>142</v>
      </c>
      <c r="AU714" s="257" t="s">
        <v>149</v>
      </c>
      <c r="AV714" s="15" t="s">
        <v>138</v>
      </c>
      <c r="AW714" s="15" t="s">
        <v>36</v>
      </c>
      <c r="AX714" s="15" t="s">
        <v>82</v>
      </c>
      <c r="AY714" s="257" t="s">
        <v>131</v>
      </c>
    </row>
    <row r="715" s="2" customFormat="1" ht="16.5" customHeight="1">
      <c r="A715" s="41"/>
      <c r="B715" s="42"/>
      <c r="C715" s="207" t="s">
        <v>974</v>
      </c>
      <c r="D715" s="207" t="s">
        <v>133</v>
      </c>
      <c r="E715" s="208" t="s">
        <v>975</v>
      </c>
      <c r="F715" s="209" t="s">
        <v>976</v>
      </c>
      <c r="G715" s="210" t="s">
        <v>146</v>
      </c>
      <c r="H715" s="211">
        <v>12</v>
      </c>
      <c r="I715" s="212"/>
      <c r="J715" s="213">
        <f>ROUND(I715*H715,2)</f>
        <v>0</v>
      </c>
      <c r="K715" s="209" t="s">
        <v>137</v>
      </c>
      <c r="L715" s="47"/>
      <c r="M715" s="214" t="s">
        <v>28</v>
      </c>
      <c r="N715" s="215" t="s">
        <v>45</v>
      </c>
      <c r="O715" s="87"/>
      <c r="P715" s="216">
        <f>O715*H715</f>
        <v>0</v>
      </c>
      <c r="Q715" s="216">
        <v>0</v>
      </c>
      <c r="R715" s="216">
        <f>Q715*H715</f>
        <v>0</v>
      </c>
      <c r="S715" s="216">
        <v>0.48199999999999998</v>
      </c>
      <c r="T715" s="217">
        <f>S715*H715</f>
        <v>5.7839999999999998</v>
      </c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R715" s="218" t="s">
        <v>138</v>
      </c>
      <c r="AT715" s="218" t="s">
        <v>133</v>
      </c>
      <c r="AU715" s="218" t="s">
        <v>149</v>
      </c>
      <c r="AY715" s="20" t="s">
        <v>131</v>
      </c>
      <c r="BE715" s="219">
        <f>IF(N715="základní",J715,0)</f>
        <v>0</v>
      </c>
      <c r="BF715" s="219">
        <f>IF(N715="snížená",J715,0)</f>
        <v>0</v>
      </c>
      <c r="BG715" s="219">
        <f>IF(N715="zákl. přenesená",J715,0)</f>
        <v>0</v>
      </c>
      <c r="BH715" s="219">
        <f>IF(N715="sníž. přenesená",J715,0)</f>
        <v>0</v>
      </c>
      <c r="BI715" s="219">
        <f>IF(N715="nulová",J715,0)</f>
        <v>0</v>
      </c>
      <c r="BJ715" s="20" t="s">
        <v>82</v>
      </c>
      <c r="BK715" s="219">
        <f>ROUND(I715*H715,2)</f>
        <v>0</v>
      </c>
      <c r="BL715" s="20" t="s">
        <v>138</v>
      </c>
      <c r="BM715" s="218" t="s">
        <v>977</v>
      </c>
    </row>
    <row r="716" s="2" customFormat="1">
      <c r="A716" s="41"/>
      <c r="B716" s="42"/>
      <c r="C716" s="43"/>
      <c r="D716" s="220" t="s">
        <v>140</v>
      </c>
      <c r="E716" s="43"/>
      <c r="F716" s="221" t="s">
        <v>978</v>
      </c>
      <c r="G716" s="43"/>
      <c r="H716" s="43"/>
      <c r="I716" s="222"/>
      <c r="J716" s="43"/>
      <c r="K716" s="43"/>
      <c r="L716" s="47"/>
      <c r="M716" s="223"/>
      <c r="N716" s="224"/>
      <c r="O716" s="87"/>
      <c r="P716" s="87"/>
      <c r="Q716" s="87"/>
      <c r="R716" s="87"/>
      <c r="S716" s="87"/>
      <c r="T716" s="88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T716" s="20" t="s">
        <v>140</v>
      </c>
      <c r="AU716" s="20" t="s">
        <v>149</v>
      </c>
    </row>
    <row r="717" s="13" customFormat="1">
      <c r="A717" s="13"/>
      <c r="B717" s="225"/>
      <c r="C717" s="226"/>
      <c r="D717" s="227" t="s">
        <v>142</v>
      </c>
      <c r="E717" s="228" t="s">
        <v>28</v>
      </c>
      <c r="F717" s="229" t="s">
        <v>8</v>
      </c>
      <c r="G717" s="226"/>
      <c r="H717" s="230">
        <v>12</v>
      </c>
      <c r="I717" s="231"/>
      <c r="J717" s="226"/>
      <c r="K717" s="226"/>
      <c r="L717" s="232"/>
      <c r="M717" s="233"/>
      <c r="N717" s="234"/>
      <c r="O717" s="234"/>
      <c r="P717" s="234"/>
      <c r="Q717" s="234"/>
      <c r="R717" s="234"/>
      <c r="S717" s="234"/>
      <c r="T717" s="235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6" t="s">
        <v>142</v>
      </c>
      <c r="AU717" s="236" t="s">
        <v>149</v>
      </c>
      <c r="AV717" s="13" t="s">
        <v>84</v>
      </c>
      <c r="AW717" s="13" t="s">
        <v>36</v>
      </c>
      <c r="AX717" s="13" t="s">
        <v>82</v>
      </c>
      <c r="AY717" s="236" t="s">
        <v>131</v>
      </c>
    </row>
    <row r="718" s="2" customFormat="1" ht="16.5" customHeight="1">
      <c r="A718" s="41"/>
      <c r="B718" s="42"/>
      <c r="C718" s="207" t="s">
        <v>979</v>
      </c>
      <c r="D718" s="207" t="s">
        <v>133</v>
      </c>
      <c r="E718" s="208" t="s">
        <v>980</v>
      </c>
      <c r="F718" s="209" t="s">
        <v>981</v>
      </c>
      <c r="G718" s="210" t="s">
        <v>146</v>
      </c>
      <c r="H718" s="211">
        <v>3</v>
      </c>
      <c r="I718" s="212"/>
      <c r="J718" s="213">
        <f>ROUND(I718*H718,2)</f>
        <v>0</v>
      </c>
      <c r="K718" s="209" t="s">
        <v>137</v>
      </c>
      <c r="L718" s="47"/>
      <c r="M718" s="214" t="s">
        <v>28</v>
      </c>
      <c r="N718" s="215" t="s">
        <v>45</v>
      </c>
      <c r="O718" s="87"/>
      <c r="P718" s="216">
        <f>O718*H718</f>
        <v>0</v>
      </c>
      <c r="Q718" s="216">
        <v>0</v>
      </c>
      <c r="R718" s="216">
        <f>Q718*H718</f>
        <v>0</v>
      </c>
      <c r="S718" s="216">
        <v>0.086999999999999994</v>
      </c>
      <c r="T718" s="217">
        <f>S718*H718</f>
        <v>0.26100000000000001</v>
      </c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R718" s="218" t="s">
        <v>138</v>
      </c>
      <c r="AT718" s="218" t="s">
        <v>133</v>
      </c>
      <c r="AU718" s="218" t="s">
        <v>149</v>
      </c>
      <c r="AY718" s="20" t="s">
        <v>131</v>
      </c>
      <c r="BE718" s="219">
        <f>IF(N718="základní",J718,0)</f>
        <v>0</v>
      </c>
      <c r="BF718" s="219">
        <f>IF(N718="snížená",J718,0)</f>
        <v>0</v>
      </c>
      <c r="BG718" s="219">
        <f>IF(N718="zákl. přenesená",J718,0)</f>
        <v>0</v>
      </c>
      <c r="BH718" s="219">
        <f>IF(N718="sníž. přenesená",J718,0)</f>
        <v>0</v>
      </c>
      <c r="BI718" s="219">
        <f>IF(N718="nulová",J718,0)</f>
        <v>0</v>
      </c>
      <c r="BJ718" s="20" t="s">
        <v>82</v>
      </c>
      <c r="BK718" s="219">
        <f>ROUND(I718*H718,2)</f>
        <v>0</v>
      </c>
      <c r="BL718" s="20" t="s">
        <v>138</v>
      </c>
      <c r="BM718" s="218" t="s">
        <v>982</v>
      </c>
    </row>
    <row r="719" s="2" customFormat="1">
      <c r="A719" s="41"/>
      <c r="B719" s="42"/>
      <c r="C719" s="43"/>
      <c r="D719" s="220" t="s">
        <v>140</v>
      </c>
      <c r="E719" s="43"/>
      <c r="F719" s="221" t="s">
        <v>983</v>
      </c>
      <c r="G719" s="43"/>
      <c r="H719" s="43"/>
      <c r="I719" s="222"/>
      <c r="J719" s="43"/>
      <c r="K719" s="43"/>
      <c r="L719" s="47"/>
      <c r="M719" s="223"/>
      <c r="N719" s="224"/>
      <c r="O719" s="87"/>
      <c r="P719" s="87"/>
      <c r="Q719" s="87"/>
      <c r="R719" s="87"/>
      <c r="S719" s="87"/>
      <c r="T719" s="88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T719" s="20" t="s">
        <v>140</v>
      </c>
      <c r="AU719" s="20" t="s">
        <v>149</v>
      </c>
    </row>
    <row r="720" s="13" customFormat="1">
      <c r="A720" s="13"/>
      <c r="B720" s="225"/>
      <c r="C720" s="226"/>
      <c r="D720" s="227" t="s">
        <v>142</v>
      </c>
      <c r="E720" s="228" t="s">
        <v>28</v>
      </c>
      <c r="F720" s="229" t="s">
        <v>149</v>
      </c>
      <c r="G720" s="226"/>
      <c r="H720" s="230">
        <v>3</v>
      </c>
      <c r="I720" s="231"/>
      <c r="J720" s="226"/>
      <c r="K720" s="226"/>
      <c r="L720" s="232"/>
      <c r="M720" s="233"/>
      <c r="N720" s="234"/>
      <c r="O720" s="234"/>
      <c r="P720" s="234"/>
      <c r="Q720" s="234"/>
      <c r="R720" s="234"/>
      <c r="S720" s="234"/>
      <c r="T720" s="235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6" t="s">
        <v>142</v>
      </c>
      <c r="AU720" s="236" t="s">
        <v>149</v>
      </c>
      <c r="AV720" s="13" t="s">
        <v>84</v>
      </c>
      <c r="AW720" s="13" t="s">
        <v>36</v>
      </c>
      <c r="AX720" s="13" t="s">
        <v>82</v>
      </c>
      <c r="AY720" s="236" t="s">
        <v>131</v>
      </c>
    </row>
    <row r="721" s="12" customFormat="1" ht="22.8" customHeight="1">
      <c r="A721" s="12"/>
      <c r="B721" s="191"/>
      <c r="C721" s="192"/>
      <c r="D721" s="193" t="s">
        <v>73</v>
      </c>
      <c r="E721" s="205" t="s">
        <v>984</v>
      </c>
      <c r="F721" s="205" t="s">
        <v>985</v>
      </c>
      <c r="G721" s="192"/>
      <c r="H721" s="192"/>
      <c r="I721" s="195"/>
      <c r="J721" s="206">
        <f>BK721</f>
        <v>0</v>
      </c>
      <c r="K721" s="192"/>
      <c r="L721" s="197"/>
      <c r="M721" s="198"/>
      <c r="N721" s="199"/>
      <c r="O721" s="199"/>
      <c r="P721" s="200">
        <f>SUM(P722:P753)</f>
        <v>0</v>
      </c>
      <c r="Q721" s="199"/>
      <c r="R721" s="200">
        <f>SUM(R722:R753)</f>
        <v>0</v>
      </c>
      <c r="S721" s="199"/>
      <c r="T721" s="201">
        <f>SUM(T722:T753)</f>
        <v>0</v>
      </c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R721" s="202" t="s">
        <v>82</v>
      </c>
      <c r="AT721" s="203" t="s">
        <v>73</v>
      </c>
      <c r="AU721" s="203" t="s">
        <v>82</v>
      </c>
      <c r="AY721" s="202" t="s">
        <v>131</v>
      </c>
      <c r="BK721" s="204">
        <f>SUM(BK722:BK753)</f>
        <v>0</v>
      </c>
    </row>
    <row r="722" s="2" customFormat="1" ht="24.15" customHeight="1">
      <c r="A722" s="41"/>
      <c r="B722" s="42"/>
      <c r="C722" s="207" t="s">
        <v>986</v>
      </c>
      <c r="D722" s="207" t="s">
        <v>133</v>
      </c>
      <c r="E722" s="208" t="s">
        <v>987</v>
      </c>
      <c r="F722" s="209" t="s">
        <v>988</v>
      </c>
      <c r="G722" s="210" t="s">
        <v>255</v>
      </c>
      <c r="H722" s="211">
        <v>536.87900000000002</v>
      </c>
      <c r="I722" s="212"/>
      <c r="J722" s="213">
        <f>ROUND(I722*H722,2)</f>
        <v>0</v>
      </c>
      <c r="K722" s="209" t="s">
        <v>137</v>
      </c>
      <c r="L722" s="47"/>
      <c r="M722" s="214" t="s">
        <v>28</v>
      </c>
      <c r="N722" s="215" t="s">
        <v>45</v>
      </c>
      <c r="O722" s="87"/>
      <c r="P722" s="216">
        <f>O722*H722</f>
        <v>0</v>
      </c>
      <c r="Q722" s="216">
        <v>0</v>
      </c>
      <c r="R722" s="216">
        <f>Q722*H722</f>
        <v>0</v>
      </c>
      <c r="S722" s="216">
        <v>0</v>
      </c>
      <c r="T722" s="217">
        <f>S722*H722</f>
        <v>0</v>
      </c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R722" s="218" t="s">
        <v>138</v>
      </c>
      <c r="AT722" s="218" t="s">
        <v>133</v>
      </c>
      <c r="AU722" s="218" t="s">
        <v>84</v>
      </c>
      <c r="AY722" s="20" t="s">
        <v>131</v>
      </c>
      <c r="BE722" s="219">
        <f>IF(N722="základní",J722,0)</f>
        <v>0</v>
      </c>
      <c r="BF722" s="219">
        <f>IF(N722="snížená",J722,0)</f>
        <v>0</v>
      </c>
      <c r="BG722" s="219">
        <f>IF(N722="zákl. přenesená",J722,0)</f>
        <v>0</v>
      </c>
      <c r="BH722" s="219">
        <f>IF(N722="sníž. přenesená",J722,0)</f>
        <v>0</v>
      </c>
      <c r="BI722" s="219">
        <f>IF(N722="nulová",J722,0)</f>
        <v>0</v>
      </c>
      <c r="BJ722" s="20" t="s">
        <v>82</v>
      </c>
      <c r="BK722" s="219">
        <f>ROUND(I722*H722,2)</f>
        <v>0</v>
      </c>
      <c r="BL722" s="20" t="s">
        <v>138</v>
      </c>
      <c r="BM722" s="218" t="s">
        <v>989</v>
      </c>
    </row>
    <row r="723" s="2" customFormat="1">
      <c r="A723" s="41"/>
      <c r="B723" s="42"/>
      <c r="C723" s="43"/>
      <c r="D723" s="220" t="s">
        <v>140</v>
      </c>
      <c r="E723" s="43"/>
      <c r="F723" s="221" t="s">
        <v>990</v>
      </c>
      <c r="G723" s="43"/>
      <c r="H723" s="43"/>
      <c r="I723" s="222"/>
      <c r="J723" s="43"/>
      <c r="K723" s="43"/>
      <c r="L723" s="47"/>
      <c r="M723" s="223"/>
      <c r="N723" s="224"/>
      <c r="O723" s="87"/>
      <c r="P723" s="87"/>
      <c r="Q723" s="87"/>
      <c r="R723" s="87"/>
      <c r="S723" s="87"/>
      <c r="T723" s="88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T723" s="20" t="s">
        <v>140</v>
      </c>
      <c r="AU723" s="20" t="s">
        <v>84</v>
      </c>
    </row>
    <row r="724" s="13" customFormat="1">
      <c r="A724" s="13"/>
      <c r="B724" s="225"/>
      <c r="C724" s="226"/>
      <c r="D724" s="227" t="s">
        <v>142</v>
      </c>
      <c r="E724" s="228" t="s">
        <v>28</v>
      </c>
      <c r="F724" s="229" t="s">
        <v>991</v>
      </c>
      <c r="G724" s="226"/>
      <c r="H724" s="230">
        <v>493.69299999999998</v>
      </c>
      <c r="I724" s="231"/>
      <c r="J724" s="226"/>
      <c r="K724" s="226"/>
      <c r="L724" s="232"/>
      <c r="M724" s="233"/>
      <c r="N724" s="234"/>
      <c r="O724" s="234"/>
      <c r="P724" s="234"/>
      <c r="Q724" s="234"/>
      <c r="R724" s="234"/>
      <c r="S724" s="234"/>
      <c r="T724" s="235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6" t="s">
        <v>142</v>
      </c>
      <c r="AU724" s="236" t="s">
        <v>84</v>
      </c>
      <c r="AV724" s="13" t="s">
        <v>84</v>
      </c>
      <c r="AW724" s="13" t="s">
        <v>36</v>
      </c>
      <c r="AX724" s="13" t="s">
        <v>74</v>
      </c>
      <c r="AY724" s="236" t="s">
        <v>131</v>
      </c>
    </row>
    <row r="725" s="13" customFormat="1">
      <c r="A725" s="13"/>
      <c r="B725" s="225"/>
      <c r="C725" s="226"/>
      <c r="D725" s="227" t="s">
        <v>142</v>
      </c>
      <c r="E725" s="228" t="s">
        <v>28</v>
      </c>
      <c r="F725" s="229" t="s">
        <v>992</v>
      </c>
      <c r="G725" s="226"/>
      <c r="H725" s="230">
        <v>10.112</v>
      </c>
      <c r="I725" s="231"/>
      <c r="J725" s="226"/>
      <c r="K725" s="226"/>
      <c r="L725" s="232"/>
      <c r="M725" s="233"/>
      <c r="N725" s="234"/>
      <c r="O725" s="234"/>
      <c r="P725" s="234"/>
      <c r="Q725" s="234"/>
      <c r="R725" s="234"/>
      <c r="S725" s="234"/>
      <c r="T725" s="235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6" t="s">
        <v>142</v>
      </c>
      <c r="AU725" s="236" t="s">
        <v>84</v>
      </c>
      <c r="AV725" s="13" t="s">
        <v>84</v>
      </c>
      <c r="AW725" s="13" t="s">
        <v>36</v>
      </c>
      <c r="AX725" s="13" t="s">
        <v>74</v>
      </c>
      <c r="AY725" s="236" t="s">
        <v>131</v>
      </c>
    </row>
    <row r="726" s="13" customFormat="1">
      <c r="A726" s="13"/>
      <c r="B726" s="225"/>
      <c r="C726" s="226"/>
      <c r="D726" s="227" t="s">
        <v>142</v>
      </c>
      <c r="E726" s="228" t="s">
        <v>28</v>
      </c>
      <c r="F726" s="229" t="s">
        <v>993</v>
      </c>
      <c r="G726" s="226"/>
      <c r="H726" s="230">
        <v>33.073999999999998</v>
      </c>
      <c r="I726" s="231"/>
      <c r="J726" s="226"/>
      <c r="K726" s="226"/>
      <c r="L726" s="232"/>
      <c r="M726" s="233"/>
      <c r="N726" s="234"/>
      <c r="O726" s="234"/>
      <c r="P726" s="234"/>
      <c r="Q726" s="234"/>
      <c r="R726" s="234"/>
      <c r="S726" s="234"/>
      <c r="T726" s="235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6" t="s">
        <v>142</v>
      </c>
      <c r="AU726" s="236" t="s">
        <v>84</v>
      </c>
      <c r="AV726" s="13" t="s">
        <v>84</v>
      </c>
      <c r="AW726" s="13" t="s">
        <v>36</v>
      </c>
      <c r="AX726" s="13" t="s">
        <v>74</v>
      </c>
      <c r="AY726" s="236" t="s">
        <v>131</v>
      </c>
    </row>
    <row r="727" s="15" customFormat="1">
      <c r="A727" s="15"/>
      <c r="B727" s="247"/>
      <c r="C727" s="248"/>
      <c r="D727" s="227" t="s">
        <v>142</v>
      </c>
      <c r="E727" s="249" t="s">
        <v>28</v>
      </c>
      <c r="F727" s="250" t="s">
        <v>162</v>
      </c>
      <c r="G727" s="248"/>
      <c r="H727" s="251">
        <v>536.87900000000002</v>
      </c>
      <c r="I727" s="252"/>
      <c r="J727" s="248"/>
      <c r="K727" s="248"/>
      <c r="L727" s="253"/>
      <c r="M727" s="254"/>
      <c r="N727" s="255"/>
      <c r="O727" s="255"/>
      <c r="P727" s="255"/>
      <c r="Q727" s="255"/>
      <c r="R727" s="255"/>
      <c r="S727" s="255"/>
      <c r="T727" s="256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57" t="s">
        <v>142</v>
      </c>
      <c r="AU727" s="257" t="s">
        <v>84</v>
      </c>
      <c r="AV727" s="15" t="s">
        <v>138</v>
      </c>
      <c r="AW727" s="15" t="s">
        <v>36</v>
      </c>
      <c r="AX727" s="15" t="s">
        <v>82</v>
      </c>
      <c r="AY727" s="257" t="s">
        <v>131</v>
      </c>
    </row>
    <row r="728" s="2" customFormat="1" ht="24.15" customHeight="1">
      <c r="A728" s="41"/>
      <c r="B728" s="42"/>
      <c r="C728" s="207" t="s">
        <v>994</v>
      </c>
      <c r="D728" s="207" t="s">
        <v>133</v>
      </c>
      <c r="E728" s="208" t="s">
        <v>995</v>
      </c>
      <c r="F728" s="209" t="s">
        <v>996</v>
      </c>
      <c r="G728" s="210" t="s">
        <v>255</v>
      </c>
      <c r="H728" s="211">
        <v>4534.2449999999999</v>
      </c>
      <c r="I728" s="212"/>
      <c r="J728" s="213">
        <f>ROUND(I728*H728,2)</f>
        <v>0</v>
      </c>
      <c r="K728" s="209" t="s">
        <v>137</v>
      </c>
      <c r="L728" s="47"/>
      <c r="M728" s="214" t="s">
        <v>28</v>
      </c>
      <c r="N728" s="215" t="s">
        <v>45</v>
      </c>
      <c r="O728" s="87"/>
      <c r="P728" s="216">
        <f>O728*H728</f>
        <v>0</v>
      </c>
      <c r="Q728" s="216">
        <v>0</v>
      </c>
      <c r="R728" s="216">
        <f>Q728*H728</f>
        <v>0</v>
      </c>
      <c r="S728" s="216">
        <v>0</v>
      </c>
      <c r="T728" s="217">
        <f>S728*H728</f>
        <v>0</v>
      </c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R728" s="218" t="s">
        <v>138</v>
      </c>
      <c r="AT728" s="218" t="s">
        <v>133</v>
      </c>
      <c r="AU728" s="218" t="s">
        <v>84</v>
      </c>
      <c r="AY728" s="20" t="s">
        <v>131</v>
      </c>
      <c r="BE728" s="219">
        <f>IF(N728="základní",J728,0)</f>
        <v>0</v>
      </c>
      <c r="BF728" s="219">
        <f>IF(N728="snížená",J728,0)</f>
        <v>0</v>
      </c>
      <c r="BG728" s="219">
        <f>IF(N728="zákl. přenesená",J728,0)</f>
        <v>0</v>
      </c>
      <c r="BH728" s="219">
        <f>IF(N728="sníž. přenesená",J728,0)</f>
        <v>0</v>
      </c>
      <c r="BI728" s="219">
        <f>IF(N728="nulová",J728,0)</f>
        <v>0</v>
      </c>
      <c r="BJ728" s="20" t="s">
        <v>82</v>
      </c>
      <c r="BK728" s="219">
        <f>ROUND(I728*H728,2)</f>
        <v>0</v>
      </c>
      <c r="BL728" s="20" t="s">
        <v>138</v>
      </c>
      <c r="BM728" s="218" t="s">
        <v>997</v>
      </c>
    </row>
    <row r="729" s="2" customFormat="1">
      <c r="A729" s="41"/>
      <c r="B729" s="42"/>
      <c r="C729" s="43"/>
      <c r="D729" s="220" t="s">
        <v>140</v>
      </c>
      <c r="E729" s="43"/>
      <c r="F729" s="221" t="s">
        <v>998</v>
      </c>
      <c r="G729" s="43"/>
      <c r="H729" s="43"/>
      <c r="I729" s="222"/>
      <c r="J729" s="43"/>
      <c r="K729" s="43"/>
      <c r="L729" s="47"/>
      <c r="M729" s="223"/>
      <c r="N729" s="224"/>
      <c r="O729" s="87"/>
      <c r="P729" s="87"/>
      <c r="Q729" s="87"/>
      <c r="R729" s="87"/>
      <c r="S729" s="87"/>
      <c r="T729" s="88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T729" s="20" t="s">
        <v>140</v>
      </c>
      <c r="AU729" s="20" t="s">
        <v>84</v>
      </c>
    </row>
    <row r="730" s="2" customFormat="1">
      <c r="A730" s="41"/>
      <c r="B730" s="42"/>
      <c r="C730" s="43"/>
      <c r="D730" s="227" t="s">
        <v>213</v>
      </c>
      <c r="E730" s="43"/>
      <c r="F730" s="258" t="s">
        <v>220</v>
      </c>
      <c r="G730" s="43"/>
      <c r="H730" s="43"/>
      <c r="I730" s="222"/>
      <c r="J730" s="43"/>
      <c r="K730" s="43"/>
      <c r="L730" s="47"/>
      <c r="M730" s="223"/>
      <c r="N730" s="224"/>
      <c r="O730" s="87"/>
      <c r="P730" s="87"/>
      <c r="Q730" s="87"/>
      <c r="R730" s="87"/>
      <c r="S730" s="87"/>
      <c r="T730" s="88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T730" s="20" t="s">
        <v>213</v>
      </c>
      <c r="AU730" s="20" t="s">
        <v>84</v>
      </c>
    </row>
    <row r="731" s="13" customFormat="1">
      <c r="A731" s="13"/>
      <c r="B731" s="225"/>
      <c r="C731" s="226"/>
      <c r="D731" s="227" t="s">
        <v>142</v>
      </c>
      <c r="E731" s="228" t="s">
        <v>28</v>
      </c>
      <c r="F731" s="229" t="s">
        <v>999</v>
      </c>
      <c r="G731" s="226"/>
      <c r="H731" s="230">
        <v>4443.2370000000001</v>
      </c>
      <c r="I731" s="231"/>
      <c r="J731" s="226"/>
      <c r="K731" s="226"/>
      <c r="L731" s="232"/>
      <c r="M731" s="233"/>
      <c r="N731" s="234"/>
      <c r="O731" s="234"/>
      <c r="P731" s="234"/>
      <c r="Q731" s="234"/>
      <c r="R731" s="234"/>
      <c r="S731" s="234"/>
      <c r="T731" s="235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6" t="s">
        <v>142</v>
      </c>
      <c r="AU731" s="236" t="s">
        <v>84</v>
      </c>
      <c r="AV731" s="13" t="s">
        <v>84</v>
      </c>
      <c r="AW731" s="13" t="s">
        <v>36</v>
      </c>
      <c r="AX731" s="13" t="s">
        <v>74</v>
      </c>
      <c r="AY731" s="236" t="s">
        <v>131</v>
      </c>
    </row>
    <row r="732" s="13" customFormat="1">
      <c r="A732" s="13"/>
      <c r="B732" s="225"/>
      <c r="C732" s="226"/>
      <c r="D732" s="227" t="s">
        <v>142</v>
      </c>
      <c r="E732" s="228" t="s">
        <v>28</v>
      </c>
      <c r="F732" s="229" t="s">
        <v>1000</v>
      </c>
      <c r="G732" s="226"/>
      <c r="H732" s="230">
        <v>91.007999999999996</v>
      </c>
      <c r="I732" s="231"/>
      <c r="J732" s="226"/>
      <c r="K732" s="226"/>
      <c r="L732" s="232"/>
      <c r="M732" s="233"/>
      <c r="N732" s="234"/>
      <c r="O732" s="234"/>
      <c r="P732" s="234"/>
      <c r="Q732" s="234"/>
      <c r="R732" s="234"/>
      <c r="S732" s="234"/>
      <c r="T732" s="235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6" t="s">
        <v>142</v>
      </c>
      <c r="AU732" s="236" t="s">
        <v>84</v>
      </c>
      <c r="AV732" s="13" t="s">
        <v>84</v>
      </c>
      <c r="AW732" s="13" t="s">
        <v>36</v>
      </c>
      <c r="AX732" s="13" t="s">
        <v>74</v>
      </c>
      <c r="AY732" s="236" t="s">
        <v>131</v>
      </c>
    </row>
    <row r="733" s="15" customFormat="1">
      <c r="A733" s="15"/>
      <c r="B733" s="247"/>
      <c r="C733" s="248"/>
      <c r="D733" s="227" t="s">
        <v>142</v>
      </c>
      <c r="E733" s="249" t="s">
        <v>28</v>
      </c>
      <c r="F733" s="250" t="s">
        <v>162</v>
      </c>
      <c r="G733" s="248"/>
      <c r="H733" s="251">
        <v>4534.2449999999999</v>
      </c>
      <c r="I733" s="252"/>
      <c r="J733" s="248"/>
      <c r="K733" s="248"/>
      <c r="L733" s="253"/>
      <c r="M733" s="254"/>
      <c r="N733" s="255"/>
      <c r="O733" s="255"/>
      <c r="P733" s="255"/>
      <c r="Q733" s="255"/>
      <c r="R733" s="255"/>
      <c r="S733" s="255"/>
      <c r="T733" s="256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57" t="s">
        <v>142</v>
      </c>
      <c r="AU733" s="257" t="s">
        <v>84</v>
      </c>
      <c r="AV733" s="15" t="s">
        <v>138</v>
      </c>
      <c r="AW733" s="15" t="s">
        <v>36</v>
      </c>
      <c r="AX733" s="15" t="s">
        <v>82</v>
      </c>
      <c r="AY733" s="257" t="s">
        <v>131</v>
      </c>
    </row>
    <row r="734" s="2" customFormat="1" ht="24.15" customHeight="1">
      <c r="A734" s="41"/>
      <c r="B734" s="42"/>
      <c r="C734" s="207" t="s">
        <v>1001</v>
      </c>
      <c r="D734" s="207" t="s">
        <v>133</v>
      </c>
      <c r="E734" s="208" t="s">
        <v>1002</v>
      </c>
      <c r="F734" s="209" t="s">
        <v>1003</v>
      </c>
      <c r="G734" s="210" t="s">
        <v>255</v>
      </c>
      <c r="H734" s="211">
        <v>1010.4400000000001</v>
      </c>
      <c r="I734" s="212"/>
      <c r="J734" s="213">
        <f>ROUND(I734*H734,2)</f>
        <v>0</v>
      </c>
      <c r="K734" s="209" t="s">
        <v>137</v>
      </c>
      <c r="L734" s="47"/>
      <c r="M734" s="214" t="s">
        <v>28</v>
      </c>
      <c r="N734" s="215" t="s">
        <v>45</v>
      </c>
      <c r="O734" s="87"/>
      <c r="P734" s="216">
        <f>O734*H734</f>
        <v>0</v>
      </c>
      <c r="Q734" s="216">
        <v>0</v>
      </c>
      <c r="R734" s="216">
        <f>Q734*H734</f>
        <v>0</v>
      </c>
      <c r="S734" s="216">
        <v>0</v>
      </c>
      <c r="T734" s="217">
        <f>S734*H734</f>
        <v>0</v>
      </c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R734" s="218" t="s">
        <v>138</v>
      </c>
      <c r="AT734" s="218" t="s">
        <v>133</v>
      </c>
      <c r="AU734" s="218" t="s">
        <v>84</v>
      </c>
      <c r="AY734" s="20" t="s">
        <v>131</v>
      </c>
      <c r="BE734" s="219">
        <f>IF(N734="základní",J734,0)</f>
        <v>0</v>
      </c>
      <c r="BF734" s="219">
        <f>IF(N734="snížená",J734,0)</f>
        <v>0</v>
      </c>
      <c r="BG734" s="219">
        <f>IF(N734="zákl. přenesená",J734,0)</f>
        <v>0</v>
      </c>
      <c r="BH734" s="219">
        <f>IF(N734="sníž. přenesená",J734,0)</f>
        <v>0</v>
      </c>
      <c r="BI734" s="219">
        <f>IF(N734="nulová",J734,0)</f>
        <v>0</v>
      </c>
      <c r="BJ734" s="20" t="s">
        <v>82</v>
      </c>
      <c r="BK734" s="219">
        <f>ROUND(I734*H734,2)</f>
        <v>0</v>
      </c>
      <c r="BL734" s="20" t="s">
        <v>138</v>
      </c>
      <c r="BM734" s="218" t="s">
        <v>1004</v>
      </c>
    </row>
    <row r="735" s="2" customFormat="1">
      <c r="A735" s="41"/>
      <c r="B735" s="42"/>
      <c r="C735" s="43"/>
      <c r="D735" s="220" t="s">
        <v>140</v>
      </c>
      <c r="E735" s="43"/>
      <c r="F735" s="221" t="s">
        <v>1005</v>
      </c>
      <c r="G735" s="43"/>
      <c r="H735" s="43"/>
      <c r="I735" s="222"/>
      <c r="J735" s="43"/>
      <c r="K735" s="43"/>
      <c r="L735" s="47"/>
      <c r="M735" s="223"/>
      <c r="N735" s="224"/>
      <c r="O735" s="87"/>
      <c r="P735" s="87"/>
      <c r="Q735" s="87"/>
      <c r="R735" s="87"/>
      <c r="S735" s="87"/>
      <c r="T735" s="88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T735" s="20" t="s">
        <v>140</v>
      </c>
      <c r="AU735" s="20" t="s">
        <v>84</v>
      </c>
    </row>
    <row r="736" s="13" customFormat="1">
      <c r="A736" s="13"/>
      <c r="B736" s="225"/>
      <c r="C736" s="226"/>
      <c r="D736" s="227" t="s">
        <v>142</v>
      </c>
      <c r="E736" s="228" t="s">
        <v>28</v>
      </c>
      <c r="F736" s="229" t="s">
        <v>1006</v>
      </c>
      <c r="G736" s="226"/>
      <c r="H736" s="230">
        <v>1010.4400000000001</v>
      </c>
      <c r="I736" s="231"/>
      <c r="J736" s="226"/>
      <c r="K736" s="226"/>
      <c r="L736" s="232"/>
      <c r="M736" s="233"/>
      <c r="N736" s="234"/>
      <c r="O736" s="234"/>
      <c r="P736" s="234"/>
      <c r="Q736" s="234"/>
      <c r="R736" s="234"/>
      <c r="S736" s="234"/>
      <c r="T736" s="235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6" t="s">
        <v>142</v>
      </c>
      <c r="AU736" s="236" t="s">
        <v>84</v>
      </c>
      <c r="AV736" s="13" t="s">
        <v>84</v>
      </c>
      <c r="AW736" s="13" t="s">
        <v>36</v>
      </c>
      <c r="AX736" s="13" t="s">
        <v>74</v>
      </c>
      <c r="AY736" s="236" t="s">
        <v>131</v>
      </c>
    </row>
    <row r="737" s="15" customFormat="1">
      <c r="A737" s="15"/>
      <c r="B737" s="247"/>
      <c r="C737" s="248"/>
      <c r="D737" s="227" t="s">
        <v>142</v>
      </c>
      <c r="E737" s="249" t="s">
        <v>28</v>
      </c>
      <c r="F737" s="250" t="s">
        <v>162</v>
      </c>
      <c r="G737" s="248"/>
      <c r="H737" s="251">
        <v>1010.4400000000001</v>
      </c>
      <c r="I737" s="252"/>
      <c r="J737" s="248"/>
      <c r="K737" s="248"/>
      <c r="L737" s="253"/>
      <c r="M737" s="254"/>
      <c r="N737" s="255"/>
      <c r="O737" s="255"/>
      <c r="P737" s="255"/>
      <c r="Q737" s="255"/>
      <c r="R737" s="255"/>
      <c r="S737" s="255"/>
      <c r="T737" s="256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57" t="s">
        <v>142</v>
      </c>
      <c r="AU737" s="257" t="s">
        <v>84</v>
      </c>
      <c r="AV737" s="15" t="s">
        <v>138</v>
      </c>
      <c r="AW737" s="15" t="s">
        <v>36</v>
      </c>
      <c r="AX737" s="15" t="s">
        <v>82</v>
      </c>
      <c r="AY737" s="257" t="s">
        <v>131</v>
      </c>
    </row>
    <row r="738" s="2" customFormat="1" ht="24.15" customHeight="1">
      <c r="A738" s="41"/>
      <c r="B738" s="42"/>
      <c r="C738" s="207" t="s">
        <v>1007</v>
      </c>
      <c r="D738" s="207" t="s">
        <v>133</v>
      </c>
      <c r="E738" s="208" t="s">
        <v>1008</v>
      </c>
      <c r="F738" s="209" t="s">
        <v>1009</v>
      </c>
      <c r="G738" s="210" t="s">
        <v>255</v>
      </c>
      <c r="H738" s="211">
        <v>9093.9599999999991</v>
      </c>
      <c r="I738" s="212"/>
      <c r="J738" s="213">
        <f>ROUND(I738*H738,2)</f>
        <v>0</v>
      </c>
      <c r="K738" s="209" t="s">
        <v>137</v>
      </c>
      <c r="L738" s="47"/>
      <c r="M738" s="214" t="s">
        <v>28</v>
      </c>
      <c r="N738" s="215" t="s">
        <v>45</v>
      </c>
      <c r="O738" s="87"/>
      <c r="P738" s="216">
        <f>O738*H738</f>
        <v>0</v>
      </c>
      <c r="Q738" s="216">
        <v>0</v>
      </c>
      <c r="R738" s="216">
        <f>Q738*H738</f>
        <v>0</v>
      </c>
      <c r="S738" s="216">
        <v>0</v>
      </c>
      <c r="T738" s="217">
        <f>S738*H738</f>
        <v>0</v>
      </c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R738" s="218" t="s">
        <v>138</v>
      </c>
      <c r="AT738" s="218" t="s">
        <v>133</v>
      </c>
      <c r="AU738" s="218" t="s">
        <v>84</v>
      </c>
      <c r="AY738" s="20" t="s">
        <v>131</v>
      </c>
      <c r="BE738" s="219">
        <f>IF(N738="základní",J738,0)</f>
        <v>0</v>
      </c>
      <c r="BF738" s="219">
        <f>IF(N738="snížená",J738,0)</f>
        <v>0</v>
      </c>
      <c r="BG738" s="219">
        <f>IF(N738="zákl. přenesená",J738,0)</f>
        <v>0</v>
      </c>
      <c r="BH738" s="219">
        <f>IF(N738="sníž. přenesená",J738,0)</f>
        <v>0</v>
      </c>
      <c r="BI738" s="219">
        <f>IF(N738="nulová",J738,0)</f>
        <v>0</v>
      </c>
      <c r="BJ738" s="20" t="s">
        <v>82</v>
      </c>
      <c r="BK738" s="219">
        <f>ROUND(I738*H738,2)</f>
        <v>0</v>
      </c>
      <c r="BL738" s="20" t="s">
        <v>138</v>
      </c>
      <c r="BM738" s="218" t="s">
        <v>1010</v>
      </c>
    </row>
    <row r="739" s="2" customFormat="1">
      <c r="A739" s="41"/>
      <c r="B739" s="42"/>
      <c r="C739" s="43"/>
      <c r="D739" s="220" t="s">
        <v>140</v>
      </c>
      <c r="E739" s="43"/>
      <c r="F739" s="221" t="s">
        <v>1011</v>
      </c>
      <c r="G739" s="43"/>
      <c r="H739" s="43"/>
      <c r="I739" s="222"/>
      <c r="J739" s="43"/>
      <c r="K739" s="43"/>
      <c r="L739" s="47"/>
      <c r="M739" s="223"/>
      <c r="N739" s="224"/>
      <c r="O739" s="87"/>
      <c r="P739" s="87"/>
      <c r="Q739" s="87"/>
      <c r="R739" s="87"/>
      <c r="S739" s="87"/>
      <c r="T739" s="88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T739" s="20" t="s">
        <v>140</v>
      </c>
      <c r="AU739" s="20" t="s">
        <v>84</v>
      </c>
    </row>
    <row r="740" s="2" customFormat="1">
      <c r="A740" s="41"/>
      <c r="B740" s="42"/>
      <c r="C740" s="43"/>
      <c r="D740" s="227" t="s">
        <v>213</v>
      </c>
      <c r="E740" s="43"/>
      <c r="F740" s="258" t="s">
        <v>220</v>
      </c>
      <c r="G740" s="43"/>
      <c r="H740" s="43"/>
      <c r="I740" s="222"/>
      <c r="J740" s="43"/>
      <c r="K740" s="43"/>
      <c r="L740" s="47"/>
      <c r="M740" s="223"/>
      <c r="N740" s="224"/>
      <c r="O740" s="87"/>
      <c r="P740" s="87"/>
      <c r="Q740" s="87"/>
      <c r="R740" s="87"/>
      <c r="S740" s="87"/>
      <c r="T740" s="88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T740" s="20" t="s">
        <v>213</v>
      </c>
      <c r="AU740" s="20" t="s">
        <v>84</v>
      </c>
    </row>
    <row r="741" s="13" customFormat="1">
      <c r="A741" s="13"/>
      <c r="B741" s="225"/>
      <c r="C741" s="226"/>
      <c r="D741" s="227" t="s">
        <v>142</v>
      </c>
      <c r="E741" s="228" t="s">
        <v>28</v>
      </c>
      <c r="F741" s="229" t="s">
        <v>1012</v>
      </c>
      <c r="G741" s="226"/>
      <c r="H741" s="230">
        <v>9093.9599999999991</v>
      </c>
      <c r="I741" s="231"/>
      <c r="J741" s="226"/>
      <c r="K741" s="226"/>
      <c r="L741" s="232"/>
      <c r="M741" s="233"/>
      <c r="N741" s="234"/>
      <c r="O741" s="234"/>
      <c r="P741" s="234"/>
      <c r="Q741" s="234"/>
      <c r="R741" s="234"/>
      <c r="S741" s="234"/>
      <c r="T741" s="235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6" t="s">
        <v>142</v>
      </c>
      <c r="AU741" s="236" t="s">
        <v>84</v>
      </c>
      <c r="AV741" s="13" t="s">
        <v>84</v>
      </c>
      <c r="AW741" s="13" t="s">
        <v>36</v>
      </c>
      <c r="AX741" s="13" t="s">
        <v>74</v>
      </c>
      <c r="AY741" s="236" t="s">
        <v>131</v>
      </c>
    </row>
    <row r="742" s="15" customFormat="1">
      <c r="A742" s="15"/>
      <c r="B742" s="247"/>
      <c r="C742" s="248"/>
      <c r="D742" s="227" t="s">
        <v>142</v>
      </c>
      <c r="E742" s="249" t="s">
        <v>28</v>
      </c>
      <c r="F742" s="250" t="s">
        <v>162</v>
      </c>
      <c r="G742" s="248"/>
      <c r="H742" s="251">
        <v>9093.9599999999991</v>
      </c>
      <c r="I742" s="252"/>
      <c r="J742" s="248"/>
      <c r="K742" s="248"/>
      <c r="L742" s="253"/>
      <c r="M742" s="254"/>
      <c r="N742" s="255"/>
      <c r="O742" s="255"/>
      <c r="P742" s="255"/>
      <c r="Q742" s="255"/>
      <c r="R742" s="255"/>
      <c r="S742" s="255"/>
      <c r="T742" s="256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57" t="s">
        <v>142</v>
      </c>
      <c r="AU742" s="257" t="s">
        <v>84</v>
      </c>
      <c r="AV742" s="15" t="s">
        <v>138</v>
      </c>
      <c r="AW742" s="15" t="s">
        <v>36</v>
      </c>
      <c r="AX742" s="15" t="s">
        <v>82</v>
      </c>
      <c r="AY742" s="257" t="s">
        <v>131</v>
      </c>
    </row>
    <row r="743" s="2" customFormat="1" ht="24.15" customHeight="1">
      <c r="A743" s="41"/>
      <c r="B743" s="42"/>
      <c r="C743" s="207" t="s">
        <v>1013</v>
      </c>
      <c r="D743" s="207" t="s">
        <v>133</v>
      </c>
      <c r="E743" s="208" t="s">
        <v>1014</v>
      </c>
      <c r="F743" s="209" t="s">
        <v>1015</v>
      </c>
      <c r="G743" s="210" t="s">
        <v>255</v>
      </c>
      <c r="H743" s="211">
        <v>493.69299999999998</v>
      </c>
      <c r="I743" s="212"/>
      <c r="J743" s="213">
        <f>ROUND(I743*H743,2)</f>
        <v>0</v>
      </c>
      <c r="K743" s="209" t="s">
        <v>137</v>
      </c>
      <c r="L743" s="47"/>
      <c r="M743" s="214" t="s">
        <v>28</v>
      </c>
      <c r="N743" s="215" t="s">
        <v>45</v>
      </c>
      <c r="O743" s="87"/>
      <c r="P743" s="216">
        <f>O743*H743</f>
        <v>0</v>
      </c>
      <c r="Q743" s="216">
        <v>0</v>
      </c>
      <c r="R743" s="216">
        <f>Q743*H743</f>
        <v>0</v>
      </c>
      <c r="S743" s="216">
        <v>0</v>
      </c>
      <c r="T743" s="217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18" t="s">
        <v>138</v>
      </c>
      <c r="AT743" s="218" t="s">
        <v>133</v>
      </c>
      <c r="AU743" s="218" t="s">
        <v>84</v>
      </c>
      <c r="AY743" s="20" t="s">
        <v>131</v>
      </c>
      <c r="BE743" s="219">
        <f>IF(N743="základní",J743,0)</f>
        <v>0</v>
      </c>
      <c r="BF743" s="219">
        <f>IF(N743="snížená",J743,0)</f>
        <v>0</v>
      </c>
      <c r="BG743" s="219">
        <f>IF(N743="zákl. přenesená",J743,0)</f>
        <v>0</v>
      </c>
      <c r="BH743" s="219">
        <f>IF(N743="sníž. přenesená",J743,0)</f>
        <v>0</v>
      </c>
      <c r="BI743" s="219">
        <f>IF(N743="nulová",J743,0)</f>
        <v>0</v>
      </c>
      <c r="BJ743" s="20" t="s">
        <v>82</v>
      </c>
      <c r="BK743" s="219">
        <f>ROUND(I743*H743,2)</f>
        <v>0</v>
      </c>
      <c r="BL743" s="20" t="s">
        <v>138</v>
      </c>
      <c r="BM743" s="218" t="s">
        <v>1016</v>
      </c>
    </row>
    <row r="744" s="2" customFormat="1">
      <c r="A744" s="41"/>
      <c r="B744" s="42"/>
      <c r="C744" s="43"/>
      <c r="D744" s="220" t="s">
        <v>140</v>
      </c>
      <c r="E744" s="43"/>
      <c r="F744" s="221" t="s">
        <v>1017</v>
      </c>
      <c r="G744" s="43"/>
      <c r="H744" s="43"/>
      <c r="I744" s="222"/>
      <c r="J744" s="43"/>
      <c r="K744" s="43"/>
      <c r="L744" s="47"/>
      <c r="M744" s="223"/>
      <c r="N744" s="224"/>
      <c r="O744" s="87"/>
      <c r="P744" s="87"/>
      <c r="Q744" s="87"/>
      <c r="R744" s="87"/>
      <c r="S744" s="87"/>
      <c r="T744" s="88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T744" s="20" t="s">
        <v>140</v>
      </c>
      <c r="AU744" s="20" t="s">
        <v>84</v>
      </c>
    </row>
    <row r="745" s="13" customFormat="1">
      <c r="A745" s="13"/>
      <c r="B745" s="225"/>
      <c r="C745" s="226"/>
      <c r="D745" s="227" t="s">
        <v>142</v>
      </c>
      <c r="E745" s="228" t="s">
        <v>28</v>
      </c>
      <c r="F745" s="229" t="s">
        <v>1018</v>
      </c>
      <c r="G745" s="226"/>
      <c r="H745" s="230">
        <v>493.69299999999998</v>
      </c>
      <c r="I745" s="231"/>
      <c r="J745" s="226"/>
      <c r="K745" s="226"/>
      <c r="L745" s="232"/>
      <c r="M745" s="233"/>
      <c r="N745" s="234"/>
      <c r="O745" s="234"/>
      <c r="P745" s="234"/>
      <c r="Q745" s="234"/>
      <c r="R745" s="234"/>
      <c r="S745" s="234"/>
      <c r="T745" s="235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6" t="s">
        <v>142</v>
      </c>
      <c r="AU745" s="236" t="s">
        <v>84</v>
      </c>
      <c r="AV745" s="13" t="s">
        <v>84</v>
      </c>
      <c r="AW745" s="13" t="s">
        <v>36</v>
      </c>
      <c r="AX745" s="13" t="s">
        <v>74</v>
      </c>
      <c r="AY745" s="236" t="s">
        <v>131</v>
      </c>
    </row>
    <row r="746" s="15" customFormat="1">
      <c r="A746" s="15"/>
      <c r="B746" s="247"/>
      <c r="C746" s="248"/>
      <c r="D746" s="227" t="s">
        <v>142</v>
      </c>
      <c r="E746" s="249" t="s">
        <v>28</v>
      </c>
      <c r="F746" s="250" t="s">
        <v>162</v>
      </c>
      <c r="G746" s="248"/>
      <c r="H746" s="251">
        <v>493.69299999999998</v>
      </c>
      <c r="I746" s="252"/>
      <c r="J746" s="248"/>
      <c r="K746" s="248"/>
      <c r="L746" s="253"/>
      <c r="M746" s="254"/>
      <c r="N746" s="255"/>
      <c r="O746" s="255"/>
      <c r="P746" s="255"/>
      <c r="Q746" s="255"/>
      <c r="R746" s="255"/>
      <c r="S746" s="255"/>
      <c r="T746" s="256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57" t="s">
        <v>142</v>
      </c>
      <c r="AU746" s="257" t="s">
        <v>84</v>
      </c>
      <c r="AV746" s="15" t="s">
        <v>138</v>
      </c>
      <c r="AW746" s="15" t="s">
        <v>36</v>
      </c>
      <c r="AX746" s="15" t="s">
        <v>82</v>
      </c>
      <c r="AY746" s="257" t="s">
        <v>131</v>
      </c>
    </row>
    <row r="747" s="2" customFormat="1" ht="24.15" customHeight="1">
      <c r="A747" s="41"/>
      <c r="B747" s="42"/>
      <c r="C747" s="207" t="s">
        <v>1019</v>
      </c>
      <c r="D747" s="207" t="s">
        <v>133</v>
      </c>
      <c r="E747" s="208" t="s">
        <v>1020</v>
      </c>
      <c r="F747" s="209" t="s">
        <v>1021</v>
      </c>
      <c r="G747" s="210" t="s">
        <v>255</v>
      </c>
      <c r="H747" s="211">
        <v>1010.4400000000001</v>
      </c>
      <c r="I747" s="212"/>
      <c r="J747" s="213">
        <f>ROUND(I747*H747,2)</f>
        <v>0</v>
      </c>
      <c r="K747" s="209" t="s">
        <v>137</v>
      </c>
      <c r="L747" s="47"/>
      <c r="M747" s="214" t="s">
        <v>28</v>
      </c>
      <c r="N747" s="215" t="s">
        <v>45</v>
      </c>
      <c r="O747" s="87"/>
      <c r="P747" s="216">
        <f>O747*H747</f>
        <v>0</v>
      </c>
      <c r="Q747" s="216">
        <v>0</v>
      </c>
      <c r="R747" s="216">
        <f>Q747*H747</f>
        <v>0</v>
      </c>
      <c r="S747" s="216">
        <v>0</v>
      </c>
      <c r="T747" s="217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18" t="s">
        <v>138</v>
      </c>
      <c r="AT747" s="218" t="s">
        <v>133</v>
      </c>
      <c r="AU747" s="218" t="s">
        <v>84</v>
      </c>
      <c r="AY747" s="20" t="s">
        <v>131</v>
      </c>
      <c r="BE747" s="219">
        <f>IF(N747="základní",J747,0)</f>
        <v>0</v>
      </c>
      <c r="BF747" s="219">
        <f>IF(N747="snížená",J747,0)</f>
        <v>0</v>
      </c>
      <c r="BG747" s="219">
        <f>IF(N747="zákl. přenesená",J747,0)</f>
        <v>0</v>
      </c>
      <c r="BH747" s="219">
        <f>IF(N747="sníž. přenesená",J747,0)</f>
        <v>0</v>
      </c>
      <c r="BI747" s="219">
        <f>IF(N747="nulová",J747,0)</f>
        <v>0</v>
      </c>
      <c r="BJ747" s="20" t="s">
        <v>82</v>
      </c>
      <c r="BK747" s="219">
        <f>ROUND(I747*H747,2)</f>
        <v>0</v>
      </c>
      <c r="BL747" s="20" t="s">
        <v>138</v>
      </c>
      <c r="BM747" s="218" t="s">
        <v>1022</v>
      </c>
    </row>
    <row r="748" s="2" customFormat="1">
      <c r="A748" s="41"/>
      <c r="B748" s="42"/>
      <c r="C748" s="43"/>
      <c r="D748" s="220" t="s">
        <v>140</v>
      </c>
      <c r="E748" s="43"/>
      <c r="F748" s="221" t="s">
        <v>1023</v>
      </c>
      <c r="G748" s="43"/>
      <c r="H748" s="43"/>
      <c r="I748" s="222"/>
      <c r="J748" s="43"/>
      <c r="K748" s="43"/>
      <c r="L748" s="47"/>
      <c r="M748" s="223"/>
      <c r="N748" s="224"/>
      <c r="O748" s="87"/>
      <c r="P748" s="87"/>
      <c r="Q748" s="87"/>
      <c r="R748" s="87"/>
      <c r="S748" s="87"/>
      <c r="T748" s="88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T748" s="20" t="s">
        <v>140</v>
      </c>
      <c r="AU748" s="20" t="s">
        <v>84</v>
      </c>
    </row>
    <row r="749" s="13" customFormat="1">
      <c r="A749" s="13"/>
      <c r="B749" s="225"/>
      <c r="C749" s="226"/>
      <c r="D749" s="227" t="s">
        <v>142</v>
      </c>
      <c r="E749" s="228" t="s">
        <v>28</v>
      </c>
      <c r="F749" s="229" t="s">
        <v>1024</v>
      </c>
      <c r="G749" s="226"/>
      <c r="H749" s="230">
        <v>1010.4400000000001</v>
      </c>
      <c r="I749" s="231"/>
      <c r="J749" s="226"/>
      <c r="K749" s="226"/>
      <c r="L749" s="232"/>
      <c r="M749" s="233"/>
      <c r="N749" s="234"/>
      <c r="O749" s="234"/>
      <c r="P749" s="234"/>
      <c r="Q749" s="234"/>
      <c r="R749" s="234"/>
      <c r="S749" s="234"/>
      <c r="T749" s="235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6" t="s">
        <v>142</v>
      </c>
      <c r="AU749" s="236" t="s">
        <v>84</v>
      </c>
      <c r="AV749" s="13" t="s">
        <v>84</v>
      </c>
      <c r="AW749" s="13" t="s">
        <v>36</v>
      </c>
      <c r="AX749" s="13" t="s">
        <v>82</v>
      </c>
      <c r="AY749" s="236" t="s">
        <v>131</v>
      </c>
    </row>
    <row r="750" s="2" customFormat="1" ht="24.15" customHeight="1">
      <c r="A750" s="41"/>
      <c r="B750" s="42"/>
      <c r="C750" s="207" t="s">
        <v>1025</v>
      </c>
      <c r="D750" s="207" t="s">
        <v>133</v>
      </c>
      <c r="E750" s="208" t="s">
        <v>1026</v>
      </c>
      <c r="F750" s="209" t="s">
        <v>1027</v>
      </c>
      <c r="G750" s="210" t="s">
        <v>255</v>
      </c>
      <c r="H750" s="211">
        <v>10.112</v>
      </c>
      <c r="I750" s="212"/>
      <c r="J750" s="213">
        <f>ROUND(I750*H750,2)</f>
        <v>0</v>
      </c>
      <c r="K750" s="209" t="s">
        <v>137</v>
      </c>
      <c r="L750" s="47"/>
      <c r="M750" s="214" t="s">
        <v>28</v>
      </c>
      <c r="N750" s="215" t="s">
        <v>45</v>
      </c>
      <c r="O750" s="87"/>
      <c r="P750" s="216">
        <f>O750*H750</f>
        <v>0</v>
      </c>
      <c r="Q750" s="216">
        <v>0</v>
      </c>
      <c r="R750" s="216">
        <f>Q750*H750</f>
        <v>0</v>
      </c>
      <c r="S750" s="216">
        <v>0</v>
      </c>
      <c r="T750" s="217">
        <f>S750*H750</f>
        <v>0</v>
      </c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R750" s="218" t="s">
        <v>138</v>
      </c>
      <c r="AT750" s="218" t="s">
        <v>133</v>
      </c>
      <c r="AU750" s="218" t="s">
        <v>84</v>
      </c>
      <c r="AY750" s="20" t="s">
        <v>131</v>
      </c>
      <c r="BE750" s="219">
        <f>IF(N750="základní",J750,0)</f>
        <v>0</v>
      </c>
      <c r="BF750" s="219">
        <f>IF(N750="snížená",J750,0)</f>
        <v>0</v>
      </c>
      <c r="BG750" s="219">
        <f>IF(N750="zákl. přenesená",J750,0)</f>
        <v>0</v>
      </c>
      <c r="BH750" s="219">
        <f>IF(N750="sníž. přenesená",J750,0)</f>
        <v>0</v>
      </c>
      <c r="BI750" s="219">
        <f>IF(N750="nulová",J750,0)</f>
        <v>0</v>
      </c>
      <c r="BJ750" s="20" t="s">
        <v>82</v>
      </c>
      <c r="BK750" s="219">
        <f>ROUND(I750*H750,2)</f>
        <v>0</v>
      </c>
      <c r="BL750" s="20" t="s">
        <v>138</v>
      </c>
      <c r="BM750" s="218" t="s">
        <v>1028</v>
      </c>
    </row>
    <row r="751" s="2" customFormat="1">
      <c r="A751" s="41"/>
      <c r="B751" s="42"/>
      <c r="C751" s="43"/>
      <c r="D751" s="220" t="s">
        <v>140</v>
      </c>
      <c r="E751" s="43"/>
      <c r="F751" s="221" t="s">
        <v>1029</v>
      </c>
      <c r="G751" s="43"/>
      <c r="H751" s="43"/>
      <c r="I751" s="222"/>
      <c r="J751" s="43"/>
      <c r="K751" s="43"/>
      <c r="L751" s="47"/>
      <c r="M751" s="223"/>
      <c r="N751" s="224"/>
      <c r="O751" s="87"/>
      <c r="P751" s="87"/>
      <c r="Q751" s="87"/>
      <c r="R751" s="87"/>
      <c r="S751" s="87"/>
      <c r="T751" s="88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T751" s="20" t="s">
        <v>140</v>
      </c>
      <c r="AU751" s="20" t="s">
        <v>84</v>
      </c>
    </row>
    <row r="752" s="13" customFormat="1">
      <c r="A752" s="13"/>
      <c r="B752" s="225"/>
      <c r="C752" s="226"/>
      <c r="D752" s="227" t="s">
        <v>142</v>
      </c>
      <c r="E752" s="228" t="s">
        <v>28</v>
      </c>
      <c r="F752" s="229" t="s">
        <v>1030</v>
      </c>
      <c r="G752" s="226"/>
      <c r="H752" s="230">
        <v>10.112</v>
      </c>
      <c r="I752" s="231"/>
      <c r="J752" s="226"/>
      <c r="K752" s="226"/>
      <c r="L752" s="232"/>
      <c r="M752" s="233"/>
      <c r="N752" s="234"/>
      <c r="O752" s="234"/>
      <c r="P752" s="234"/>
      <c r="Q752" s="234"/>
      <c r="R752" s="234"/>
      <c r="S752" s="234"/>
      <c r="T752" s="235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6" t="s">
        <v>142</v>
      </c>
      <c r="AU752" s="236" t="s">
        <v>84</v>
      </c>
      <c r="AV752" s="13" t="s">
        <v>84</v>
      </c>
      <c r="AW752" s="13" t="s">
        <v>36</v>
      </c>
      <c r="AX752" s="13" t="s">
        <v>74</v>
      </c>
      <c r="AY752" s="236" t="s">
        <v>131</v>
      </c>
    </row>
    <row r="753" s="15" customFormat="1">
      <c r="A753" s="15"/>
      <c r="B753" s="247"/>
      <c r="C753" s="248"/>
      <c r="D753" s="227" t="s">
        <v>142</v>
      </c>
      <c r="E753" s="249" t="s">
        <v>28</v>
      </c>
      <c r="F753" s="250" t="s">
        <v>162</v>
      </c>
      <c r="G753" s="248"/>
      <c r="H753" s="251">
        <v>10.112</v>
      </c>
      <c r="I753" s="252"/>
      <c r="J753" s="248"/>
      <c r="K753" s="248"/>
      <c r="L753" s="253"/>
      <c r="M753" s="254"/>
      <c r="N753" s="255"/>
      <c r="O753" s="255"/>
      <c r="P753" s="255"/>
      <c r="Q753" s="255"/>
      <c r="R753" s="255"/>
      <c r="S753" s="255"/>
      <c r="T753" s="256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57" t="s">
        <v>142</v>
      </c>
      <c r="AU753" s="257" t="s">
        <v>84</v>
      </c>
      <c r="AV753" s="15" t="s">
        <v>138</v>
      </c>
      <c r="AW753" s="15" t="s">
        <v>36</v>
      </c>
      <c r="AX753" s="15" t="s">
        <v>82</v>
      </c>
      <c r="AY753" s="257" t="s">
        <v>131</v>
      </c>
    </row>
    <row r="754" s="12" customFormat="1" ht="22.8" customHeight="1">
      <c r="A754" s="12"/>
      <c r="B754" s="191"/>
      <c r="C754" s="192"/>
      <c r="D754" s="193" t="s">
        <v>73</v>
      </c>
      <c r="E754" s="205" t="s">
        <v>1031</v>
      </c>
      <c r="F754" s="205" t="s">
        <v>1032</v>
      </c>
      <c r="G754" s="192"/>
      <c r="H754" s="192"/>
      <c r="I754" s="195"/>
      <c r="J754" s="206">
        <f>BK754</f>
        <v>0</v>
      </c>
      <c r="K754" s="192"/>
      <c r="L754" s="197"/>
      <c r="M754" s="198"/>
      <c r="N754" s="199"/>
      <c r="O754" s="199"/>
      <c r="P754" s="200">
        <f>SUM(P755:P756)</f>
        <v>0</v>
      </c>
      <c r="Q754" s="199"/>
      <c r="R754" s="200">
        <f>SUM(R755:R756)</f>
        <v>0</v>
      </c>
      <c r="S754" s="199"/>
      <c r="T754" s="201">
        <f>SUM(T755:T756)</f>
        <v>0</v>
      </c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R754" s="202" t="s">
        <v>82</v>
      </c>
      <c r="AT754" s="203" t="s">
        <v>73</v>
      </c>
      <c r="AU754" s="203" t="s">
        <v>82</v>
      </c>
      <c r="AY754" s="202" t="s">
        <v>131</v>
      </c>
      <c r="BK754" s="204">
        <f>SUM(BK755:BK756)</f>
        <v>0</v>
      </c>
    </row>
    <row r="755" s="2" customFormat="1" ht="24.15" customHeight="1">
      <c r="A755" s="41"/>
      <c r="B755" s="42"/>
      <c r="C755" s="207" t="s">
        <v>1033</v>
      </c>
      <c r="D755" s="207" t="s">
        <v>133</v>
      </c>
      <c r="E755" s="208" t="s">
        <v>1034</v>
      </c>
      <c r="F755" s="209" t="s">
        <v>1035</v>
      </c>
      <c r="G755" s="210" t="s">
        <v>255</v>
      </c>
      <c r="H755" s="211">
        <v>1941.7860000000001</v>
      </c>
      <c r="I755" s="212"/>
      <c r="J755" s="213">
        <f>ROUND(I755*H755,2)</f>
        <v>0</v>
      </c>
      <c r="K755" s="209" t="s">
        <v>137</v>
      </c>
      <c r="L755" s="47"/>
      <c r="M755" s="214" t="s">
        <v>28</v>
      </c>
      <c r="N755" s="215" t="s">
        <v>45</v>
      </c>
      <c r="O755" s="87"/>
      <c r="P755" s="216">
        <f>O755*H755</f>
        <v>0</v>
      </c>
      <c r="Q755" s="216">
        <v>0</v>
      </c>
      <c r="R755" s="216">
        <f>Q755*H755</f>
        <v>0</v>
      </c>
      <c r="S755" s="216">
        <v>0</v>
      </c>
      <c r="T755" s="217">
        <f>S755*H755</f>
        <v>0</v>
      </c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R755" s="218" t="s">
        <v>138</v>
      </c>
      <c r="AT755" s="218" t="s">
        <v>133</v>
      </c>
      <c r="AU755" s="218" t="s">
        <v>84</v>
      </c>
      <c r="AY755" s="20" t="s">
        <v>131</v>
      </c>
      <c r="BE755" s="219">
        <f>IF(N755="základní",J755,0)</f>
        <v>0</v>
      </c>
      <c r="BF755" s="219">
        <f>IF(N755="snížená",J755,0)</f>
        <v>0</v>
      </c>
      <c r="BG755" s="219">
        <f>IF(N755="zákl. přenesená",J755,0)</f>
        <v>0</v>
      </c>
      <c r="BH755" s="219">
        <f>IF(N755="sníž. přenesená",J755,0)</f>
        <v>0</v>
      </c>
      <c r="BI755" s="219">
        <f>IF(N755="nulová",J755,0)</f>
        <v>0</v>
      </c>
      <c r="BJ755" s="20" t="s">
        <v>82</v>
      </c>
      <c r="BK755" s="219">
        <f>ROUND(I755*H755,2)</f>
        <v>0</v>
      </c>
      <c r="BL755" s="20" t="s">
        <v>138</v>
      </c>
      <c r="BM755" s="218" t="s">
        <v>1036</v>
      </c>
    </row>
    <row r="756" s="2" customFormat="1">
      <c r="A756" s="41"/>
      <c r="B756" s="42"/>
      <c r="C756" s="43"/>
      <c r="D756" s="220" t="s">
        <v>140</v>
      </c>
      <c r="E756" s="43"/>
      <c r="F756" s="221" t="s">
        <v>1037</v>
      </c>
      <c r="G756" s="43"/>
      <c r="H756" s="43"/>
      <c r="I756" s="222"/>
      <c r="J756" s="43"/>
      <c r="K756" s="43"/>
      <c r="L756" s="47"/>
      <c r="M756" s="223"/>
      <c r="N756" s="224"/>
      <c r="O756" s="87"/>
      <c r="P756" s="87"/>
      <c r="Q756" s="87"/>
      <c r="R756" s="87"/>
      <c r="S756" s="87"/>
      <c r="T756" s="88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T756" s="20" t="s">
        <v>140</v>
      </c>
      <c r="AU756" s="20" t="s">
        <v>84</v>
      </c>
    </row>
    <row r="757" s="12" customFormat="1" ht="25.92" customHeight="1">
      <c r="A757" s="12"/>
      <c r="B757" s="191"/>
      <c r="C757" s="192"/>
      <c r="D757" s="193" t="s">
        <v>73</v>
      </c>
      <c r="E757" s="194" t="s">
        <v>1038</v>
      </c>
      <c r="F757" s="194" t="s">
        <v>1039</v>
      </c>
      <c r="G757" s="192"/>
      <c r="H757" s="192"/>
      <c r="I757" s="195"/>
      <c r="J757" s="196">
        <f>BK757</f>
        <v>0</v>
      </c>
      <c r="K757" s="192"/>
      <c r="L757" s="197"/>
      <c r="M757" s="198"/>
      <c r="N757" s="199"/>
      <c r="O757" s="199"/>
      <c r="P757" s="200">
        <f>P758+P773+P777+P800</f>
        <v>0</v>
      </c>
      <c r="Q757" s="199"/>
      <c r="R757" s="200">
        <f>R758+R773+R777+R800</f>
        <v>4.4091320999999999</v>
      </c>
      <c r="S757" s="199"/>
      <c r="T757" s="201">
        <f>T758+T773+T777+T800</f>
        <v>0.15732000000000002</v>
      </c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R757" s="202" t="s">
        <v>84</v>
      </c>
      <c r="AT757" s="203" t="s">
        <v>73</v>
      </c>
      <c r="AU757" s="203" t="s">
        <v>74</v>
      </c>
      <c r="AY757" s="202" t="s">
        <v>131</v>
      </c>
      <c r="BK757" s="204">
        <f>BK758+BK773+BK777+BK800</f>
        <v>0</v>
      </c>
    </row>
    <row r="758" s="12" customFormat="1" ht="22.8" customHeight="1">
      <c r="A758" s="12"/>
      <c r="B758" s="191"/>
      <c r="C758" s="192"/>
      <c r="D758" s="193" t="s">
        <v>73</v>
      </c>
      <c r="E758" s="205" t="s">
        <v>1040</v>
      </c>
      <c r="F758" s="205" t="s">
        <v>1041</v>
      </c>
      <c r="G758" s="192"/>
      <c r="H758" s="192"/>
      <c r="I758" s="195"/>
      <c r="J758" s="206">
        <f>BK758</f>
        <v>0</v>
      </c>
      <c r="K758" s="192"/>
      <c r="L758" s="197"/>
      <c r="M758" s="198"/>
      <c r="N758" s="199"/>
      <c r="O758" s="199"/>
      <c r="P758" s="200">
        <f>SUM(P759:P772)</f>
        <v>0</v>
      </c>
      <c r="Q758" s="199"/>
      <c r="R758" s="200">
        <f>SUM(R759:R772)</f>
        <v>0.070649999999999991</v>
      </c>
      <c r="S758" s="199"/>
      <c r="T758" s="201">
        <f>SUM(T759:T772)</f>
        <v>0</v>
      </c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R758" s="202" t="s">
        <v>84</v>
      </c>
      <c r="AT758" s="203" t="s">
        <v>73</v>
      </c>
      <c r="AU758" s="203" t="s">
        <v>82</v>
      </c>
      <c r="AY758" s="202" t="s">
        <v>131</v>
      </c>
      <c r="BK758" s="204">
        <f>SUM(BK759:BK772)</f>
        <v>0</v>
      </c>
    </row>
    <row r="759" s="2" customFormat="1" ht="16.5" customHeight="1">
      <c r="A759" s="41"/>
      <c r="B759" s="42"/>
      <c r="C759" s="207" t="s">
        <v>1042</v>
      </c>
      <c r="D759" s="207" t="s">
        <v>133</v>
      </c>
      <c r="E759" s="208" t="s">
        <v>1043</v>
      </c>
      <c r="F759" s="209" t="s">
        <v>1044</v>
      </c>
      <c r="G759" s="210" t="s">
        <v>146</v>
      </c>
      <c r="H759" s="211">
        <v>1</v>
      </c>
      <c r="I759" s="212"/>
      <c r="J759" s="213">
        <f>ROUND(I759*H759,2)</f>
        <v>0</v>
      </c>
      <c r="K759" s="209" t="s">
        <v>137</v>
      </c>
      <c r="L759" s="47"/>
      <c r="M759" s="214" t="s">
        <v>28</v>
      </c>
      <c r="N759" s="215" t="s">
        <v>45</v>
      </c>
      <c r="O759" s="87"/>
      <c r="P759" s="216">
        <f>O759*H759</f>
        <v>0</v>
      </c>
      <c r="Q759" s="216">
        <v>0.00165</v>
      </c>
      <c r="R759" s="216">
        <f>Q759*H759</f>
        <v>0.00165</v>
      </c>
      <c r="S759" s="216">
        <v>0</v>
      </c>
      <c r="T759" s="217">
        <f>S759*H759</f>
        <v>0</v>
      </c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R759" s="218" t="s">
        <v>233</v>
      </c>
      <c r="AT759" s="218" t="s">
        <v>133</v>
      </c>
      <c r="AU759" s="218" t="s">
        <v>84</v>
      </c>
      <c r="AY759" s="20" t="s">
        <v>131</v>
      </c>
      <c r="BE759" s="219">
        <f>IF(N759="základní",J759,0)</f>
        <v>0</v>
      </c>
      <c r="BF759" s="219">
        <f>IF(N759="snížená",J759,0)</f>
        <v>0</v>
      </c>
      <c r="BG759" s="219">
        <f>IF(N759="zákl. přenesená",J759,0)</f>
        <v>0</v>
      </c>
      <c r="BH759" s="219">
        <f>IF(N759="sníž. přenesená",J759,0)</f>
        <v>0</v>
      </c>
      <c r="BI759" s="219">
        <f>IF(N759="nulová",J759,0)</f>
        <v>0</v>
      </c>
      <c r="BJ759" s="20" t="s">
        <v>82</v>
      </c>
      <c r="BK759" s="219">
        <f>ROUND(I759*H759,2)</f>
        <v>0</v>
      </c>
      <c r="BL759" s="20" t="s">
        <v>233</v>
      </c>
      <c r="BM759" s="218" t="s">
        <v>1045</v>
      </c>
    </row>
    <row r="760" s="2" customFormat="1">
      <c r="A760" s="41"/>
      <c r="B760" s="42"/>
      <c r="C760" s="43"/>
      <c r="D760" s="220" t="s">
        <v>140</v>
      </c>
      <c r="E760" s="43"/>
      <c r="F760" s="221" t="s">
        <v>1046</v>
      </c>
      <c r="G760" s="43"/>
      <c r="H760" s="43"/>
      <c r="I760" s="222"/>
      <c r="J760" s="43"/>
      <c r="K760" s="43"/>
      <c r="L760" s="47"/>
      <c r="M760" s="223"/>
      <c r="N760" s="224"/>
      <c r="O760" s="87"/>
      <c r="P760" s="87"/>
      <c r="Q760" s="87"/>
      <c r="R760" s="87"/>
      <c r="S760" s="87"/>
      <c r="T760" s="88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T760" s="20" t="s">
        <v>140</v>
      </c>
      <c r="AU760" s="20" t="s">
        <v>84</v>
      </c>
    </row>
    <row r="761" s="2" customFormat="1">
      <c r="A761" s="41"/>
      <c r="B761" s="42"/>
      <c r="C761" s="43"/>
      <c r="D761" s="227" t="s">
        <v>213</v>
      </c>
      <c r="E761" s="43"/>
      <c r="F761" s="258" t="s">
        <v>1047</v>
      </c>
      <c r="G761" s="43"/>
      <c r="H761" s="43"/>
      <c r="I761" s="222"/>
      <c r="J761" s="43"/>
      <c r="K761" s="43"/>
      <c r="L761" s="47"/>
      <c r="M761" s="223"/>
      <c r="N761" s="224"/>
      <c r="O761" s="87"/>
      <c r="P761" s="87"/>
      <c r="Q761" s="87"/>
      <c r="R761" s="87"/>
      <c r="S761" s="87"/>
      <c r="T761" s="88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T761" s="20" t="s">
        <v>213</v>
      </c>
      <c r="AU761" s="20" t="s">
        <v>84</v>
      </c>
    </row>
    <row r="762" s="13" customFormat="1">
      <c r="A762" s="13"/>
      <c r="B762" s="225"/>
      <c r="C762" s="226"/>
      <c r="D762" s="227" t="s">
        <v>142</v>
      </c>
      <c r="E762" s="228" t="s">
        <v>28</v>
      </c>
      <c r="F762" s="229" t="s">
        <v>82</v>
      </c>
      <c r="G762" s="226"/>
      <c r="H762" s="230">
        <v>1</v>
      </c>
      <c r="I762" s="231"/>
      <c r="J762" s="226"/>
      <c r="K762" s="226"/>
      <c r="L762" s="232"/>
      <c r="M762" s="233"/>
      <c r="N762" s="234"/>
      <c r="O762" s="234"/>
      <c r="P762" s="234"/>
      <c r="Q762" s="234"/>
      <c r="R762" s="234"/>
      <c r="S762" s="234"/>
      <c r="T762" s="235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6" t="s">
        <v>142</v>
      </c>
      <c r="AU762" s="236" t="s">
        <v>84</v>
      </c>
      <c r="AV762" s="13" t="s">
        <v>84</v>
      </c>
      <c r="AW762" s="13" t="s">
        <v>36</v>
      </c>
      <c r="AX762" s="13" t="s">
        <v>82</v>
      </c>
      <c r="AY762" s="236" t="s">
        <v>131</v>
      </c>
    </row>
    <row r="763" s="2" customFormat="1" ht="16.5" customHeight="1">
      <c r="A763" s="41"/>
      <c r="B763" s="42"/>
      <c r="C763" s="259" t="s">
        <v>1048</v>
      </c>
      <c r="D763" s="259" t="s">
        <v>285</v>
      </c>
      <c r="E763" s="260" t="s">
        <v>1049</v>
      </c>
      <c r="F763" s="261" t="s">
        <v>1050</v>
      </c>
      <c r="G763" s="262" t="s">
        <v>146</v>
      </c>
      <c r="H763" s="263">
        <v>1</v>
      </c>
      <c r="I763" s="264"/>
      <c r="J763" s="265">
        <f>ROUND(I763*H763,2)</f>
        <v>0</v>
      </c>
      <c r="K763" s="261" t="s">
        <v>28</v>
      </c>
      <c r="L763" s="266"/>
      <c r="M763" s="267" t="s">
        <v>28</v>
      </c>
      <c r="N763" s="268" t="s">
        <v>45</v>
      </c>
      <c r="O763" s="87"/>
      <c r="P763" s="216">
        <f>O763*H763</f>
        <v>0</v>
      </c>
      <c r="Q763" s="216">
        <v>0.0071999999999999998</v>
      </c>
      <c r="R763" s="216">
        <f>Q763*H763</f>
        <v>0.0071999999999999998</v>
      </c>
      <c r="S763" s="216">
        <v>0</v>
      </c>
      <c r="T763" s="217">
        <f>S763*H763</f>
        <v>0</v>
      </c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R763" s="218" t="s">
        <v>340</v>
      </c>
      <c r="AT763" s="218" t="s">
        <v>285</v>
      </c>
      <c r="AU763" s="218" t="s">
        <v>84</v>
      </c>
      <c r="AY763" s="20" t="s">
        <v>131</v>
      </c>
      <c r="BE763" s="219">
        <f>IF(N763="základní",J763,0)</f>
        <v>0</v>
      </c>
      <c r="BF763" s="219">
        <f>IF(N763="snížená",J763,0)</f>
        <v>0</v>
      </c>
      <c r="BG763" s="219">
        <f>IF(N763="zákl. přenesená",J763,0)</f>
        <v>0</v>
      </c>
      <c r="BH763" s="219">
        <f>IF(N763="sníž. přenesená",J763,0)</f>
        <v>0</v>
      </c>
      <c r="BI763" s="219">
        <f>IF(N763="nulová",J763,0)</f>
        <v>0</v>
      </c>
      <c r="BJ763" s="20" t="s">
        <v>82</v>
      </c>
      <c r="BK763" s="219">
        <f>ROUND(I763*H763,2)</f>
        <v>0</v>
      </c>
      <c r="BL763" s="20" t="s">
        <v>233</v>
      </c>
      <c r="BM763" s="218" t="s">
        <v>1051</v>
      </c>
    </row>
    <row r="764" s="2" customFormat="1">
      <c r="A764" s="41"/>
      <c r="B764" s="42"/>
      <c r="C764" s="43"/>
      <c r="D764" s="227" t="s">
        <v>213</v>
      </c>
      <c r="E764" s="43"/>
      <c r="F764" s="258" t="s">
        <v>758</v>
      </c>
      <c r="G764" s="43"/>
      <c r="H764" s="43"/>
      <c r="I764" s="222"/>
      <c r="J764" s="43"/>
      <c r="K764" s="43"/>
      <c r="L764" s="47"/>
      <c r="M764" s="223"/>
      <c r="N764" s="224"/>
      <c r="O764" s="87"/>
      <c r="P764" s="87"/>
      <c r="Q764" s="87"/>
      <c r="R764" s="87"/>
      <c r="S764" s="87"/>
      <c r="T764" s="88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T764" s="20" t="s">
        <v>213</v>
      </c>
      <c r="AU764" s="20" t="s">
        <v>84</v>
      </c>
    </row>
    <row r="765" s="13" customFormat="1">
      <c r="A765" s="13"/>
      <c r="B765" s="225"/>
      <c r="C765" s="226"/>
      <c r="D765" s="227" t="s">
        <v>142</v>
      </c>
      <c r="E765" s="228" t="s">
        <v>28</v>
      </c>
      <c r="F765" s="229" t="s">
        <v>82</v>
      </c>
      <c r="G765" s="226"/>
      <c r="H765" s="230">
        <v>1</v>
      </c>
      <c r="I765" s="231"/>
      <c r="J765" s="226"/>
      <c r="K765" s="226"/>
      <c r="L765" s="232"/>
      <c r="M765" s="233"/>
      <c r="N765" s="234"/>
      <c r="O765" s="234"/>
      <c r="P765" s="234"/>
      <c r="Q765" s="234"/>
      <c r="R765" s="234"/>
      <c r="S765" s="234"/>
      <c r="T765" s="235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6" t="s">
        <v>142</v>
      </c>
      <c r="AU765" s="236" t="s">
        <v>84</v>
      </c>
      <c r="AV765" s="13" t="s">
        <v>84</v>
      </c>
      <c r="AW765" s="13" t="s">
        <v>36</v>
      </c>
      <c r="AX765" s="13" t="s">
        <v>82</v>
      </c>
      <c r="AY765" s="236" t="s">
        <v>131</v>
      </c>
    </row>
    <row r="766" s="2" customFormat="1" ht="16.5" customHeight="1">
      <c r="A766" s="41"/>
      <c r="B766" s="42"/>
      <c r="C766" s="207" t="s">
        <v>1052</v>
      </c>
      <c r="D766" s="207" t="s">
        <v>133</v>
      </c>
      <c r="E766" s="208" t="s">
        <v>1053</v>
      </c>
      <c r="F766" s="209" t="s">
        <v>1054</v>
      </c>
      <c r="G766" s="210" t="s">
        <v>146</v>
      </c>
      <c r="H766" s="211">
        <v>2</v>
      </c>
      <c r="I766" s="212"/>
      <c r="J766" s="213">
        <f>ROUND(I766*H766,2)</f>
        <v>0</v>
      </c>
      <c r="K766" s="209" t="s">
        <v>137</v>
      </c>
      <c r="L766" s="47"/>
      <c r="M766" s="214" t="s">
        <v>28</v>
      </c>
      <c r="N766" s="215" t="s">
        <v>45</v>
      </c>
      <c r="O766" s="87"/>
      <c r="P766" s="216">
        <f>O766*H766</f>
        <v>0</v>
      </c>
      <c r="Q766" s="216">
        <v>0.0014</v>
      </c>
      <c r="R766" s="216">
        <f>Q766*H766</f>
        <v>0.0028</v>
      </c>
      <c r="S766" s="216">
        <v>0</v>
      </c>
      <c r="T766" s="217">
        <f>S766*H766</f>
        <v>0</v>
      </c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R766" s="218" t="s">
        <v>233</v>
      </c>
      <c r="AT766" s="218" t="s">
        <v>133</v>
      </c>
      <c r="AU766" s="218" t="s">
        <v>84</v>
      </c>
      <c r="AY766" s="20" t="s">
        <v>131</v>
      </c>
      <c r="BE766" s="219">
        <f>IF(N766="základní",J766,0)</f>
        <v>0</v>
      </c>
      <c r="BF766" s="219">
        <f>IF(N766="snížená",J766,0)</f>
        <v>0</v>
      </c>
      <c r="BG766" s="219">
        <f>IF(N766="zákl. přenesená",J766,0)</f>
        <v>0</v>
      </c>
      <c r="BH766" s="219">
        <f>IF(N766="sníž. přenesená",J766,0)</f>
        <v>0</v>
      </c>
      <c r="BI766" s="219">
        <f>IF(N766="nulová",J766,0)</f>
        <v>0</v>
      </c>
      <c r="BJ766" s="20" t="s">
        <v>82</v>
      </c>
      <c r="BK766" s="219">
        <f>ROUND(I766*H766,2)</f>
        <v>0</v>
      </c>
      <c r="BL766" s="20" t="s">
        <v>233</v>
      </c>
      <c r="BM766" s="218" t="s">
        <v>1055</v>
      </c>
    </row>
    <row r="767" s="2" customFormat="1">
      <c r="A767" s="41"/>
      <c r="B767" s="42"/>
      <c r="C767" s="43"/>
      <c r="D767" s="220" t="s">
        <v>140</v>
      </c>
      <c r="E767" s="43"/>
      <c r="F767" s="221" t="s">
        <v>1056</v>
      </c>
      <c r="G767" s="43"/>
      <c r="H767" s="43"/>
      <c r="I767" s="222"/>
      <c r="J767" s="43"/>
      <c r="K767" s="43"/>
      <c r="L767" s="47"/>
      <c r="M767" s="223"/>
      <c r="N767" s="224"/>
      <c r="O767" s="87"/>
      <c r="P767" s="87"/>
      <c r="Q767" s="87"/>
      <c r="R767" s="87"/>
      <c r="S767" s="87"/>
      <c r="T767" s="88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T767" s="20" t="s">
        <v>140</v>
      </c>
      <c r="AU767" s="20" t="s">
        <v>84</v>
      </c>
    </row>
    <row r="768" s="13" customFormat="1">
      <c r="A768" s="13"/>
      <c r="B768" s="225"/>
      <c r="C768" s="226"/>
      <c r="D768" s="227" t="s">
        <v>142</v>
      </c>
      <c r="E768" s="228" t="s">
        <v>28</v>
      </c>
      <c r="F768" s="229" t="s">
        <v>84</v>
      </c>
      <c r="G768" s="226"/>
      <c r="H768" s="230">
        <v>2</v>
      </c>
      <c r="I768" s="231"/>
      <c r="J768" s="226"/>
      <c r="K768" s="226"/>
      <c r="L768" s="232"/>
      <c r="M768" s="233"/>
      <c r="N768" s="234"/>
      <c r="O768" s="234"/>
      <c r="P768" s="234"/>
      <c r="Q768" s="234"/>
      <c r="R768" s="234"/>
      <c r="S768" s="234"/>
      <c r="T768" s="235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6" t="s">
        <v>142</v>
      </c>
      <c r="AU768" s="236" t="s">
        <v>84</v>
      </c>
      <c r="AV768" s="13" t="s">
        <v>84</v>
      </c>
      <c r="AW768" s="13" t="s">
        <v>36</v>
      </c>
      <c r="AX768" s="13" t="s">
        <v>82</v>
      </c>
      <c r="AY768" s="236" t="s">
        <v>131</v>
      </c>
    </row>
    <row r="769" s="2" customFormat="1" ht="16.5" customHeight="1">
      <c r="A769" s="41"/>
      <c r="B769" s="42"/>
      <c r="C769" s="259" t="s">
        <v>1057</v>
      </c>
      <c r="D769" s="259" t="s">
        <v>285</v>
      </c>
      <c r="E769" s="260" t="s">
        <v>1058</v>
      </c>
      <c r="F769" s="261" t="s">
        <v>1059</v>
      </c>
      <c r="G769" s="262" t="s">
        <v>146</v>
      </c>
      <c r="H769" s="263">
        <v>2</v>
      </c>
      <c r="I769" s="264"/>
      <c r="J769" s="265">
        <f>ROUND(I769*H769,2)</f>
        <v>0</v>
      </c>
      <c r="K769" s="261" t="s">
        <v>137</v>
      </c>
      <c r="L769" s="266"/>
      <c r="M769" s="267" t="s">
        <v>28</v>
      </c>
      <c r="N769" s="268" t="s">
        <v>45</v>
      </c>
      <c r="O769" s="87"/>
      <c r="P769" s="216">
        <f>O769*H769</f>
        <v>0</v>
      </c>
      <c r="Q769" s="216">
        <v>0.029499999999999998</v>
      </c>
      <c r="R769" s="216">
        <f>Q769*H769</f>
        <v>0.058999999999999997</v>
      </c>
      <c r="S769" s="216">
        <v>0</v>
      </c>
      <c r="T769" s="217">
        <f>S769*H769</f>
        <v>0</v>
      </c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R769" s="218" t="s">
        <v>340</v>
      </c>
      <c r="AT769" s="218" t="s">
        <v>285</v>
      </c>
      <c r="AU769" s="218" t="s">
        <v>84</v>
      </c>
      <c r="AY769" s="20" t="s">
        <v>131</v>
      </c>
      <c r="BE769" s="219">
        <f>IF(N769="základní",J769,0)</f>
        <v>0</v>
      </c>
      <c r="BF769" s="219">
        <f>IF(N769="snížená",J769,0)</f>
        <v>0</v>
      </c>
      <c r="BG769" s="219">
        <f>IF(N769="zákl. přenesená",J769,0)</f>
        <v>0</v>
      </c>
      <c r="BH769" s="219">
        <f>IF(N769="sníž. přenesená",J769,0)</f>
        <v>0</v>
      </c>
      <c r="BI769" s="219">
        <f>IF(N769="nulová",J769,0)</f>
        <v>0</v>
      </c>
      <c r="BJ769" s="20" t="s">
        <v>82</v>
      </c>
      <c r="BK769" s="219">
        <f>ROUND(I769*H769,2)</f>
        <v>0</v>
      </c>
      <c r="BL769" s="20" t="s">
        <v>233</v>
      </c>
      <c r="BM769" s="218" t="s">
        <v>1060</v>
      </c>
    </row>
    <row r="770" s="2" customFormat="1">
      <c r="A770" s="41"/>
      <c r="B770" s="42"/>
      <c r="C770" s="43"/>
      <c r="D770" s="227" t="s">
        <v>213</v>
      </c>
      <c r="E770" s="43"/>
      <c r="F770" s="258" t="s">
        <v>1061</v>
      </c>
      <c r="G770" s="43"/>
      <c r="H770" s="43"/>
      <c r="I770" s="222"/>
      <c r="J770" s="43"/>
      <c r="K770" s="43"/>
      <c r="L770" s="47"/>
      <c r="M770" s="223"/>
      <c r="N770" s="224"/>
      <c r="O770" s="87"/>
      <c r="P770" s="87"/>
      <c r="Q770" s="87"/>
      <c r="R770" s="87"/>
      <c r="S770" s="87"/>
      <c r="T770" s="88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T770" s="20" t="s">
        <v>213</v>
      </c>
      <c r="AU770" s="20" t="s">
        <v>84</v>
      </c>
    </row>
    <row r="771" s="13" customFormat="1">
      <c r="A771" s="13"/>
      <c r="B771" s="225"/>
      <c r="C771" s="226"/>
      <c r="D771" s="227" t="s">
        <v>142</v>
      </c>
      <c r="E771" s="228" t="s">
        <v>28</v>
      </c>
      <c r="F771" s="229" t="s">
        <v>84</v>
      </c>
      <c r="G771" s="226"/>
      <c r="H771" s="230">
        <v>2</v>
      </c>
      <c r="I771" s="231"/>
      <c r="J771" s="226"/>
      <c r="K771" s="226"/>
      <c r="L771" s="232"/>
      <c r="M771" s="233"/>
      <c r="N771" s="234"/>
      <c r="O771" s="234"/>
      <c r="P771" s="234"/>
      <c r="Q771" s="234"/>
      <c r="R771" s="234"/>
      <c r="S771" s="234"/>
      <c r="T771" s="235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6" t="s">
        <v>142</v>
      </c>
      <c r="AU771" s="236" t="s">
        <v>84</v>
      </c>
      <c r="AV771" s="13" t="s">
        <v>84</v>
      </c>
      <c r="AW771" s="13" t="s">
        <v>36</v>
      </c>
      <c r="AX771" s="13" t="s">
        <v>74</v>
      </c>
      <c r="AY771" s="236" t="s">
        <v>131</v>
      </c>
    </row>
    <row r="772" s="15" customFormat="1">
      <c r="A772" s="15"/>
      <c r="B772" s="247"/>
      <c r="C772" s="248"/>
      <c r="D772" s="227" t="s">
        <v>142</v>
      </c>
      <c r="E772" s="249" t="s">
        <v>28</v>
      </c>
      <c r="F772" s="250" t="s">
        <v>162</v>
      </c>
      <c r="G772" s="248"/>
      <c r="H772" s="251">
        <v>2</v>
      </c>
      <c r="I772" s="252"/>
      <c r="J772" s="248"/>
      <c r="K772" s="248"/>
      <c r="L772" s="253"/>
      <c r="M772" s="254"/>
      <c r="N772" s="255"/>
      <c r="O772" s="255"/>
      <c r="P772" s="255"/>
      <c r="Q772" s="255"/>
      <c r="R772" s="255"/>
      <c r="S772" s="255"/>
      <c r="T772" s="256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57" t="s">
        <v>142</v>
      </c>
      <c r="AU772" s="257" t="s">
        <v>84</v>
      </c>
      <c r="AV772" s="15" t="s">
        <v>138</v>
      </c>
      <c r="AW772" s="15" t="s">
        <v>36</v>
      </c>
      <c r="AX772" s="15" t="s">
        <v>82</v>
      </c>
      <c r="AY772" s="257" t="s">
        <v>131</v>
      </c>
    </row>
    <row r="773" s="12" customFormat="1" ht="22.8" customHeight="1">
      <c r="A773" s="12"/>
      <c r="B773" s="191"/>
      <c r="C773" s="192"/>
      <c r="D773" s="193" t="s">
        <v>73</v>
      </c>
      <c r="E773" s="205" t="s">
        <v>1062</v>
      </c>
      <c r="F773" s="205" t="s">
        <v>1063</v>
      </c>
      <c r="G773" s="192"/>
      <c r="H773" s="192"/>
      <c r="I773" s="195"/>
      <c r="J773" s="206">
        <f>BK773</f>
        <v>0</v>
      </c>
      <c r="K773" s="192"/>
      <c r="L773" s="197"/>
      <c r="M773" s="198"/>
      <c r="N773" s="199"/>
      <c r="O773" s="199"/>
      <c r="P773" s="200">
        <f>SUM(P774:P776)</f>
        <v>0</v>
      </c>
      <c r="Q773" s="199"/>
      <c r="R773" s="200">
        <f>SUM(R774:R776)</f>
        <v>0</v>
      </c>
      <c r="S773" s="199"/>
      <c r="T773" s="201">
        <f>SUM(T774:T776)</f>
        <v>0.0078799999999999999</v>
      </c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R773" s="202" t="s">
        <v>84</v>
      </c>
      <c r="AT773" s="203" t="s">
        <v>73</v>
      </c>
      <c r="AU773" s="203" t="s">
        <v>82</v>
      </c>
      <c r="AY773" s="202" t="s">
        <v>131</v>
      </c>
      <c r="BK773" s="204">
        <f>SUM(BK774:BK776)</f>
        <v>0</v>
      </c>
    </row>
    <row r="774" s="2" customFormat="1" ht="16.5" customHeight="1">
      <c r="A774" s="41"/>
      <c r="B774" s="42"/>
      <c r="C774" s="207" t="s">
        <v>1064</v>
      </c>
      <c r="D774" s="207" t="s">
        <v>133</v>
      </c>
      <c r="E774" s="208" t="s">
        <v>1065</v>
      </c>
      <c r="F774" s="209" t="s">
        <v>1066</v>
      </c>
      <c r="G774" s="210" t="s">
        <v>146</v>
      </c>
      <c r="H774" s="211">
        <v>2</v>
      </c>
      <c r="I774" s="212"/>
      <c r="J774" s="213">
        <f>ROUND(I774*H774,2)</f>
        <v>0</v>
      </c>
      <c r="K774" s="209" t="s">
        <v>28</v>
      </c>
      <c r="L774" s="47"/>
      <c r="M774" s="214" t="s">
        <v>28</v>
      </c>
      <c r="N774" s="215" t="s">
        <v>45</v>
      </c>
      <c r="O774" s="87"/>
      <c r="P774" s="216">
        <f>O774*H774</f>
        <v>0</v>
      </c>
      <c r="Q774" s="216">
        <v>0</v>
      </c>
      <c r="R774" s="216">
        <f>Q774*H774</f>
        <v>0</v>
      </c>
      <c r="S774" s="216">
        <v>0.0039399999999999999</v>
      </c>
      <c r="T774" s="217">
        <f>S774*H774</f>
        <v>0.0078799999999999999</v>
      </c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R774" s="218" t="s">
        <v>233</v>
      </c>
      <c r="AT774" s="218" t="s">
        <v>133</v>
      </c>
      <c r="AU774" s="218" t="s">
        <v>84</v>
      </c>
      <c r="AY774" s="20" t="s">
        <v>131</v>
      </c>
      <c r="BE774" s="219">
        <f>IF(N774="základní",J774,0)</f>
        <v>0</v>
      </c>
      <c r="BF774" s="219">
        <f>IF(N774="snížená",J774,0)</f>
        <v>0</v>
      </c>
      <c r="BG774" s="219">
        <f>IF(N774="zákl. přenesená",J774,0)</f>
        <v>0</v>
      </c>
      <c r="BH774" s="219">
        <f>IF(N774="sníž. přenesená",J774,0)</f>
        <v>0</v>
      </c>
      <c r="BI774" s="219">
        <f>IF(N774="nulová",J774,0)</f>
        <v>0</v>
      </c>
      <c r="BJ774" s="20" t="s">
        <v>82</v>
      </c>
      <c r="BK774" s="219">
        <f>ROUND(I774*H774,2)</f>
        <v>0</v>
      </c>
      <c r="BL774" s="20" t="s">
        <v>233</v>
      </c>
      <c r="BM774" s="218" t="s">
        <v>1067</v>
      </c>
    </row>
    <row r="775" s="13" customFormat="1">
      <c r="A775" s="13"/>
      <c r="B775" s="225"/>
      <c r="C775" s="226"/>
      <c r="D775" s="227" t="s">
        <v>142</v>
      </c>
      <c r="E775" s="228" t="s">
        <v>28</v>
      </c>
      <c r="F775" s="229" t="s">
        <v>84</v>
      </c>
      <c r="G775" s="226"/>
      <c r="H775" s="230">
        <v>2</v>
      </c>
      <c r="I775" s="231"/>
      <c r="J775" s="226"/>
      <c r="K775" s="226"/>
      <c r="L775" s="232"/>
      <c r="M775" s="233"/>
      <c r="N775" s="234"/>
      <c r="O775" s="234"/>
      <c r="P775" s="234"/>
      <c r="Q775" s="234"/>
      <c r="R775" s="234"/>
      <c r="S775" s="234"/>
      <c r="T775" s="235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6" t="s">
        <v>142</v>
      </c>
      <c r="AU775" s="236" t="s">
        <v>84</v>
      </c>
      <c r="AV775" s="13" t="s">
        <v>84</v>
      </c>
      <c r="AW775" s="13" t="s">
        <v>36</v>
      </c>
      <c r="AX775" s="13" t="s">
        <v>74</v>
      </c>
      <c r="AY775" s="236" t="s">
        <v>131</v>
      </c>
    </row>
    <row r="776" s="15" customFormat="1">
      <c r="A776" s="15"/>
      <c r="B776" s="247"/>
      <c r="C776" s="248"/>
      <c r="D776" s="227" t="s">
        <v>142</v>
      </c>
      <c r="E776" s="249" t="s">
        <v>28</v>
      </c>
      <c r="F776" s="250" t="s">
        <v>162</v>
      </c>
      <c r="G776" s="248"/>
      <c r="H776" s="251">
        <v>2</v>
      </c>
      <c r="I776" s="252"/>
      <c r="J776" s="248"/>
      <c r="K776" s="248"/>
      <c r="L776" s="253"/>
      <c r="M776" s="254"/>
      <c r="N776" s="255"/>
      <c r="O776" s="255"/>
      <c r="P776" s="255"/>
      <c r="Q776" s="255"/>
      <c r="R776" s="255"/>
      <c r="S776" s="255"/>
      <c r="T776" s="256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57" t="s">
        <v>142</v>
      </c>
      <c r="AU776" s="257" t="s">
        <v>84</v>
      </c>
      <c r="AV776" s="15" t="s">
        <v>138</v>
      </c>
      <c r="AW776" s="15" t="s">
        <v>36</v>
      </c>
      <c r="AX776" s="15" t="s">
        <v>82</v>
      </c>
      <c r="AY776" s="257" t="s">
        <v>131</v>
      </c>
    </row>
    <row r="777" s="12" customFormat="1" ht="22.8" customHeight="1">
      <c r="A777" s="12"/>
      <c r="B777" s="191"/>
      <c r="C777" s="192"/>
      <c r="D777" s="193" t="s">
        <v>73</v>
      </c>
      <c r="E777" s="205" t="s">
        <v>1068</v>
      </c>
      <c r="F777" s="205" t="s">
        <v>1069</v>
      </c>
      <c r="G777" s="192"/>
      <c r="H777" s="192"/>
      <c r="I777" s="195"/>
      <c r="J777" s="206">
        <f>BK777</f>
        <v>0</v>
      </c>
      <c r="K777" s="192"/>
      <c r="L777" s="197"/>
      <c r="M777" s="198"/>
      <c r="N777" s="199"/>
      <c r="O777" s="199"/>
      <c r="P777" s="200">
        <f>SUM(P778:P799)</f>
        <v>0</v>
      </c>
      <c r="Q777" s="199"/>
      <c r="R777" s="200">
        <f>SUM(R778:R799)</f>
        <v>4.3384821000000002</v>
      </c>
      <c r="S777" s="199"/>
      <c r="T777" s="201">
        <f>SUM(T778:T799)</f>
        <v>0</v>
      </c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R777" s="202" t="s">
        <v>84</v>
      </c>
      <c r="AT777" s="203" t="s">
        <v>73</v>
      </c>
      <c r="AU777" s="203" t="s">
        <v>82</v>
      </c>
      <c r="AY777" s="202" t="s">
        <v>131</v>
      </c>
      <c r="BK777" s="204">
        <f>SUM(BK778:BK799)</f>
        <v>0</v>
      </c>
    </row>
    <row r="778" s="2" customFormat="1" ht="24.15" customHeight="1">
      <c r="A778" s="41"/>
      <c r="B778" s="42"/>
      <c r="C778" s="207" t="s">
        <v>1070</v>
      </c>
      <c r="D778" s="207" t="s">
        <v>133</v>
      </c>
      <c r="E778" s="208" t="s">
        <v>1071</v>
      </c>
      <c r="F778" s="209" t="s">
        <v>1072</v>
      </c>
      <c r="G778" s="210" t="s">
        <v>1073</v>
      </c>
      <c r="H778" s="211">
        <v>2</v>
      </c>
      <c r="I778" s="212"/>
      <c r="J778" s="213">
        <f>ROUND(I778*H778,2)</f>
        <v>0</v>
      </c>
      <c r="K778" s="209" t="s">
        <v>28</v>
      </c>
      <c r="L778" s="47"/>
      <c r="M778" s="214" t="s">
        <v>28</v>
      </c>
      <c r="N778" s="215" t="s">
        <v>45</v>
      </c>
      <c r="O778" s="87"/>
      <c r="P778" s="216">
        <f>O778*H778</f>
        <v>0</v>
      </c>
      <c r="Q778" s="216">
        <v>0</v>
      </c>
      <c r="R778" s="216">
        <f>Q778*H778</f>
        <v>0</v>
      </c>
      <c r="S778" s="216">
        <v>0</v>
      </c>
      <c r="T778" s="217">
        <f>S778*H778</f>
        <v>0</v>
      </c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R778" s="218" t="s">
        <v>233</v>
      </c>
      <c r="AT778" s="218" t="s">
        <v>133</v>
      </c>
      <c r="AU778" s="218" t="s">
        <v>84</v>
      </c>
      <c r="AY778" s="20" t="s">
        <v>131</v>
      </c>
      <c r="BE778" s="219">
        <f>IF(N778="základní",J778,0)</f>
        <v>0</v>
      </c>
      <c r="BF778" s="219">
        <f>IF(N778="snížená",J778,0)</f>
        <v>0</v>
      </c>
      <c r="BG778" s="219">
        <f>IF(N778="zákl. přenesená",J778,0)</f>
        <v>0</v>
      </c>
      <c r="BH778" s="219">
        <f>IF(N778="sníž. přenesená",J778,0)</f>
        <v>0</v>
      </c>
      <c r="BI778" s="219">
        <f>IF(N778="nulová",J778,0)</f>
        <v>0</v>
      </c>
      <c r="BJ778" s="20" t="s">
        <v>82</v>
      </c>
      <c r="BK778" s="219">
        <f>ROUND(I778*H778,2)</f>
        <v>0</v>
      </c>
      <c r="BL778" s="20" t="s">
        <v>233</v>
      </c>
      <c r="BM778" s="218" t="s">
        <v>1074</v>
      </c>
    </row>
    <row r="779" s="2" customFormat="1">
      <c r="A779" s="41"/>
      <c r="B779" s="42"/>
      <c r="C779" s="43"/>
      <c r="D779" s="227" t="s">
        <v>213</v>
      </c>
      <c r="E779" s="43"/>
      <c r="F779" s="258" t="s">
        <v>1075</v>
      </c>
      <c r="G779" s="43"/>
      <c r="H779" s="43"/>
      <c r="I779" s="222"/>
      <c r="J779" s="43"/>
      <c r="K779" s="43"/>
      <c r="L779" s="47"/>
      <c r="M779" s="223"/>
      <c r="N779" s="224"/>
      <c r="O779" s="87"/>
      <c r="P779" s="87"/>
      <c r="Q779" s="87"/>
      <c r="R779" s="87"/>
      <c r="S779" s="87"/>
      <c r="T779" s="88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T779" s="20" t="s">
        <v>213</v>
      </c>
      <c r="AU779" s="20" t="s">
        <v>84</v>
      </c>
    </row>
    <row r="780" s="13" customFormat="1">
      <c r="A780" s="13"/>
      <c r="B780" s="225"/>
      <c r="C780" s="226"/>
      <c r="D780" s="227" t="s">
        <v>142</v>
      </c>
      <c r="E780" s="228" t="s">
        <v>28</v>
      </c>
      <c r="F780" s="229" t="s">
        <v>84</v>
      </c>
      <c r="G780" s="226"/>
      <c r="H780" s="230">
        <v>2</v>
      </c>
      <c r="I780" s="231"/>
      <c r="J780" s="226"/>
      <c r="K780" s="226"/>
      <c r="L780" s="232"/>
      <c r="M780" s="233"/>
      <c r="N780" s="234"/>
      <c r="O780" s="234"/>
      <c r="P780" s="234"/>
      <c r="Q780" s="234"/>
      <c r="R780" s="234"/>
      <c r="S780" s="234"/>
      <c r="T780" s="235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6" t="s">
        <v>142</v>
      </c>
      <c r="AU780" s="236" t="s">
        <v>84</v>
      </c>
      <c r="AV780" s="13" t="s">
        <v>84</v>
      </c>
      <c r="AW780" s="13" t="s">
        <v>36</v>
      </c>
      <c r="AX780" s="13" t="s">
        <v>82</v>
      </c>
      <c r="AY780" s="236" t="s">
        <v>131</v>
      </c>
    </row>
    <row r="781" s="2" customFormat="1" ht="16.5" customHeight="1">
      <c r="A781" s="41"/>
      <c r="B781" s="42"/>
      <c r="C781" s="207" t="s">
        <v>1076</v>
      </c>
      <c r="D781" s="207" t="s">
        <v>133</v>
      </c>
      <c r="E781" s="208" t="s">
        <v>1077</v>
      </c>
      <c r="F781" s="209" t="s">
        <v>1078</v>
      </c>
      <c r="G781" s="210" t="s">
        <v>319</v>
      </c>
      <c r="H781" s="211">
        <v>3908.0349999999999</v>
      </c>
      <c r="I781" s="212"/>
      <c r="J781" s="213">
        <f>ROUND(I781*H781,2)</f>
        <v>0</v>
      </c>
      <c r="K781" s="209" t="s">
        <v>137</v>
      </c>
      <c r="L781" s="47"/>
      <c r="M781" s="214" t="s">
        <v>28</v>
      </c>
      <c r="N781" s="215" t="s">
        <v>45</v>
      </c>
      <c r="O781" s="87"/>
      <c r="P781" s="216">
        <f>O781*H781</f>
        <v>0</v>
      </c>
      <c r="Q781" s="216">
        <v>6.0000000000000002E-05</v>
      </c>
      <c r="R781" s="216">
        <f>Q781*H781</f>
        <v>0.2344821</v>
      </c>
      <c r="S781" s="216">
        <v>0</v>
      </c>
      <c r="T781" s="217">
        <f>S781*H781</f>
        <v>0</v>
      </c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R781" s="218" t="s">
        <v>233</v>
      </c>
      <c r="AT781" s="218" t="s">
        <v>133</v>
      </c>
      <c r="AU781" s="218" t="s">
        <v>84</v>
      </c>
      <c r="AY781" s="20" t="s">
        <v>131</v>
      </c>
      <c r="BE781" s="219">
        <f>IF(N781="základní",J781,0)</f>
        <v>0</v>
      </c>
      <c r="BF781" s="219">
        <f>IF(N781="snížená",J781,0)</f>
        <v>0</v>
      </c>
      <c r="BG781" s="219">
        <f>IF(N781="zákl. přenesená",J781,0)</f>
        <v>0</v>
      </c>
      <c r="BH781" s="219">
        <f>IF(N781="sníž. přenesená",J781,0)</f>
        <v>0</v>
      </c>
      <c r="BI781" s="219">
        <f>IF(N781="nulová",J781,0)</f>
        <v>0</v>
      </c>
      <c r="BJ781" s="20" t="s">
        <v>82</v>
      </c>
      <c r="BK781" s="219">
        <f>ROUND(I781*H781,2)</f>
        <v>0</v>
      </c>
      <c r="BL781" s="20" t="s">
        <v>233</v>
      </c>
      <c r="BM781" s="218" t="s">
        <v>1079</v>
      </c>
    </row>
    <row r="782" s="2" customFormat="1">
      <c r="A782" s="41"/>
      <c r="B782" s="42"/>
      <c r="C782" s="43"/>
      <c r="D782" s="220" t="s">
        <v>140</v>
      </c>
      <c r="E782" s="43"/>
      <c r="F782" s="221" t="s">
        <v>1080</v>
      </c>
      <c r="G782" s="43"/>
      <c r="H782" s="43"/>
      <c r="I782" s="222"/>
      <c r="J782" s="43"/>
      <c r="K782" s="43"/>
      <c r="L782" s="47"/>
      <c r="M782" s="223"/>
      <c r="N782" s="224"/>
      <c r="O782" s="87"/>
      <c r="P782" s="87"/>
      <c r="Q782" s="87"/>
      <c r="R782" s="87"/>
      <c r="S782" s="87"/>
      <c r="T782" s="88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T782" s="20" t="s">
        <v>140</v>
      </c>
      <c r="AU782" s="20" t="s">
        <v>84</v>
      </c>
    </row>
    <row r="783" s="14" customFormat="1">
      <c r="A783" s="14"/>
      <c r="B783" s="237"/>
      <c r="C783" s="238"/>
      <c r="D783" s="227" t="s">
        <v>142</v>
      </c>
      <c r="E783" s="239" t="s">
        <v>28</v>
      </c>
      <c r="F783" s="240" t="s">
        <v>1081</v>
      </c>
      <c r="G783" s="238"/>
      <c r="H783" s="239" t="s">
        <v>28</v>
      </c>
      <c r="I783" s="241"/>
      <c r="J783" s="238"/>
      <c r="K783" s="238"/>
      <c r="L783" s="242"/>
      <c r="M783" s="243"/>
      <c r="N783" s="244"/>
      <c r="O783" s="244"/>
      <c r="P783" s="244"/>
      <c r="Q783" s="244"/>
      <c r="R783" s="244"/>
      <c r="S783" s="244"/>
      <c r="T783" s="245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46" t="s">
        <v>142</v>
      </c>
      <c r="AU783" s="246" t="s">
        <v>84</v>
      </c>
      <c r="AV783" s="14" t="s">
        <v>82</v>
      </c>
      <c r="AW783" s="14" t="s">
        <v>36</v>
      </c>
      <c r="AX783" s="14" t="s">
        <v>74</v>
      </c>
      <c r="AY783" s="246" t="s">
        <v>131</v>
      </c>
    </row>
    <row r="784" s="13" customFormat="1">
      <c r="A784" s="13"/>
      <c r="B784" s="225"/>
      <c r="C784" s="226"/>
      <c r="D784" s="227" t="s">
        <v>142</v>
      </c>
      <c r="E784" s="228" t="s">
        <v>28</v>
      </c>
      <c r="F784" s="229" t="s">
        <v>1082</v>
      </c>
      <c r="G784" s="226"/>
      <c r="H784" s="230">
        <v>3396.8499999999999</v>
      </c>
      <c r="I784" s="231"/>
      <c r="J784" s="226"/>
      <c r="K784" s="226"/>
      <c r="L784" s="232"/>
      <c r="M784" s="233"/>
      <c r="N784" s="234"/>
      <c r="O784" s="234"/>
      <c r="P784" s="234"/>
      <c r="Q784" s="234"/>
      <c r="R784" s="234"/>
      <c r="S784" s="234"/>
      <c r="T784" s="235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6" t="s">
        <v>142</v>
      </c>
      <c r="AU784" s="236" t="s">
        <v>84</v>
      </c>
      <c r="AV784" s="13" t="s">
        <v>84</v>
      </c>
      <c r="AW784" s="13" t="s">
        <v>36</v>
      </c>
      <c r="AX784" s="13" t="s">
        <v>74</v>
      </c>
      <c r="AY784" s="236" t="s">
        <v>131</v>
      </c>
    </row>
    <row r="785" s="14" customFormat="1">
      <c r="A785" s="14"/>
      <c r="B785" s="237"/>
      <c r="C785" s="238"/>
      <c r="D785" s="227" t="s">
        <v>142</v>
      </c>
      <c r="E785" s="239" t="s">
        <v>28</v>
      </c>
      <c r="F785" s="240" t="s">
        <v>1083</v>
      </c>
      <c r="G785" s="238"/>
      <c r="H785" s="239" t="s">
        <v>28</v>
      </c>
      <c r="I785" s="241"/>
      <c r="J785" s="238"/>
      <c r="K785" s="238"/>
      <c r="L785" s="242"/>
      <c r="M785" s="243"/>
      <c r="N785" s="244"/>
      <c r="O785" s="244"/>
      <c r="P785" s="244"/>
      <c r="Q785" s="244"/>
      <c r="R785" s="244"/>
      <c r="S785" s="244"/>
      <c r="T785" s="245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46" t="s">
        <v>142</v>
      </c>
      <c r="AU785" s="246" t="s">
        <v>84</v>
      </c>
      <c r="AV785" s="14" t="s">
        <v>82</v>
      </c>
      <c r="AW785" s="14" t="s">
        <v>36</v>
      </c>
      <c r="AX785" s="14" t="s">
        <v>74</v>
      </c>
      <c r="AY785" s="246" t="s">
        <v>131</v>
      </c>
    </row>
    <row r="786" s="13" customFormat="1">
      <c r="A786" s="13"/>
      <c r="B786" s="225"/>
      <c r="C786" s="226"/>
      <c r="D786" s="227" t="s">
        <v>142</v>
      </c>
      <c r="E786" s="228" t="s">
        <v>28</v>
      </c>
      <c r="F786" s="229" t="s">
        <v>1084</v>
      </c>
      <c r="G786" s="226"/>
      <c r="H786" s="230">
        <v>511.185</v>
      </c>
      <c r="I786" s="231"/>
      <c r="J786" s="226"/>
      <c r="K786" s="226"/>
      <c r="L786" s="232"/>
      <c r="M786" s="233"/>
      <c r="N786" s="234"/>
      <c r="O786" s="234"/>
      <c r="P786" s="234"/>
      <c r="Q786" s="234"/>
      <c r="R786" s="234"/>
      <c r="S786" s="234"/>
      <c r="T786" s="235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6" t="s">
        <v>142</v>
      </c>
      <c r="AU786" s="236" t="s">
        <v>84</v>
      </c>
      <c r="AV786" s="13" t="s">
        <v>84</v>
      </c>
      <c r="AW786" s="13" t="s">
        <v>36</v>
      </c>
      <c r="AX786" s="13" t="s">
        <v>74</v>
      </c>
      <c r="AY786" s="236" t="s">
        <v>131</v>
      </c>
    </row>
    <row r="787" s="15" customFormat="1">
      <c r="A787" s="15"/>
      <c r="B787" s="247"/>
      <c r="C787" s="248"/>
      <c r="D787" s="227" t="s">
        <v>142</v>
      </c>
      <c r="E787" s="249" t="s">
        <v>28</v>
      </c>
      <c r="F787" s="250" t="s">
        <v>162</v>
      </c>
      <c r="G787" s="248"/>
      <c r="H787" s="251">
        <v>3908.0349999999999</v>
      </c>
      <c r="I787" s="252"/>
      <c r="J787" s="248"/>
      <c r="K787" s="248"/>
      <c r="L787" s="253"/>
      <c r="M787" s="254"/>
      <c r="N787" s="255"/>
      <c r="O787" s="255"/>
      <c r="P787" s="255"/>
      <c r="Q787" s="255"/>
      <c r="R787" s="255"/>
      <c r="S787" s="255"/>
      <c r="T787" s="256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57" t="s">
        <v>142</v>
      </c>
      <c r="AU787" s="257" t="s">
        <v>84</v>
      </c>
      <c r="AV787" s="15" t="s">
        <v>138</v>
      </c>
      <c r="AW787" s="15" t="s">
        <v>36</v>
      </c>
      <c r="AX787" s="15" t="s">
        <v>82</v>
      </c>
      <c r="AY787" s="257" t="s">
        <v>131</v>
      </c>
    </row>
    <row r="788" s="2" customFormat="1" ht="16.5" customHeight="1">
      <c r="A788" s="41"/>
      <c r="B788" s="42"/>
      <c r="C788" s="259" t="s">
        <v>1085</v>
      </c>
      <c r="D788" s="259" t="s">
        <v>285</v>
      </c>
      <c r="E788" s="260" t="s">
        <v>1086</v>
      </c>
      <c r="F788" s="261" t="s">
        <v>1087</v>
      </c>
      <c r="G788" s="262" t="s">
        <v>255</v>
      </c>
      <c r="H788" s="263">
        <v>0.53700000000000003</v>
      </c>
      <c r="I788" s="264"/>
      <c r="J788" s="265">
        <f>ROUND(I788*H788,2)</f>
        <v>0</v>
      </c>
      <c r="K788" s="261" t="s">
        <v>137</v>
      </c>
      <c r="L788" s="266"/>
      <c r="M788" s="267" t="s">
        <v>28</v>
      </c>
      <c r="N788" s="268" t="s">
        <v>45</v>
      </c>
      <c r="O788" s="87"/>
      <c r="P788" s="216">
        <f>O788*H788</f>
        <v>0</v>
      </c>
      <c r="Q788" s="216">
        <v>1</v>
      </c>
      <c r="R788" s="216">
        <f>Q788*H788</f>
        <v>0.53700000000000003</v>
      </c>
      <c r="S788" s="216">
        <v>0</v>
      </c>
      <c r="T788" s="217">
        <f>S788*H788</f>
        <v>0</v>
      </c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R788" s="218" t="s">
        <v>340</v>
      </c>
      <c r="AT788" s="218" t="s">
        <v>285</v>
      </c>
      <c r="AU788" s="218" t="s">
        <v>84</v>
      </c>
      <c r="AY788" s="20" t="s">
        <v>131</v>
      </c>
      <c r="BE788" s="219">
        <f>IF(N788="základní",J788,0)</f>
        <v>0</v>
      </c>
      <c r="BF788" s="219">
        <f>IF(N788="snížená",J788,0)</f>
        <v>0</v>
      </c>
      <c r="BG788" s="219">
        <f>IF(N788="zákl. přenesená",J788,0)</f>
        <v>0</v>
      </c>
      <c r="BH788" s="219">
        <f>IF(N788="sníž. přenesená",J788,0)</f>
        <v>0</v>
      </c>
      <c r="BI788" s="219">
        <f>IF(N788="nulová",J788,0)</f>
        <v>0</v>
      </c>
      <c r="BJ788" s="20" t="s">
        <v>82</v>
      </c>
      <c r="BK788" s="219">
        <f>ROUND(I788*H788,2)</f>
        <v>0</v>
      </c>
      <c r="BL788" s="20" t="s">
        <v>233</v>
      </c>
      <c r="BM788" s="218" t="s">
        <v>1088</v>
      </c>
    </row>
    <row r="789" s="2" customFormat="1">
      <c r="A789" s="41"/>
      <c r="B789" s="42"/>
      <c r="C789" s="43"/>
      <c r="D789" s="227" t="s">
        <v>213</v>
      </c>
      <c r="E789" s="43"/>
      <c r="F789" s="258" t="s">
        <v>1089</v>
      </c>
      <c r="G789" s="43"/>
      <c r="H789" s="43"/>
      <c r="I789" s="222"/>
      <c r="J789" s="43"/>
      <c r="K789" s="43"/>
      <c r="L789" s="47"/>
      <c r="M789" s="223"/>
      <c r="N789" s="224"/>
      <c r="O789" s="87"/>
      <c r="P789" s="87"/>
      <c r="Q789" s="87"/>
      <c r="R789" s="87"/>
      <c r="S789" s="87"/>
      <c r="T789" s="88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T789" s="20" t="s">
        <v>213</v>
      </c>
      <c r="AU789" s="20" t="s">
        <v>84</v>
      </c>
    </row>
    <row r="790" s="14" customFormat="1">
      <c r="A790" s="14"/>
      <c r="B790" s="237"/>
      <c r="C790" s="238"/>
      <c r="D790" s="227" t="s">
        <v>142</v>
      </c>
      <c r="E790" s="239" t="s">
        <v>28</v>
      </c>
      <c r="F790" s="240" t="s">
        <v>1090</v>
      </c>
      <c r="G790" s="238"/>
      <c r="H790" s="239" t="s">
        <v>28</v>
      </c>
      <c r="I790" s="241"/>
      <c r="J790" s="238"/>
      <c r="K790" s="238"/>
      <c r="L790" s="242"/>
      <c r="M790" s="243"/>
      <c r="N790" s="244"/>
      <c r="O790" s="244"/>
      <c r="P790" s="244"/>
      <c r="Q790" s="244"/>
      <c r="R790" s="244"/>
      <c r="S790" s="244"/>
      <c r="T790" s="245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46" t="s">
        <v>142</v>
      </c>
      <c r="AU790" s="246" t="s">
        <v>84</v>
      </c>
      <c r="AV790" s="14" t="s">
        <v>82</v>
      </c>
      <c r="AW790" s="14" t="s">
        <v>36</v>
      </c>
      <c r="AX790" s="14" t="s">
        <v>74</v>
      </c>
      <c r="AY790" s="246" t="s">
        <v>131</v>
      </c>
    </row>
    <row r="791" s="13" customFormat="1">
      <c r="A791" s="13"/>
      <c r="B791" s="225"/>
      <c r="C791" s="226"/>
      <c r="D791" s="227" t="s">
        <v>142</v>
      </c>
      <c r="E791" s="228" t="s">
        <v>28</v>
      </c>
      <c r="F791" s="229" t="s">
        <v>1091</v>
      </c>
      <c r="G791" s="226"/>
      <c r="H791" s="230">
        <v>0.51100000000000001</v>
      </c>
      <c r="I791" s="231"/>
      <c r="J791" s="226"/>
      <c r="K791" s="226"/>
      <c r="L791" s="232"/>
      <c r="M791" s="233"/>
      <c r="N791" s="234"/>
      <c r="O791" s="234"/>
      <c r="P791" s="234"/>
      <c r="Q791" s="234"/>
      <c r="R791" s="234"/>
      <c r="S791" s="234"/>
      <c r="T791" s="235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6" t="s">
        <v>142</v>
      </c>
      <c r="AU791" s="236" t="s">
        <v>84</v>
      </c>
      <c r="AV791" s="13" t="s">
        <v>84</v>
      </c>
      <c r="AW791" s="13" t="s">
        <v>36</v>
      </c>
      <c r="AX791" s="13" t="s">
        <v>74</v>
      </c>
      <c r="AY791" s="236" t="s">
        <v>131</v>
      </c>
    </row>
    <row r="792" s="15" customFormat="1">
      <c r="A792" s="15"/>
      <c r="B792" s="247"/>
      <c r="C792" s="248"/>
      <c r="D792" s="227" t="s">
        <v>142</v>
      </c>
      <c r="E792" s="249" t="s">
        <v>28</v>
      </c>
      <c r="F792" s="250" t="s">
        <v>162</v>
      </c>
      <c r="G792" s="248"/>
      <c r="H792" s="251">
        <v>0.51100000000000001</v>
      </c>
      <c r="I792" s="252"/>
      <c r="J792" s="248"/>
      <c r="K792" s="248"/>
      <c r="L792" s="253"/>
      <c r="M792" s="254"/>
      <c r="N792" s="255"/>
      <c r="O792" s="255"/>
      <c r="P792" s="255"/>
      <c r="Q792" s="255"/>
      <c r="R792" s="255"/>
      <c r="S792" s="255"/>
      <c r="T792" s="256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57" t="s">
        <v>142</v>
      </c>
      <c r="AU792" s="257" t="s">
        <v>84</v>
      </c>
      <c r="AV792" s="15" t="s">
        <v>138</v>
      </c>
      <c r="AW792" s="15" t="s">
        <v>36</v>
      </c>
      <c r="AX792" s="15" t="s">
        <v>82</v>
      </c>
      <c r="AY792" s="257" t="s">
        <v>131</v>
      </c>
    </row>
    <row r="793" s="13" customFormat="1">
      <c r="A793" s="13"/>
      <c r="B793" s="225"/>
      <c r="C793" s="226"/>
      <c r="D793" s="227" t="s">
        <v>142</v>
      </c>
      <c r="E793" s="226"/>
      <c r="F793" s="229" t="s">
        <v>1092</v>
      </c>
      <c r="G793" s="226"/>
      <c r="H793" s="230">
        <v>0.53700000000000003</v>
      </c>
      <c r="I793" s="231"/>
      <c r="J793" s="226"/>
      <c r="K793" s="226"/>
      <c r="L793" s="232"/>
      <c r="M793" s="233"/>
      <c r="N793" s="234"/>
      <c r="O793" s="234"/>
      <c r="P793" s="234"/>
      <c r="Q793" s="234"/>
      <c r="R793" s="234"/>
      <c r="S793" s="234"/>
      <c r="T793" s="235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6" t="s">
        <v>142</v>
      </c>
      <c r="AU793" s="236" t="s">
        <v>84</v>
      </c>
      <c r="AV793" s="13" t="s">
        <v>84</v>
      </c>
      <c r="AW793" s="13" t="s">
        <v>4</v>
      </c>
      <c r="AX793" s="13" t="s">
        <v>82</v>
      </c>
      <c r="AY793" s="236" t="s">
        <v>131</v>
      </c>
    </row>
    <row r="794" s="2" customFormat="1" ht="16.5" customHeight="1">
      <c r="A794" s="41"/>
      <c r="B794" s="42"/>
      <c r="C794" s="259" t="s">
        <v>1093</v>
      </c>
      <c r="D794" s="259" t="s">
        <v>285</v>
      </c>
      <c r="E794" s="260" t="s">
        <v>1094</v>
      </c>
      <c r="F794" s="261" t="s">
        <v>1095</v>
      </c>
      <c r="G794" s="262" t="s">
        <v>255</v>
      </c>
      <c r="H794" s="263">
        <v>3.5670000000000002</v>
      </c>
      <c r="I794" s="264"/>
      <c r="J794" s="265">
        <f>ROUND(I794*H794,2)</f>
        <v>0</v>
      </c>
      <c r="K794" s="261" t="s">
        <v>137</v>
      </c>
      <c r="L794" s="266"/>
      <c r="M794" s="267" t="s">
        <v>28</v>
      </c>
      <c r="N794" s="268" t="s">
        <v>45</v>
      </c>
      <c r="O794" s="87"/>
      <c r="P794" s="216">
        <f>O794*H794</f>
        <v>0</v>
      </c>
      <c r="Q794" s="216">
        <v>1</v>
      </c>
      <c r="R794" s="216">
        <f>Q794*H794</f>
        <v>3.5670000000000002</v>
      </c>
      <c r="S794" s="216">
        <v>0</v>
      </c>
      <c r="T794" s="217">
        <f>S794*H794</f>
        <v>0</v>
      </c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R794" s="218" t="s">
        <v>340</v>
      </c>
      <c r="AT794" s="218" t="s">
        <v>285</v>
      </c>
      <c r="AU794" s="218" t="s">
        <v>84</v>
      </c>
      <c r="AY794" s="20" t="s">
        <v>131</v>
      </c>
      <c r="BE794" s="219">
        <f>IF(N794="základní",J794,0)</f>
        <v>0</v>
      </c>
      <c r="BF794" s="219">
        <f>IF(N794="snížená",J794,0)</f>
        <v>0</v>
      </c>
      <c r="BG794" s="219">
        <f>IF(N794="zákl. přenesená",J794,0)</f>
        <v>0</v>
      </c>
      <c r="BH794" s="219">
        <f>IF(N794="sníž. přenesená",J794,0)</f>
        <v>0</v>
      </c>
      <c r="BI794" s="219">
        <f>IF(N794="nulová",J794,0)</f>
        <v>0</v>
      </c>
      <c r="BJ794" s="20" t="s">
        <v>82</v>
      </c>
      <c r="BK794" s="219">
        <f>ROUND(I794*H794,2)</f>
        <v>0</v>
      </c>
      <c r="BL794" s="20" t="s">
        <v>233</v>
      </c>
      <c r="BM794" s="218" t="s">
        <v>1096</v>
      </c>
    </row>
    <row r="795" s="2" customFormat="1">
      <c r="A795" s="41"/>
      <c r="B795" s="42"/>
      <c r="C795" s="43"/>
      <c r="D795" s="227" t="s">
        <v>213</v>
      </c>
      <c r="E795" s="43"/>
      <c r="F795" s="258" t="s">
        <v>1097</v>
      </c>
      <c r="G795" s="43"/>
      <c r="H795" s="43"/>
      <c r="I795" s="222"/>
      <c r="J795" s="43"/>
      <c r="K795" s="43"/>
      <c r="L795" s="47"/>
      <c r="M795" s="223"/>
      <c r="N795" s="224"/>
      <c r="O795" s="87"/>
      <c r="P795" s="87"/>
      <c r="Q795" s="87"/>
      <c r="R795" s="87"/>
      <c r="S795" s="87"/>
      <c r="T795" s="88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T795" s="20" t="s">
        <v>213</v>
      </c>
      <c r="AU795" s="20" t="s">
        <v>84</v>
      </c>
    </row>
    <row r="796" s="13" customFormat="1">
      <c r="A796" s="13"/>
      <c r="B796" s="225"/>
      <c r="C796" s="226"/>
      <c r="D796" s="227" t="s">
        <v>142</v>
      </c>
      <c r="E796" s="228" t="s">
        <v>28</v>
      </c>
      <c r="F796" s="229" t="s">
        <v>1098</v>
      </c>
      <c r="G796" s="226"/>
      <c r="H796" s="230">
        <v>3.3969999999999998</v>
      </c>
      <c r="I796" s="231"/>
      <c r="J796" s="226"/>
      <c r="K796" s="226"/>
      <c r="L796" s="232"/>
      <c r="M796" s="233"/>
      <c r="N796" s="234"/>
      <c r="O796" s="234"/>
      <c r="P796" s="234"/>
      <c r="Q796" s="234"/>
      <c r="R796" s="234"/>
      <c r="S796" s="234"/>
      <c r="T796" s="235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6" t="s">
        <v>142</v>
      </c>
      <c r="AU796" s="236" t="s">
        <v>84</v>
      </c>
      <c r="AV796" s="13" t="s">
        <v>84</v>
      </c>
      <c r="AW796" s="13" t="s">
        <v>36</v>
      </c>
      <c r="AX796" s="13" t="s">
        <v>82</v>
      </c>
      <c r="AY796" s="236" t="s">
        <v>131</v>
      </c>
    </row>
    <row r="797" s="13" customFormat="1">
      <c r="A797" s="13"/>
      <c r="B797" s="225"/>
      <c r="C797" s="226"/>
      <c r="D797" s="227" t="s">
        <v>142</v>
      </c>
      <c r="E797" s="226"/>
      <c r="F797" s="229" t="s">
        <v>1099</v>
      </c>
      <c r="G797" s="226"/>
      <c r="H797" s="230">
        <v>3.5670000000000002</v>
      </c>
      <c r="I797" s="231"/>
      <c r="J797" s="226"/>
      <c r="K797" s="226"/>
      <c r="L797" s="232"/>
      <c r="M797" s="233"/>
      <c r="N797" s="234"/>
      <c r="O797" s="234"/>
      <c r="P797" s="234"/>
      <c r="Q797" s="234"/>
      <c r="R797" s="234"/>
      <c r="S797" s="234"/>
      <c r="T797" s="235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6" t="s">
        <v>142</v>
      </c>
      <c r="AU797" s="236" t="s">
        <v>84</v>
      </c>
      <c r="AV797" s="13" t="s">
        <v>84</v>
      </c>
      <c r="AW797" s="13" t="s">
        <v>4</v>
      </c>
      <c r="AX797" s="13" t="s">
        <v>82</v>
      </c>
      <c r="AY797" s="236" t="s">
        <v>131</v>
      </c>
    </row>
    <row r="798" s="2" customFormat="1" ht="24.15" customHeight="1">
      <c r="A798" s="41"/>
      <c r="B798" s="42"/>
      <c r="C798" s="207" t="s">
        <v>1100</v>
      </c>
      <c r="D798" s="207" t="s">
        <v>133</v>
      </c>
      <c r="E798" s="208" t="s">
        <v>1101</v>
      </c>
      <c r="F798" s="209" t="s">
        <v>1102</v>
      </c>
      <c r="G798" s="210" t="s">
        <v>255</v>
      </c>
      <c r="H798" s="211">
        <v>4.3380000000000001</v>
      </c>
      <c r="I798" s="212"/>
      <c r="J798" s="213">
        <f>ROUND(I798*H798,2)</f>
        <v>0</v>
      </c>
      <c r="K798" s="209" t="s">
        <v>137</v>
      </c>
      <c r="L798" s="47"/>
      <c r="M798" s="214" t="s">
        <v>28</v>
      </c>
      <c r="N798" s="215" t="s">
        <v>45</v>
      </c>
      <c r="O798" s="87"/>
      <c r="P798" s="216">
        <f>O798*H798</f>
        <v>0</v>
      </c>
      <c r="Q798" s="216">
        <v>0</v>
      </c>
      <c r="R798" s="216">
        <f>Q798*H798</f>
        <v>0</v>
      </c>
      <c r="S798" s="216">
        <v>0</v>
      </c>
      <c r="T798" s="217">
        <f>S798*H798</f>
        <v>0</v>
      </c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R798" s="218" t="s">
        <v>233</v>
      </c>
      <c r="AT798" s="218" t="s">
        <v>133</v>
      </c>
      <c r="AU798" s="218" t="s">
        <v>84</v>
      </c>
      <c r="AY798" s="20" t="s">
        <v>131</v>
      </c>
      <c r="BE798" s="219">
        <f>IF(N798="základní",J798,0)</f>
        <v>0</v>
      </c>
      <c r="BF798" s="219">
        <f>IF(N798="snížená",J798,0)</f>
        <v>0</v>
      </c>
      <c r="BG798" s="219">
        <f>IF(N798="zákl. přenesená",J798,0)</f>
        <v>0</v>
      </c>
      <c r="BH798" s="219">
        <f>IF(N798="sníž. přenesená",J798,0)</f>
        <v>0</v>
      </c>
      <c r="BI798" s="219">
        <f>IF(N798="nulová",J798,0)</f>
        <v>0</v>
      </c>
      <c r="BJ798" s="20" t="s">
        <v>82</v>
      </c>
      <c r="BK798" s="219">
        <f>ROUND(I798*H798,2)</f>
        <v>0</v>
      </c>
      <c r="BL798" s="20" t="s">
        <v>233</v>
      </c>
      <c r="BM798" s="218" t="s">
        <v>1103</v>
      </c>
    </row>
    <row r="799" s="2" customFormat="1">
      <c r="A799" s="41"/>
      <c r="B799" s="42"/>
      <c r="C799" s="43"/>
      <c r="D799" s="220" t="s">
        <v>140</v>
      </c>
      <c r="E799" s="43"/>
      <c r="F799" s="221" t="s">
        <v>1104</v>
      </c>
      <c r="G799" s="43"/>
      <c r="H799" s="43"/>
      <c r="I799" s="222"/>
      <c r="J799" s="43"/>
      <c r="K799" s="43"/>
      <c r="L799" s="47"/>
      <c r="M799" s="223"/>
      <c r="N799" s="224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T799" s="20" t="s">
        <v>140</v>
      </c>
      <c r="AU799" s="20" t="s">
        <v>84</v>
      </c>
    </row>
    <row r="800" s="12" customFormat="1" ht="22.8" customHeight="1">
      <c r="A800" s="12"/>
      <c r="B800" s="191"/>
      <c r="C800" s="192"/>
      <c r="D800" s="193" t="s">
        <v>73</v>
      </c>
      <c r="E800" s="205" t="s">
        <v>1105</v>
      </c>
      <c r="F800" s="205" t="s">
        <v>1106</v>
      </c>
      <c r="G800" s="192"/>
      <c r="H800" s="192"/>
      <c r="I800" s="195"/>
      <c r="J800" s="206">
        <f>BK800</f>
        <v>0</v>
      </c>
      <c r="K800" s="192"/>
      <c r="L800" s="197"/>
      <c r="M800" s="198"/>
      <c r="N800" s="199"/>
      <c r="O800" s="199"/>
      <c r="P800" s="200">
        <f>SUM(P801:P809)</f>
        <v>0</v>
      </c>
      <c r="Q800" s="199"/>
      <c r="R800" s="200">
        <f>SUM(R801:R809)</f>
        <v>0</v>
      </c>
      <c r="S800" s="199"/>
      <c r="T800" s="201">
        <f>SUM(T801:T809)</f>
        <v>0.14944000000000002</v>
      </c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R800" s="202" t="s">
        <v>84</v>
      </c>
      <c r="AT800" s="203" t="s">
        <v>73</v>
      </c>
      <c r="AU800" s="203" t="s">
        <v>82</v>
      </c>
      <c r="AY800" s="202" t="s">
        <v>131</v>
      </c>
      <c r="BK800" s="204">
        <f>SUM(BK801:BK809)</f>
        <v>0</v>
      </c>
    </row>
    <row r="801" s="2" customFormat="1" ht="16.5" customHeight="1">
      <c r="A801" s="41"/>
      <c r="B801" s="42"/>
      <c r="C801" s="207" t="s">
        <v>1107</v>
      </c>
      <c r="D801" s="207" t="s">
        <v>133</v>
      </c>
      <c r="E801" s="208" t="s">
        <v>1108</v>
      </c>
      <c r="F801" s="209" t="s">
        <v>1109</v>
      </c>
      <c r="G801" s="210" t="s">
        <v>434</v>
      </c>
      <c r="H801" s="211">
        <v>4.2000000000000002</v>
      </c>
      <c r="I801" s="212"/>
      <c r="J801" s="213">
        <f>ROUND(I801*H801,2)</f>
        <v>0</v>
      </c>
      <c r="K801" s="209" t="s">
        <v>137</v>
      </c>
      <c r="L801" s="47"/>
      <c r="M801" s="214" t="s">
        <v>28</v>
      </c>
      <c r="N801" s="215" t="s">
        <v>45</v>
      </c>
      <c r="O801" s="87"/>
      <c r="P801" s="216">
        <f>O801*H801</f>
        <v>0</v>
      </c>
      <c r="Q801" s="216">
        <v>0</v>
      </c>
      <c r="R801" s="216">
        <f>Q801*H801</f>
        <v>0</v>
      </c>
      <c r="S801" s="216">
        <v>0.0123</v>
      </c>
      <c r="T801" s="217">
        <f>S801*H801</f>
        <v>0.051660000000000005</v>
      </c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R801" s="218" t="s">
        <v>233</v>
      </c>
      <c r="AT801" s="218" t="s">
        <v>133</v>
      </c>
      <c r="AU801" s="218" t="s">
        <v>84</v>
      </c>
      <c r="AY801" s="20" t="s">
        <v>131</v>
      </c>
      <c r="BE801" s="219">
        <f>IF(N801="základní",J801,0)</f>
        <v>0</v>
      </c>
      <c r="BF801" s="219">
        <f>IF(N801="snížená",J801,0)</f>
        <v>0</v>
      </c>
      <c r="BG801" s="219">
        <f>IF(N801="zákl. přenesená",J801,0)</f>
        <v>0</v>
      </c>
      <c r="BH801" s="219">
        <f>IF(N801="sníž. přenesená",J801,0)</f>
        <v>0</v>
      </c>
      <c r="BI801" s="219">
        <f>IF(N801="nulová",J801,0)</f>
        <v>0</v>
      </c>
      <c r="BJ801" s="20" t="s">
        <v>82</v>
      </c>
      <c r="BK801" s="219">
        <f>ROUND(I801*H801,2)</f>
        <v>0</v>
      </c>
      <c r="BL801" s="20" t="s">
        <v>233</v>
      </c>
      <c r="BM801" s="218" t="s">
        <v>1110</v>
      </c>
    </row>
    <row r="802" s="2" customFormat="1">
      <c r="A802" s="41"/>
      <c r="B802" s="42"/>
      <c r="C802" s="43"/>
      <c r="D802" s="220" t="s">
        <v>140</v>
      </c>
      <c r="E802" s="43"/>
      <c r="F802" s="221" t="s">
        <v>1111</v>
      </c>
      <c r="G802" s="43"/>
      <c r="H802" s="43"/>
      <c r="I802" s="222"/>
      <c r="J802" s="43"/>
      <c r="K802" s="43"/>
      <c r="L802" s="47"/>
      <c r="M802" s="223"/>
      <c r="N802" s="224"/>
      <c r="O802" s="87"/>
      <c r="P802" s="87"/>
      <c r="Q802" s="87"/>
      <c r="R802" s="87"/>
      <c r="S802" s="87"/>
      <c r="T802" s="88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T802" s="20" t="s">
        <v>140</v>
      </c>
      <c r="AU802" s="20" t="s">
        <v>84</v>
      </c>
    </row>
    <row r="803" s="13" customFormat="1">
      <c r="A803" s="13"/>
      <c r="B803" s="225"/>
      <c r="C803" s="226"/>
      <c r="D803" s="227" t="s">
        <v>142</v>
      </c>
      <c r="E803" s="228" t="s">
        <v>28</v>
      </c>
      <c r="F803" s="229" t="s">
        <v>1112</v>
      </c>
      <c r="G803" s="226"/>
      <c r="H803" s="230">
        <v>4.2000000000000002</v>
      </c>
      <c r="I803" s="231"/>
      <c r="J803" s="226"/>
      <c r="K803" s="226"/>
      <c r="L803" s="232"/>
      <c r="M803" s="233"/>
      <c r="N803" s="234"/>
      <c r="O803" s="234"/>
      <c r="P803" s="234"/>
      <c r="Q803" s="234"/>
      <c r="R803" s="234"/>
      <c r="S803" s="234"/>
      <c r="T803" s="235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6" t="s">
        <v>142</v>
      </c>
      <c r="AU803" s="236" t="s">
        <v>84</v>
      </c>
      <c r="AV803" s="13" t="s">
        <v>84</v>
      </c>
      <c r="AW803" s="13" t="s">
        <v>36</v>
      </c>
      <c r="AX803" s="13" t="s">
        <v>82</v>
      </c>
      <c r="AY803" s="236" t="s">
        <v>131</v>
      </c>
    </row>
    <row r="804" s="2" customFormat="1" ht="16.5" customHeight="1">
      <c r="A804" s="41"/>
      <c r="B804" s="42"/>
      <c r="C804" s="207" t="s">
        <v>1113</v>
      </c>
      <c r="D804" s="207" t="s">
        <v>133</v>
      </c>
      <c r="E804" s="208" t="s">
        <v>1114</v>
      </c>
      <c r="F804" s="209" t="s">
        <v>1115</v>
      </c>
      <c r="G804" s="210" t="s">
        <v>434</v>
      </c>
      <c r="H804" s="211">
        <v>7.0999999999999996</v>
      </c>
      <c r="I804" s="212"/>
      <c r="J804" s="213">
        <f>ROUND(I804*H804,2)</f>
        <v>0</v>
      </c>
      <c r="K804" s="209" t="s">
        <v>137</v>
      </c>
      <c r="L804" s="47"/>
      <c r="M804" s="214" t="s">
        <v>28</v>
      </c>
      <c r="N804" s="215" t="s">
        <v>45</v>
      </c>
      <c r="O804" s="87"/>
      <c r="P804" s="216">
        <f>O804*H804</f>
        <v>0</v>
      </c>
      <c r="Q804" s="216">
        <v>0</v>
      </c>
      <c r="R804" s="216">
        <f>Q804*H804</f>
        <v>0</v>
      </c>
      <c r="S804" s="216">
        <v>0.0088000000000000005</v>
      </c>
      <c r="T804" s="217">
        <f>S804*H804</f>
        <v>0.062480000000000001</v>
      </c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R804" s="218" t="s">
        <v>233</v>
      </c>
      <c r="AT804" s="218" t="s">
        <v>133</v>
      </c>
      <c r="AU804" s="218" t="s">
        <v>84</v>
      </c>
      <c r="AY804" s="20" t="s">
        <v>131</v>
      </c>
      <c r="BE804" s="219">
        <f>IF(N804="základní",J804,0)</f>
        <v>0</v>
      </c>
      <c r="BF804" s="219">
        <f>IF(N804="snížená",J804,0)</f>
        <v>0</v>
      </c>
      <c r="BG804" s="219">
        <f>IF(N804="zákl. přenesená",J804,0)</f>
        <v>0</v>
      </c>
      <c r="BH804" s="219">
        <f>IF(N804="sníž. přenesená",J804,0)</f>
        <v>0</v>
      </c>
      <c r="BI804" s="219">
        <f>IF(N804="nulová",J804,0)</f>
        <v>0</v>
      </c>
      <c r="BJ804" s="20" t="s">
        <v>82</v>
      </c>
      <c r="BK804" s="219">
        <f>ROUND(I804*H804,2)</f>
        <v>0</v>
      </c>
      <c r="BL804" s="20" t="s">
        <v>233</v>
      </c>
      <c r="BM804" s="218" t="s">
        <v>1116</v>
      </c>
    </row>
    <row r="805" s="2" customFormat="1">
      <c r="A805" s="41"/>
      <c r="B805" s="42"/>
      <c r="C805" s="43"/>
      <c r="D805" s="220" t="s">
        <v>140</v>
      </c>
      <c r="E805" s="43"/>
      <c r="F805" s="221" t="s">
        <v>1117</v>
      </c>
      <c r="G805" s="43"/>
      <c r="H805" s="43"/>
      <c r="I805" s="222"/>
      <c r="J805" s="43"/>
      <c r="K805" s="43"/>
      <c r="L805" s="47"/>
      <c r="M805" s="223"/>
      <c r="N805" s="224"/>
      <c r="O805" s="87"/>
      <c r="P805" s="87"/>
      <c r="Q805" s="87"/>
      <c r="R805" s="87"/>
      <c r="S805" s="87"/>
      <c r="T805" s="88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T805" s="20" t="s">
        <v>140</v>
      </c>
      <c r="AU805" s="20" t="s">
        <v>84</v>
      </c>
    </row>
    <row r="806" s="13" customFormat="1">
      <c r="A806" s="13"/>
      <c r="B806" s="225"/>
      <c r="C806" s="226"/>
      <c r="D806" s="227" t="s">
        <v>142</v>
      </c>
      <c r="E806" s="228" t="s">
        <v>28</v>
      </c>
      <c r="F806" s="229" t="s">
        <v>1118</v>
      </c>
      <c r="G806" s="226"/>
      <c r="H806" s="230">
        <v>7.0999999999999996</v>
      </c>
      <c r="I806" s="231"/>
      <c r="J806" s="226"/>
      <c r="K806" s="226"/>
      <c r="L806" s="232"/>
      <c r="M806" s="233"/>
      <c r="N806" s="234"/>
      <c r="O806" s="234"/>
      <c r="P806" s="234"/>
      <c r="Q806" s="234"/>
      <c r="R806" s="234"/>
      <c r="S806" s="234"/>
      <c r="T806" s="235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6" t="s">
        <v>142</v>
      </c>
      <c r="AU806" s="236" t="s">
        <v>84</v>
      </c>
      <c r="AV806" s="13" t="s">
        <v>84</v>
      </c>
      <c r="AW806" s="13" t="s">
        <v>36</v>
      </c>
      <c r="AX806" s="13" t="s">
        <v>82</v>
      </c>
      <c r="AY806" s="236" t="s">
        <v>131</v>
      </c>
    </row>
    <row r="807" s="2" customFormat="1" ht="16.5" customHeight="1">
      <c r="A807" s="41"/>
      <c r="B807" s="42"/>
      <c r="C807" s="207" t="s">
        <v>1119</v>
      </c>
      <c r="D807" s="207" t="s">
        <v>133</v>
      </c>
      <c r="E807" s="208" t="s">
        <v>1120</v>
      </c>
      <c r="F807" s="209" t="s">
        <v>1121</v>
      </c>
      <c r="G807" s="210" t="s">
        <v>136</v>
      </c>
      <c r="H807" s="211">
        <v>1</v>
      </c>
      <c r="I807" s="212"/>
      <c r="J807" s="213">
        <f>ROUND(I807*H807,2)</f>
        <v>0</v>
      </c>
      <c r="K807" s="209" t="s">
        <v>137</v>
      </c>
      <c r="L807" s="47"/>
      <c r="M807" s="214" t="s">
        <v>28</v>
      </c>
      <c r="N807" s="215" t="s">
        <v>45</v>
      </c>
      <c r="O807" s="87"/>
      <c r="P807" s="216">
        <f>O807*H807</f>
        <v>0</v>
      </c>
      <c r="Q807" s="216">
        <v>0</v>
      </c>
      <c r="R807" s="216">
        <f>Q807*H807</f>
        <v>0</v>
      </c>
      <c r="S807" s="216">
        <v>0.035299999999999998</v>
      </c>
      <c r="T807" s="217">
        <f>S807*H807</f>
        <v>0.035299999999999998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18" t="s">
        <v>233</v>
      </c>
      <c r="AT807" s="218" t="s">
        <v>133</v>
      </c>
      <c r="AU807" s="218" t="s">
        <v>84</v>
      </c>
      <c r="AY807" s="20" t="s">
        <v>131</v>
      </c>
      <c r="BE807" s="219">
        <f>IF(N807="základní",J807,0)</f>
        <v>0</v>
      </c>
      <c r="BF807" s="219">
        <f>IF(N807="snížená",J807,0)</f>
        <v>0</v>
      </c>
      <c r="BG807" s="219">
        <f>IF(N807="zákl. přenesená",J807,0)</f>
        <v>0</v>
      </c>
      <c r="BH807" s="219">
        <f>IF(N807="sníž. přenesená",J807,0)</f>
        <v>0</v>
      </c>
      <c r="BI807" s="219">
        <f>IF(N807="nulová",J807,0)</f>
        <v>0</v>
      </c>
      <c r="BJ807" s="20" t="s">
        <v>82</v>
      </c>
      <c r="BK807" s="219">
        <f>ROUND(I807*H807,2)</f>
        <v>0</v>
      </c>
      <c r="BL807" s="20" t="s">
        <v>233</v>
      </c>
      <c r="BM807" s="218" t="s">
        <v>1122</v>
      </c>
    </row>
    <row r="808" s="2" customFormat="1">
      <c r="A808" s="41"/>
      <c r="B808" s="42"/>
      <c r="C808" s="43"/>
      <c r="D808" s="220" t="s">
        <v>140</v>
      </c>
      <c r="E808" s="43"/>
      <c r="F808" s="221" t="s">
        <v>1123</v>
      </c>
      <c r="G808" s="43"/>
      <c r="H808" s="43"/>
      <c r="I808" s="222"/>
      <c r="J808" s="43"/>
      <c r="K808" s="43"/>
      <c r="L808" s="47"/>
      <c r="M808" s="223"/>
      <c r="N808" s="224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20" t="s">
        <v>140</v>
      </c>
      <c r="AU808" s="20" t="s">
        <v>84</v>
      </c>
    </row>
    <row r="809" s="13" customFormat="1">
      <c r="A809" s="13"/>
      <c r="B809" s="225"/>
      <c r="C809" s="226"/>
      <c r="D809" s="227" t="s">
        <v>142</v>
      </c>
      <c r="E809" s="228" t="s">
        <v>28</v>
      </c>
      <c r="F809" s="229" t="s">
        <v>1124</v>
      </c>
      <c r="G809" s="226"/>
      <c r="H809" s="230">
        <v>1</v>
      </c>
      <c r="I809" s="231"/>
      <c r="J809" s="226"/>
      <c r="K809" s="226"/>
      <c r="L809" s="232"/>
      <c r="M809" s="233"/>
      <c r="N809" s="234"/>
      <c r="O809" s="234"/>
      <c r="P809" s="234"/>
      <c r="Q809" s="234"/>
      <c r="R809" s="234"/>
      <c r="S809" s="234"/>
      <c r="T809" s="235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6" t="s">
        <v>142</v>
      </c>
      <c r="AU809" s="236" t="s">
        <v>84</v>
      </c>
      <c r="AV809" s="13" t="s">
        <v>84</v>
      </c>
      <c r="AW809" s="13" t="s">
        <v>36</v>
      </c>
      <c r="AX809" s="13" t="s">
        <v>82</v>
      </c>
      <c r="AY809" s="236" t="s">
        <v>131</v>
      </c>
    </row>
    <row r="810" s="12" customFormat="1" ht="25.92" customHeight="1">
      <c r="A810" s="12"/>
      <c r="B810" s="191"/>
      <c r="C810" s="192"/>
      <c r="D810" s="193" t="s">
        <v>73</v>
      </c>
      <c r="E810" s="194" t="s">
        <v>1125</v>
      </c>
      <c r="F810" s="194" t="s">
        <v>1126</v>
      </c>
      <c r="G810" s="192"/>
      <c r="H810" s="192"/>
      <c r="I810" s="195"/>
      <c r="J810" s="196">
        <f>BK810</f>
        <v>0</v>
      </c>
      <c r="K810" s="192"/>
      <c r="L810" s="197"/>
      <c r="M810" s="198"/>
      <c r="N810" s="199"/>
      <c r="O810" s="199"/>
      <c r="P810" s="200">
        <f>P811+P817+P823</f>
        <v>0</v>
      </c>
      <c r="Q810" s="199"/>
      <c r="R810" s="200">
        <f>R811+R817+R823</f>
        <v>0</v>
      </c>
      <c r="S810" s="199"/>
      <c r="T810" s="201">
        <f>T811+T817+T823</f>
        <v>0</v>
      </c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R810" s="202" t="s">
        <v>163</v>
      </c>
      <c r="AT810" s="203" t="s">
        <v>73</v>
      </c>
      <c r="AU810" s="203" t="s">
        <v>74</v>
      </c>
      <c r="AY810" s="202" t="s">
        <v>131</v>
      </c>
      <c r="BK810" s="204">
        <f>BK811+BK817+BK823</f>
        <v>0</v>
      </c>
    </row>
    <row r="811" s="12" customFormat="1" ht="22.8" customHeight="1">
      <c r="A811" s="12"/>
      <c r="B811" s="191"/>
      <c r="C811" s="192"/>
      <c r="D811" s="193" t="s">
        <v>73</v>
      </c>
      <c r="E811" s="205" t="s">
        <v>1127</v>
      </c>
      <c r="F811" s="205" t="s">
        <v>1128</v>
      </c>
      <c r="G811" s="192"/>
      <c r="H811" s="192"/>
      <c r="I811" s="195"/>
      <c r="J811" s="206">
        <f>BK811</f>
        <v>0</v>
      </c>
      <c r="K811" s="192"/>
      <c r="L811" s="197"/>
      <c r="M811" s="198"/>
      <c r="N811" s="199"/>
      <c r="O811" s="199"/>
      <c r="P811" s="200">
        <f>SUM(P812:P816)</f>
        <v>0</v>
      </c>
      <c r="Q811" s="199"/>
      <c r="R811" s="200">
        <f>SUM(R812:R816)</f>
        <v>0</v>
      </c>
      <c r="S811" s="199"/>
      <c r="T811" s="201">
        <f>SUM(T812:T816)</f>
        <v>0</v>
      </c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R811" s="202" t="s">
        <v>163</v>
      </c>
      <c r="AT811" s="203" t="s">
        <v>73</v>
      </c>
      <c r="AU811" s="203" t="s">
        <v>82</v>
      </c>
      <c r="AY811" s="202" t="s">
        <v>131</v>
      </c>
      <c r="BK811" s="204">
        <f>SUM(BK812:BK816)</f>
        <v>0</v>
      </c>
    </row>
    <row r="812" s="2" customFormat="1" ht="16.5" customHeight="1">
      <c r="A812" s="41"/>
      <c r="B812" s="42"/>
      <c r="C812" s="207" t="s">
        <v>1129</v>
      </c>
      <c r="D812" s="207" t="s">
        <v>133</v>
      </c>
      <c r="E812" s="208" t="s">
        <v>1130</v>
      </c>
      <c r="F812" s="209" t="s">
        <v>1131</v>
      </c>
      <c r="G812" s="210" t="s">
        <v>146</v>
      </c>
      <c r="H812" s="211">
        <v>1</v>
      </c>
      <c r="I812" s="212"/>
      <c r="J812" s="213">
        <f>ROUND(I812*H812,2)</f>
        <v>0</v>
      </c>
      <c r="K812" s="209" t="s">
        <v>28</v>
      </c>
      <c r="L812" s="47"/>
      <c r="M812" s="214" t="s">
        <v>28</v>
      </c>
      <c r="N812" s="215" t="s">
        <v>45</v>
      </c>
      <c r="O812" s="87"/>
      <c r="P812" s="216">
        <f>O812*H812</f>
        <v>0</v>
      </c>
      <c r="Q812" s="216">
        <v>0</v>
      </c>
      <c r="R812" s="216">
        <f>Q812*H812</f>
        <v>0</v>
      </c>
      <c r="S812" s="216">
        <v>0</v>
      </c>
      <c r="T812" s="217">
        <f>S812*H812</f>
        <v>0</v>
      </c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R812" s="218" t="s">
        <v>1132</v>
      </c>
      <c r="AT812" s="218" t="s">
        <v>133</v>
      </c>
      <c r="AU812" s="218" t="s">
        <v>84</v>
      </c>
      <c r="AY812" s="20" t="s">
        <v>131</v>
      </c>
      <c r="BE812" s="219">
        <f>IF(N812="základní",J812,0)</f>
        <v>0</v>
      </c>
      <c r="BF812" s="219">
        <f>IF(N812="snížená",J812,0)</f>
        <v>0</v>
      </c>
      <c r="BG812" s="219">
        <f>IF(N812="zákl. přenesená",J812,0)</f>
        <v>0</v>
      </c>
      <c r="BH812" s="219">
        <f>IF(N812="sníž. přenesená",J812,0)</f>
        <v>0</v>
      </c>
      <c r="BI812" s="219">
        <f>IF(N812="nulová",J812,0)</f>
        <v>0</v>
      </c>
      <c r="BJ812" s="20" t="s">
        <v>82</v>
      </c>
      <c r="BK812" s="219">
        <f>ROUND(I812*H812,2)</f>
        <v>0</v>
      </c>
      <c r="BL812" s="20" t="s">
        <v>1132</v>
      </c>
      <c r="BM812" s="218" t="s">
        <v>1133</v>
      </c>
    </row>
    <row r="813" s="2" customFormat="1" ht="16.5" customHeight="1">
      <c r="A813" s="41"/>
      <c r="B813" s="42"/>
      <c r="C813" s="207" t="s">
        <v>1134</v>
      </c>
      <c r="D813" s="207" t="s">
        <v>133</v>
      </c>
      <c r="E813" s="208" t="s">
        <v>1135</v>
      </c>
      <c r="F813" s="209" t="s">
        <v>1136</v>
      </c>
      <c r="G813" s="210" t="s">
        <v>146</v>
      </c>
      <c r="H813" s="211">
        <v>1</v>
      </c>
      <c r="I813" s="212"/>
      <c r="J813" s="213">
        <f>ROUND(I813*H813,2)</f>
        <v>0</v>
      </c>
      <c r="K813" s="209" t="s">
        <v>137</v>
      </c>
      <c r="L813" s="47"/>
      <c r="M813" s="214" t="s">
        <v>28</v>
      </c>
      <c r="N813" s="215" t="s">
        <v>45</v>
      </c>
      <c r="O813" s="87"/>
      <c r="P813" s="216">
        <f>O813*H813</f>
        <v>0</v>
      </c>
      <c r="Q813" s="216">
        <v>0</v>
      </c>
      <c r="R813" s="216">
        <f>Q813*H813</f>
        <v>0</v>
      </c>
      <c r="S813" s="216">
        <v>0</v>
      </c>
      <c r="T813" s="217">
        <f>S813*H813</f>
        <v>0</v>
      </c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R813" s="218" t="s">
        <v>1132</v>
      </c>
      <c r="AT813" s="218" t="s">
        <v>133</v>
      </c>
      <c r="AU813" s="218" t="s">
        <v>84</v>
      </c>
      <c r="AY813" s="20" t="s">
        <v>131</v>
      </c>
      <c r="BE813" s="219">
        <f>IF(N813="základní",J813,0)</f>
        <v>0</v>
      </c>
      <c r="BF813" s="219">
        <f>IF(N813="snížená",J813,0)</f>
        <v>0</v>
      </c>
      <c r="BG813" s="219">
        <f>IF(N813="zákl. přenesená",J813,0)</f>
        <v>0</v>
      </c>
      <c r="BH813" s="219">
        <f>IF(N813="sníž. přenesená",J813,0)</f>
        <v>0</v>
      </c>
      <c r="BI813" s="219">
        <f>IF(N813="nulová",J813,0)</f>
        <v>0</v>
      </c>
      <c r="BJ813" s="20" t="s">
        <v>82</v>
      </c>
      <c r="BK813" s="219">
        <f>ROUND(I813*H813,2)</f>
        <v>0</v>
      </c>
      <c r="BL813" s="20" t="s">
        <v>1132</v>
      </c>
      <c r="BM813" s="218" t="s">
        <v>1137</v>
      </c>
    </row>
    <row r="814" s="2" customFormat="1">
      <c r="A814" s="41"/>
      <c r="B814" s="42"/>
      <c r="C814" s="43"/>
      <c r="D814" s="220" t="s">
        <v>140</v>
      </c>
      <c r="E814" s="43"/>
      <c r="F814" s="221" t="s">
        <v>1138</v>
      </c>
      <c r="G814" s="43"/>
      <c r="H814" s="43"/>
      <c r="I814" s="222"/>
      <c r="J814" s="43"/>
      <c r="K814" s="43"/>
      <c r="L814" s="47"/>
      <c r="M814" s="223"/>
      <c r="N814" s="224"/>
      <c r="O814" s="87"/>
      <c r="P814" s="87"/>
      <c r="Q814" s="87"/>
      <c r="R814" s="87"/>
      <c r="S814" s="87"/>
      <c r="T814" s="88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T814" s="20" t="s">
        <v>140</v>
      </c>
      <c r="AU814" s="20" t="s">
        <v>84</v>
      </c>
    </row>
    <row r="815" s="2" customFormat="1" ht="16.5" customHeight="1">
      <c r="A815" s="41"/>
      <c r="B815" s="42"/>
      <c r="C815" s="207" t="s">
        <v>1139</v>
      </c>
      <c r="D815" s="207" t="s">
        <v>133</v>
      </c>
      <c r="E815" s="208" t="s">
        <v>1140</v>
      </c>
      <c r="F815" s="209" t="s">
        <v>1141</v>
      </c>
      <c r="G815" s="210" t="s">
        <v>146</v>
      </c>
      <c r="H815" s="211">
        <v>1</v>
      </c>
      <c r="I815" s="212"/>
      <c r="J815" s="213">
        <f>ROUND(I815*H815,2)</f>
        <v>0</v>
      </c>
      <c r="K815" s="209" t="s">
        <v>137</v>
      </c>
      <c r="L815" s="47"/>
      <c r="M815" s="214" t="s">
        <v>28</v>
      </c>
      <c r="N815" s="215" t="s">
        <v>45</v>
      </c>
      <c r="O815" s="87"/>
      <c r="P815" s="216">
        <f>O815*H815</f>
        <v>0</v>
      </c>
      <c r="Q815" s="216">
        <v>0</v>
      </c>
      <c r="R815" s="216">
        <f>Q815*H815</f>
        <v>0</v>
      </c>
      <c r="S815" s="216">
        <v>0</v>
      </c>
      <c r="T815" s="217">
        <f>S815*H815</f>
        <v>0</v>
      </c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R815" s="218" t="s">
        <v>1132</v>
      </c>
      <c r="AT815" s="218" t="s">
        <v>133</v>
      </c>
      <c r="AU815" s="218" t="s">
        <v>84</v>
      </c>
      <c r="AY815" s="20" t="s">
        <v>131</v>
      </c>
      <c r="BE815" s="219">
        <f>IF(N815="základní",J815,0)</f>
        <v>0</v>
      </c>
      <c r="BF815" s="219">
        <f>IF(N815="snížená",J815,0)</f>
        <v>0</v>
      </c>
      <c r="BG815" s="219">
        <f>IF(N815="zákl. přenesená",J815,0)</f>
        <v>0</v>
      </c>
      <c r="BH815" s="219">
        <f>IF(N815="sníž. přenesená",J815,0)</f>
        <v>0</v>
      </c>
      <c r="BI815" s="219">
        <f>IF(N815="nulová",J815,0)</f>
        <v>0</v>
      </c>
      <c r="BJ815" s="20" t="s">
        <v>82</v>
      </c>
      <c r="BK815" s="219">
        <f>ROUND(I815*H815,2)</f>
        <v>0</v>
      </c>
      <c r="BL815" s="20" t="s">
        <v>1132</v>
      </c>
      <c r="BM815" s="218" t="s">
        <v>1142</v>
      </c>
    </row>
    <row r="816" s="2" customFormat="1">
      <c r="A816" s="41"/>
      <c r="B816" s="42"/>
      <c r="C816" s="43"/>
      <c r="D816" s="220" t="s">
        <v>140</v>
      </c>
      <c r="E816" s="43"/>
      <c r="F816" s="221" t="s">
        <v>1143</v>
      </c>
      <c r="G816" s="43"/>
      <c r="H816" s="43"/>
      <c r="I816" s="222"/>
      <c r="J816" s="43"/>
      <c r="K816" s="43"/>
      <c r="L816" s="47"/>
      <c r="M816" s="223"/>
      <c r="N816" s="224"/>
      <c r="O816" s="87"/>
      <c r="P816" s="87"/>
      <c r="Q816" s="87"/>
      <c r="R816" s="87"/>
      <c r="S816" s="87"/>
      <c r="T816" s="88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T816" s="20" t="s">
        <v>140</v>
      </c>
      <c r="AU816" s="20" t="s">
        <v>84</v>
      </c>
    </row>
    <row r="817" s="12" customFormat="1" ht="22.8" customHeight="1">
      <c r="A817" s="12"/>
      <c r="B817" s="191"/>
      <c r="C817" s="192"/>
      <c r="D817" s="193" t="s">
        <v>73</v>
      </c>
      <c r="E817" s="205" t="s">
        <v>1144</v>
      </c>
      <c r="F817" s="205" t="s">
        <v>1145</v>
      </c>
      <c r="G817" s="192"/>
      <c r="H817" s="192"/>
      <c r="I817" s="195"/>
      <c r="J817" s="206">
        <f>BK817</f>
        <v>0</v>
      </c>
      <c r="K817" s="192"/>
      <c r="L817" s="197"/>
      <c r="M817" s="198"/>
      <c r="N817" s="199"/>
      <c r="O817" s="199"/>
      <c r="P817" s="200">
        <f>SUM(P818:P822)</f>
        <v>0</v>
      </c>
      <c r="Q817" s="199"/>
      <c r="R817" s="200">
        <f>SUM(R818:R822)</f>
        <v>0</v>
      </c>
      <c r="S817" s="199"/>
      <c r="T817" s="201">
        <f>SUM(T818:T822)</f>
        <v>0</v>
      </c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R817" s="202" t="s">
        <v>163</v>
      </c>
      <c r="AT817" s="203" t="s">
        <v>73</v>
      </c>
      <c r="AU817" s="203" t="s">
        <v>82</v>
      </c>
      <c r="AY817" s="202" t="s">
        <v>131</v>
      </c>
      <c r="BK817" s="204">
        <f>SUM(BK818:BK822)</f>
        <v>0</v>
      </c>
    </row>
    <row r="818" s="2" customFormat="1" ht="16.5" customHeight="1">
      <c r="A818" s="41"/>
      <c r="B818" s="42"/>
      <c r="C818" s="207" t="s">
        <v>1146</v>
      </c>
      <c r="D818" s="207" t="s">
        <v>133</v>
      </c>
      <c r="E818" s="208" t="s">
        <v>1147</v>
      </c>
      <c r="F818" s="209" t="s">
        <v>1145</v>
      </c>
      <c r="G818" s="210" t="s">
        <v>146</v>
      </c>
      <c r="H818" s="211">
        <v>1</v>
      </c>
      <c r="I818" s="212"/>
      <c r="J818" s="213">
        <f>ROUND(I818*H818,2)</f>
        <v>0</v>
      </c>
      <c r="K818" s="209" t="s">
        <v>137</v>
      </c>
      <c r="L818" s="47"/>
      <c r="M818" s="214" t="s">
        <v>28</v>
      </c>
      <c r="N818" s="215" t="s">
        <v>45</v>
      </c>
      <c r="O818" s="87"/>
      <c r="P818" s="216">
        <f>O818*H818</f>
        <v>0</v>
      </c>
      <c r="Q818" s="216">
        <v>0</v>
      </c>
      <c r="R818" s="216">
        <f>Q818*H818</f>
        <v>0</v>
      </c>
      <c r="S818" s="216">
        <v>0</v>
      </c>
      <c r="T818" s="217">
        <f>S818*H818</f>
        <v>0</v>
      </c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R818" s="218" t="s">
        <v>1132</v>
      </c>
      <c r="AT818" s="218" t="s">
        <v>133</v>
      </c>
      <c r="AU818" s="218" t="s">
        <v>84</v>
      </c>
      <c r="AY818" s="20" t="s">
        <v>131</v>
      </c>
      <c r="BE818" s="219">
        <f>IF(N818="základní",J818,0)</f>
        <v>0</v>
      </c>
      <c r="BF818" s="219">
        <f>IF(N818="snížená",J818,0)</f>
        <v>0</v>
      </c>
      <c r="BG818" s="219">
        <f>IF(N818="zákl. přenesená",J818,0)</f>
        <v>0</v>
      </c>
      <c r="BH818" s="219">
        <f>IF(N818="sníž. přenesená",J818,0)</f>
        <v>0</v>
      </c>
      <c r="BI818" s="219">
        <f>IF(N818="nulová",J818,0)</f>
        <v>0</v>
      </c>
      <c r="BJ818" s="20" t="s">
        <v>82</v>
      </c>
      <c r="BK818" s="219">
        <f>ROUND(I818*H818,2)</f>
        <v>0</v>
      </c>
      <c r="BL818" s="20" t="s">
        <v>1132</v>
      </c>
      <c r="BM818" s="218" t="s">
        <v>1148</v>
      </c>
    </row>
    <row r="819" s="2" customFormat="1">
      <c r="A819" s="41"/>
      <c r="B819" s="42"/>
      <c r="C819" s="43"/>
      <c r="D819" s="220" t="s">
        <v>140</v>
      </c>
      <c r="E819" s="43"/>
      <c r="F819" s="221" t="s">
        <v>1149</v>
      </c>
      <c r="G819" s="43"/>
      <c r="H819" s="43"/>
      <c r="I819" s="222"/>
      <c r="J819" s="43"/>
      <c r="K819" s="43"/>
      <c r="L819" s="47"/>
      <c r="M819" s="223"/>
      <c r="N819" s="224"/>
      <c r="O819" s="87"/>
      <c r="P819" s="87"/>
      <c r="Q819" s="87"/>
      <c r="R819" s="87"/>
      <c r="S819" s="87"/>
      <c r="T819" s="88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T819" s="20" t="s">
        <v>140</v>
      </c>
      <c r="AU819" s="20" t="s">
        <v>84</v>
      </c>
    </row>
    <row r="820" s="2" customFormat="1">
      <c r="A820" s="41"/>
      <c r="B820" s="42"/>
      <c r="C820" s="43"/>
      <c r="D820" s="227" t="s">
        <v>213</v>
      </c>
      <c r="E820" s="43"/>
      <c r="F820" s="258" t="s">
        <v>1150</v>
      </c>
      <c r="G820" s="43"/>
      <c r="H820" s="43"/>
      <c r="I820" s="222"/>
      <c r="J820" s="43"/>
      <c r="K820" s="43"/>
      <c r="L820" s="47"/>
      <c r="M820" s="223"/>
      <c r="N820" s="224"/>
      <c r="O820" s="87"/>
      <c r="P820" s="87"/>
      <c r="Q820" s="87"/>
      <c r="R820" s="87"/>
      <c r="S820" s="87"/>
      <c r="T820" s="88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T820" s="20" t="s">
        <v>213</v>
      </c>
      <c r="AU820" s="20" t="s">
        <v>84</v>
      </c>
    </row>
    <row r="821" s="2" customFormat="1" ht="16.5" customHeight="1">
      <c r="A821" s="41"/>
      <c r="B821" s="42"/>
      <c r="C821" s="207" t="s">
        <v>1151</v>
      </c>
      <c r="D821" s="207" t="s">
        <v>133</v>
      </c>
      <c r="E821" s="208" t="s">
        <v>1152</v>
      </c>
      <c r="F821" s="209" t="s">
        <v>1153</v>
      </c>
      <c r="G821" s="210" t="s">
        <v>146</v>
      </c>
      <c r="H821" s="211">
        <v>1</v>
      </c>
      <c r="I821" s="212"/>
      <c r="J821" s="213">
        <f>ROUND(I821*H821,2)</f>
        <v>0</v>
      </c>
      <c r="K821" s="209" t="s">
        <v>137</v>
      </c>
      <c r="L821" s="47"/>
      <c r="M821" s="214" t="s">
        <v>28</v>
      </c>
      <c r="N821" s="215" t="s">
        <v>45</v>
      </c>
      <c r="O821" s="87"/>
      <c r="P821" s="216">
        <f>O821*H821</f>
        <v>0</v>
      </c>
      <c r="Q821" s="216">
        <v>0</v>
      </c>
      <c r="R821" s="216">
        <f>Q821*H821</f>
        <v>0</v>
      </c>
      <c r="S821" s="216">
        <v>0</v>
      </c>
      <c r="T821" s="217">
        <f>S821*H821</f>
        <v>0</v>
      </c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R821" s="218" t="s">
        <v>1132</v>
      </c>
      <c r="AT821" s="218" t="s">
        <v>133</v>
      </c>
      <c r="AU821" s="218" t="s">
        <v>84</v>
      </c>
      <c r="AY821" s="20" t="s">
        <v>131</v>
      </c>
      <c r="BE821" s="219">
        <f>IF(N821="základní",J821,0)</f>
        <v>0</v>
      </c>
      <c r="BF821" s="219">
        <f>IF(N821="snížená",J821,0)</f>
        <v>0</v>
      </c>
      <c r="BG821" s="219">
        <f>IF(N821="zákl. přenesená",J821,0)</f>
        <v>0</v>
      </c>
      <c r="BH821" s="219">
        <f>IF(N821="sníž. přenesená",J821,0)</f>
        <v>0</v>
      </c>
      <c r="BI821" s="219">
        <f>IF(N821="nulová",J821,0)</f>
        <v>0</v>
      </c>
      <c r="BJ821" s="20" t="s">
        <v>82</v>
      </c>
      <c r="BK821" s="219">
        <f>ROUND(I821*H821,2)</f>
        <v>0</v>
      </c>
      <c r="BL821" s="20" t="s">
        <v>1132</v>
      </c>
      <c r="BM821" s="218" t="s">
        <v>1154</v>
      </c>
    </row>
    <row r="822" s="2" customFormat="1">
      <c r="A822" s="41"/>
      <c r="B822" s="42"/>
      <c r="C822" s="43"/>
      <c r="D822" s="220" t="s">
        <v>140</v>
      </c>
      <c r="E822" s="43"/>
      <c r="F822" s="221" t="s">
        <v>1155</v>
      </c>
      <c r="G822" s="43"/>
      <c r="H822" s="43"/>
      <c r="I822" s="222"/>
      <c r="J822" s="43"/>
      <c r="K822" s="43"/>
      <c r="L822" s="47"/>
      <c r="M822" s="223"/>
      <c r="N822" s="224"/>
      <c r="O822" s="87"/>
      <c r="P822" s="87"/>
      <c r="Q822" s="87"/>
      <c r="R822" s="87"/>
      <c r="S822" s="87"/>
      <c r="T822" s="88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T822" s="20" t="s">
        <v>140</v>
      </c>
      <c r="AU822" s="20" t="s">
        <v>84</v>
      </c>
    </row>
    <row r="823" s="12" customFormat="1" ht="22.8" customHeight="1">
      <c r="A823" s="12"/>
      <c r="B823" s="191"/>
      <c r="C823" s="192"/>
      <c r="D823" s="193" t="s">
        <v>73</v>
      </c>
      <c r="E823" s="205" t="s">
        <v>1156</v>
      </c>
      <c r="F823" s="205" t="s">
        <v>1157</v>
      </c>
      <c r="G823" s="192"/>
      <c r="H823" s="192"/>
      <c r="I823" s="195"/>
      <c r="J823" s="206">
        <f>BK823</f>
        <v>0</v>
      </c>
      <c r="K823" s="192"/>
      <c r="L823" s="197"/>
      <c r="M823" s="198"/>
      <c r="N823" s="199"/>
      <c r="O823" s="199"/>
      <c r="P823" s="200">
        <f>SUM(P824:P826)</f>
        <v>0</v>
      </c>
      <c r="Q823" s="199"/>
      <c r="R823" s="200">
        <f>SUM(R824:R826)</f>
        <v>0</v>
      </c>
      <c r="S823" s="199"/>
      <c r="T823" s="201">
        <f>SUM(T824:T826)</f>
        <v>0</v>
      </c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R823" s="202" t="s">
        <v>163</v>
      </c>
      <c r="AT823" s="203" t="s">
        <v>73</v>
      </c>
      <c r="AU823" s="203" t="s">
        <v>82</v>
      </c>
      <c r="AY823" s="202" t="s">
        <v>131</v>
      </c>
      <c r="BK823" s="204">
        <f>SUM(BK824:BK826)</f>
        <v>0</v>
      </c>
    </row>
    <row r="824" s="2" customFormat="1" ht="16.5" customHeight="1">
      <c r="A824" s="41"/>
      <c r="B824" s="42"/>
      <c r="C824" s="207" t="s">
        <v>1158</v>
      </c>
      <c r="D824" s="207" t="s">
        <v>133</v>
      </c>
      <c r="E824" s="208" t="s">
        <v>1159</v>
      </c>
      <c r="F824" s="209" t="s">
        <v>1160</v>
      </c>
      <c r="G824" s="210" t="s">
        <v>146</v>
      </c>
      <c r="H824" s="211">
        <v>1</v>
      </c>
      <c r="I824" s="212"/>
      <c r="J824" s="213">
        <f>ROUND(I824*H824,2)</f>
        <v>0</v>
      </c>
      <c r="K824" s="209" t="s">
        <v>137</v>
      </c>
      <c r="L824" s="47"/>
      <c r="M824" s="214" t="s">
        <v>28</v>
      </c>
      <c r="N824" s="215" t="s">
        <v>45</v>
      </c>
      <c r="O824" s="87"/>
      <c r="P824" s="216">
        <f>O824*H824</f>
        <v>0</v>
      </c>
      <c r="Q824" s="216">
        <v>0</v>
      </c>
      <c r="R824" s="216">
        <f>Q824*H824</f>
        <v>0</v>
      </c>
      <c r="S824" s="216">
        <v>0</v>
      </c>
      <c r="T824" s="217">
        <f>S824*H824</f>
        <v>0</v>
      </c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R824" s="218" t="s">
        <v>1132</v>
      </c>
      <c r="AT824" s="218" t="s">
        <v>133</v>
      </c>
      <c r="AU824" s="218" t="s">
        <v>84</v>
      </c>
      <c r="AY824" s="20" t="s">
        <v>131</v>
      </c>
      <c r="BE824" s="219">
        <f>IF(N824="základní",J824,0)</f>
        <v>0</v>
      </c>
      <c r="BF824" s="219">
        <f>IF(N824="snížená",J824,0)</f>
        <v>0</v>
      </c>
      <c r="BG824" s="219">
        <f>IF(N824="zákl. přenesená",J824,0)</f>
        <v>0</v>
      </c>
      <c r="BH824" s="219">
        <f>IF(N824="sníž. přenesená",J824,0)</f>
        <v>0</v>
      </c>
      <c r="BI824" s="219">
        <f>IF(N824="nulová",J824,0)</f>
        <v>0</v>
      </c>
      <c r="BJ824" s="20" t="s">
        <v>82</v>
      </c>
      <c r="BK824" s="219">
        <f>ROUND(I824*H824,2)</f>
        <v>0</v>
      </c>
      <c r="BL824" s="20" t="s">
        <v>1132</v>
      </c>
      <c r="BM824" s="218" t="s">
        <v>1161</v>
      </c>
    </row>
    <row r="825" s="2" customFormat="1">
      <c r="A825" s="41"/>
      <c r="B825" s="42"/>
      <c r="C825" s="43"/>
      <c r="D825" s="220" t="s">
        <v>140</v>
      </c>
      <c r="E825" s="43"/>
      <c r="F825" s="221" t="s">
        <v>1162</v>
      </c>
      <c r="G825" s="43"/>
      <c r="H825" s="43"/>
      <c r="I825" s="222"/>
      <c r="J825" s="43"/>
      <c r="K825" s="43"/>
      <c r="L825" s="47"/>
      <c r="M825" s="223"/>
      <c r="N825" s="224"/>
      <c r="O825" s="87"/>
      <c r="P825" s="87"/>
      <c r="Q825" s="87"/>
      <c r="R825" s="87"/>
      <c r="S825" s="87"/>
      <c r="T825" s="88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T825" s="20" t="s">
        <v>140</v>
      </c>
      <c r="AU825" s="20" t="s">
        <v>84</v>
      </c>
    </row>
    <row r="826" s="2" customFormat="1">
      <c r="A826" s="41"/>
      <c r="B826" s="42"/>
      <c r="C826" s="43"/>
      <c r="D826" s="227" t="s">
        <v>213</v>
      </c>
      <c r="E826" s="43"/>
      <c r="F826" s="258" t="s">
        <v>1163</v>
      </c>
      <c r="G826" s="43"/>
      <c r="H826" s="43"/>
      <c r="I826" s="222"/>
      <c r="J826" s="43"/>
      <c r="K826" s="43"/>
      <c r="L826" s="47"/>
      <c r="M826" s="280"/>
      <c r="N826" s="281"/>
      <c r="O826" s="282"/>
      <c r="P826" s="282"/>
      <c r="Q826" s="282"/>
      <c r="R826" s="282"/>
      <c r="S826" s="282"/>
      <c r="T826" s="283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T826" s="20" t="s">
        <v>213</v>
      </c>
      <c r="AU826" s="20" t="s">
        <v>84</v>
      </c>
    </row>
    <row r="827" s="2" customFormat="1" ht="6.96" customHeight="1">
      <c r="A827" s="41"/>
      <c r="B827" s="62"/>
      <c r="C827" s="63"/>
      <c r="D827" s="63"/>
      <c r="E827" s="63"/>
      <c r="F827" s="63"/>
      <c r="G827" s="63"/>
      <c r="H827" s="63"/>
      <c r="I827" s="63"/>
      <c r="J827" s="63"/>
      <c r="K827" s="63"/>
      <c r="L827" s="47"/>
      <c r="M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</row>
  </sheetData>
  <sheetProtection sheet="1" autoFilter="0" formatColumns="0" formatRows="0" objects="1" scenarios="1" spinCount="100000" saltValue="c4Pojk38zKp9V5uhd1Uda1R9LM9oXnNPc70qECuQguFDrKh0n2e4UNFpA/lrEyckyAN/kRP2kQ879eFOf5N/uQ==" hashValue="jdYij1Z/FMxGFolOT+x+v8aM8eHIhEZT5AOe7pZD4XBfLPcsXrap+6HQ5kCd6DD0of/Ip5GWJ68tSgtEnPp8og==" algorithmName="SHA-512" password="CC35"/>
  <autoFilter ref="C98:K826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hyperlinks>
    <hyperlink ref="F103" r:id="rId1" display="https://podminky.urs.cz/item/CS_URS_2024_01/111212351"/>
    <hyperlink ref="F106" r:id="rId2" display="https://podminky.urs.cz/item/CS_URS_2024_01/112151316"/>
    <hyperlink ref="F109" r:id="rId3" display="https://podminky.urs.cz/item/CS_URS_2024_01/112251221"/>
    <hyperlink ref="F112" r:id="rId4" display="https://podminky.urs.cz/item/CS_URS_2024_01/122151102"/>
    <hyperlink ref="F118" r:id="rId5" display="https://podminky.urs.cz/item/CS_URS_2024_01/122211101"/>
    <hyperlink ref="F123" r:id="rId6" display="https://podminky.urs.cz/item/CS_URS_2024_01/122251102"/>
    <hyperlink ref="F130" r:id="rId7" display="https://podminky.urs.cz/item/CS_URS_2024_01/122251104"/>
    <hyperlink ref="F134" r:id="rId8" display="https://podminky.urs.cz/item/CS_URS_2024_01/131251100"/>
    <hyperlink ref="F137" r:id="rId9" display="https://podminky.urs.cz/item/CS_URS_2024_01/132251101"/>
    <hyperlink ref="F143" r:id="rId10" display="https://podminky.urs.cz/item/CS_URS_2024_01/162201403"/>
    <hyperlink ref="F146" r:id="rId11" display="https://podminky.urs.cz/item/CS_URS_2024_01/162201413"/>
    <hyperlink ref="F149" r:id="rId12" display="https://podminky.urs.cz/item/CS_URS_2024_01/162301501"/>
    <hyperlink ref="F153" r:id="rId13" display="https://podminky.urs.cz/item/CS_URS_2024_01/162301933"/>
    <hyperlink ref="F157" r:id="rId14" display="https://podminky.urs.cz/item/CS_URS_2024_01/162301953"/>
    <hyperlink ref="F161" r:id="rId15" display="https://podminky.urs.cz/item/CS_URS_2024_01/162301981"/>
    <hyperlink ref="F166" r:id="rId16" display="https://podminky.urs.cz/item/CS_URS_2024_01/162351103"/>
    <hyperlink ref="F171" r:id="rId17" display="https://podminky.urs.cz/item/CS_URS_2024_01/162751117"/>
    <hyperlink ref="F176" r:id="rId18" display="https://podminky.urs.cz/item/CS_URS_2024_01/167151101"/>
    <hyperlink ref="F180" r:id="rId19" display="https://podminky.urs.cz/item/CS_URS_2024_01/171201231"/>
    <hyperlink ref="F185" r:id="rId20" display="https://podminky.urs.cz/item/CS_URS_2024_01/174111121"/>
    <hyperlink ref="F188" r:id="rId21" display="https://podminky.urs.cz/item/CS_URS_2024_01/174151101"/>
    <hyperlink ref="F192" r:id="rId22" display="https://podminky.urs.cz/item/CS_URS_2024_01/174251101"/>
    <hyperlink ref="F197" r:id="rId23" display="https://podminky.urs.cz/item/CS_URS_2024_01/175151101"/>
    <hyperlink ref="F205" r:id="rId24" display="https://podminky.urs.cz/item/CS_URS_2024_01/181111111"/>
    <hyperlink ref="F210" r:id="rId25" display="https://podminky.urs.cz/item/CS_URS_2024_01/181351003"/>
    <hyperlink ref="F218" r:id="rId26" display="https://podminky.urs.cz/item/CS_URS_2024_01/181411131"/>
    <hyperlink ref="F224" r:id="rId27" display="https://podminky.urs.cz/item/CS_URS_2024_01/181951112"/>
    <hyperlink ref="F234" r:id="rId28" display="https://podminky.urs.cz/item/CS_URS_2024_01/183101214"/>
    <hyperlink ref="F240" r:id="rId29" display="https://podminky.urs.cz/item/CS_URS_2024_01/183211312"/>
    <hyperlink ref="F246" r:id="rId30" display="https://podminky.urs.cz/item/CS_URS_2024_01/183402121"/>
    <hyperlink ref="F251" r:id="rId31" display="https://podminky.urs.cz/item/CS_URS_2024_01/184102211"/>
    <hyperlink ref="F259" r:id="rId32" display="https://podminky.urs.cz/item/CS_URS_2024_01/184512111"/>
    <hyperlink ref="F263" r:id="rId33" display="https://podminky.urs.cz/item/CS_URS_2024_01/184813511"/>
    <hyperlink ref="F267" r:id="rId34" display="https://podminky.urs.cz/item/CS_URS_2024_01/184818234"/>
    <hyperlink ref="F270" r:id="rId35" display="https://podminky.urs.cz/item/CS_URS_2024_01/184911421"/>
    <hyperlink ref="F279" r:id="rId36" display="https://podminky.urs.cz/item/CS_URS_2024_01/185804312"/>
    <hyperlink ref="F285" r:id="rId37" display="https://podminky.urs.cz/item/CS_URS_2024_01/211531111"/>
    <hyperlink ref="F290" r:id="rId38" display="https://podminky.urs.cz/item/CS_URS_2024_01/211971121"/>
    <hyperlink ref="F299" r:id="rId39" display="https://podminky.urs.cz/item/CS_URS_2024_01/212752412"/>
    <hyperlink ref="F302" r:id="rId40" display="https://podminky.urs.cz/item/CS_URS_2024_01/275313611"/>
    <hyperlink ref="F309" r:id="rId41" display="https://podminky.urs.cz/item/CS_URS_2024_01/434191421"/>
    <hyperlink ref="F317" r:id="rId42" display="https://podminky.urs.cz/item/CS_URS_2024_01/434191423"/>
    <hyperlink ref="F323" r:id="rId43" display="https://podminky.urs.cz/item/CS_URS_2024_01/434311114"/>
    <hyperlink ref="F330" r:id="rId44" display="https://podminky.urs.cz/item/CS_URS_2024_01/434351141"/>
    <hyperlink ref="F335" r:id="rId45" display="https://podminky.urs.cz/item/CS_URS_2024_01/434351142"/>
    <hyperlink ref="F338" r:id="rId46" display="https://podminky.urs.cz/item/CS_URS_2024_01/451317777"/>
    <hyperlink ref="F342" r:id="rId47" display="https://podminky.urs.cz/item/CS_URS_2024_01/451573111"/>
    <hyperlink ref="F354" r:id="rId48" display="https://podminky.urs.cz/item/CS_URS_2024_01/564561011"/>
    <hyperlink ref="F387" r:id="rId49" display="https://podminky.urs.cz/item/CS_URS_2024_01/564831011"/>
    <hyperlink ref="F399" r:id="rId50" display="https://podminky.urs.cz/item/CS_URS_2024_01/564851011"/>
    <hyperlink ref="F411" r:id="rId51" display="https://podminky.urs.cz/item/CS_URS_2024_01/564851012"/>
    <hyperlink ref="F421" r:id="rId52" display="https://podminky.urs.cz/item/CS_URS_2024_01/564861011"/>
    <hyperlink ref="F428" r:id="rId53" display="https://podminky.urs.cz/item/CS_URS_2024_01/564861012"/>
    <hyperlink ref="F435" r:id="rId54" display="https://podminky.urs.cz/item/CS_URS_2024_01/564861112"/>
    <hyperlink ref="F446" r:id="rId55" display="https://podminky.urs.cz/item/CS_URS_2024_01/564952115"/>
    <hyperlink ref="F460" r:id="rId56" display="https://podminky.urs.cz/item/CS_URS_2024_01/591111111"/>
    <hyperlink ref="F471" r:id="rId57" display="https://podminky.urs.cz/item/CS_URS_2024_01/591211111"/>
    <hyperlink ref="F482" r:id="rId58" display="https://podminky.urs.cz/item/CS_URS_2024_01/591411111"/>
    <hyperlink ref="F515" r:id="rId59" display="https://podminky.urs.cz/item/CS_URS_2024_01/596811220"/>
    <hyperlink ref="F522" r:id="rId60" display="https://podminky.urs.cz/item/CS_URS_2024_01/596841220"/>
    <hyperlink ref="F535" r:id="rId61" display="https://podminky.urs.cz/item/CS_URS_2024_01/637121113"/>
    <hyperlink ref="F540" r:id="rId62" display="https://podminky.urs.cz/item/CS_URS_2024_01/871313121"/>
    <hyperlink ref="F546" r:id="rId63" display="https://podminky.urs.cz/item/CS_URS_2024_01/877310310"/>
    <hyperlink ref="F553" r:id="rId64" display="https://podminky.urs.cz/item/CS_URS_2024_01/877310320"/>
    <hyperlink ref="F558" r:id="rId65" display="https://podminky.urs.cz/item/CS_URS_2024_01/890411851"/>
    <hyperlink ref="F562" r:id="rId66" display="https://podminky.urs.cz/item/CS_URS_2024_01/899132121"/>
    <hyperlink ref="F573" r:id="rId67" display="https://podminky.urs.cz/item/CS_URS_2024_01/899203211"/>
    <hyperlink ref="F577" r:id="rId68" display="https://podminky.urs.cz/item/CS_URS_2024_01/899722113"/>
    <hyperlink ref="F585" r:id="rId69" display="https://podminky.urs.cz/item/CS_URS_2024_01/912111111"/>
    <hyperlink ref="F592" r:id="rId70" display="https://podminky.urs.cz/item/CS_URS_2024_01/916111121"/>
    <hyperlink ref="F597" r:id="rId71" display="https://podminky.urs.cz/item/CS_URS_2024_01/916111123"/>
    <hyperlink ref="F616" r:id="rId72" display="https://podminky.urs.cz/item/CS_URS_2024_01/916241113"/>
    <hyperlink ref="F627" r:id="rId73" display="https://podminky.urs.cz/item/CS_URS_2024_01/919726122"/>
    <hyperlink ref="F638" r:id="rId74" display="https://podminky.urs.cz/item/CS_URS_2024_01/919735113"/>
    <hyperlink ref="F641" r:id="rId75" display="https://podminky.urs.cz/item/CS_URS_2024_01/919735123"/>
    <hyperlink ref="F644" r:id="rId76" display="https://podminky.urs.cz/item/CS_URS_2024_01/936001002"/>
    <hyperlink ref="F652" r:id="rId77" display="https://podminky.urs.cz/item/CS_URS_2024_01/936104211"/>
    <hyperlink ref="F658" r:id="rId78" display="https://podminky.urs.cz/item/CS_URS_2024_01/936124113"/>
    <hyperlink ref="F667" r:id="rId79" display="https://podminky.urs.cz/item/CS_URS_2024_01/966005111"/>
    <hyperlink ref="F670" r:id="rId80" display="https://podminky.urs.cz/item/CS_URS_2024_01/979054441"/>
    <hyperlink ref="F673" r:id="rId81" display="https://podminky.urs.cz/item/CS_URS_2024_01/979071121"/>
    <hyperlink ref="F677" r:id="rId82" display="https://podminky.urs.cz/item/CS_URS_2024_01/113106121"/>
    <hyperlink ref="F681" r:id="rId83" display="https://podminky.urs.cz/item/CS_URS_2024_01/113106123"/>
    <hyperlink ref="F684" r:id="rId84" display="https://podminky.urs.cz/item/CS_URS_2024_01/113106161"/>
    <hyperlink ref="F687" r:id="rId85" display="https://podminky.urs.cz/item/CS_URS_2024_01/113106240"/>
    <hyperlink ref="F690" r:id="rId86" display="https://podminky.urs.cz/item/CS_URS_2024_01/113107131"/>
    <hyperlink ref="F694" r:id="rId87" display="https://podminky.urs.cz/item/CS_URS_2024_01/113107171"/>
    <hyperlink ref="F697" r:id="rId88" display="https://podminky.urs.cz/item/CS_URS_2024_01/113107331"/>
    <hyperlink ref="F700" r:id="rId89" display="https://podminky.urs.cz/item/CS_URS_2024_01/113107343"/>
    <hyperlink ref="F703" r:id="rId90" display="https://podminky.urs.cz/item/CS_URS_2024_01/113202111"/>
    <hyperlink ref="F706" r:id="rId91" display="https://podminky.urs.cz/item/CS_URS_2024_01/113204111"/>
    <hyperlink ref="F709" r:id="rId92" display="https://podminky.urs.cz/item/CS_URS_2024_01/961044111"/>
    <hyperlink ref="F716" r:id="rId93" display="https://podminky.urs.cz/item/CS_URS_2024_01/966001211"/>
    <hyperlink ref="F719" r:id="rId94" display="https://podminky.urs.cz/item/CS_URS_2024_01/966001311"/>
    <hyperlink ref="F723" r:id="rId95" display="https://podminky.urs.cz/item/CS_URS_2024_01/997221561"/>
    <hyperlink ref="F729" r:id="rId96" display="https://podminky.urs.cz/item/CS_URS_2024_01/997221569"/>
    <hyperlink ref="F735" r:id="rId97" display="https://podminky.urs.cz/item/CS_URS_2024_01/997221571"/>
    <hyperlink ref="F739" r:id="rId98" display="https://podminky.urs.cz/item/CS_URS_2024_01/997221579"/>
    <hyperlink ref="F744" r:id="rId99" display="https://podminky.urs.cz/item/CS_URS_2024_01/997221861"/>
    <hyperlink ref="F748" r:id="rId100" display="https://podminky.urs.cz/item/CS_URS_2024_01/997221862"/>
    <hyperlink ref="F751" r:id="rId101" display="https://podminky.urs.cz/item/CS_URS_2024_01/997221875"/>
    <hyperlink ref="F756" r:id="rId102" display="https://podminky.urs.cz/item/CS_URS_2024_01/998223011"/>
    <hyperlink ref="F760" r:id="rId103" display="https://podminky.urs.cz/item/CS_URS_2024_01/721219621"/>
    <hyperlink ref="F767" r:id="rId104" display="https://podminky.urs.cz/item/CS_URS_2024_01/721249109"/>
    <hyperlink ref="F782" r:id="rId105" display="https://podminky.urs.cz/item/CS_URS_2024_01/767995112"/>
    <hyperlink ref="F799" r:id="rId106" display="https://podminky.urs.cz/item/CS_URS_2024_01/998767101"/>
    <hyperlink ref="F802" r:id="rId107" display="https://podminky.urs.cz/item/CS_URS_2024_01/771273812"/>
    <hyperlink ref="F805" r:id="rId108" display="https://podminky.urs.cz/item/CS_URS_2024_01/771273832"/>
    <hyperlink ref="F808" r:id="rId109" display="https://podminky.urs.cz/item/CS_URS_2024_01/771573810"/>
    <hyperlink ref="F814" r:id="rId110" display="https://podminky.urs.cz/item/CS_URS_2024_01/012203000"/>
    <hyperlink ref="F816" r:id="rId111" display="https://podminky.urs.cz/item/CS_URS_2024_01/012303000"/>
    <hyperlink ref="F819" r:id="rId112" display="https://podminky.urs.cz/item/CS_URS_2024_01/030001000"/>
    <hyperlink ref="F822" r:id="rId113" display="https://podminky.urs.cz/item/CS_URS_2024_01/034303000"/>
    <hyperlink ref="F825" r:id="rId114" display="https://podminky.urs.cz/item/CS_URS_2024_01/043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84</v>
      </c>
    </row>
    <row r="4" s="1" customFormat="1" ht="24.96" customHeight="1">
      <c r="B4" s="23"/>
      <c r="D4" s="133" t="s">
        <v>88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Rekonstrukce areálových komunikací v zámeckém parku DPL Smečno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89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1164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28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28. 3. 2024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26</v>
      </c>
      <c r="E14" s="41"/>
      <c r="F14" s="41"/>
      <c r="G14" s="41"/>
      <c r="H14" s="41"/>
      <c r="I14" s="135" t="s">
        <v>27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30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27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30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27</v>
      </c>
      <c r="J20" s="139" t="s">
        <v>34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35</v>
      </c>
      <c r="F21" s="41"/>
      <c r="G21" s="41"/>
      <c r="H21" s="41"/>
      <c r="I21" s="135" t="s">
        <v>30</v>
      </c>
      <c r="J21" s="139" t="s">
        <v>28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37</v>
      </c>
      <c r="E23" s="41"/>
      <c r="F23" s="41"/>
      <c r="G23" s="41"/>
      <c r="H23" s="41"/>
      <c r="I23" s="135" t="s">
        <v>27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30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38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23.25" customHeight="1">
      <c r="A27" s="141"/>
      <c r="B27" s="142"/>
      <c r="C27" s="141"/>
      <c r="D27" s="141"/>
      <c r="E27" s="143" t="s">
        <v>1165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40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42</v>
      </c>
      <c r="G32" s="41"/>
      <c r="H32" s="41"/>
      <c r="I32" s="148" t="s">
        <v>41</v>
      </c>
      <c r="J32" s="148" t="s">
        <v>43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44</v>
      </c>
      <c r="E33" s="135" t="s">
        <v>45</v>
      </c>
      <c r="F33" s="150">
        <f>ROUND((SUM(BE84:BE126)),  2)</f>
        <v>0</v>
      </c>
      <c r="G33" s="41"/>
      <c r="H33" s="41"/>
      <c r="I33" s="151">
        <v>0.20999999999999999</v>
      </c>
      <c r="J33" s="150">
        <f>ROUND(((SUM(BE84:BE126))*I33),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46</v>
      </c>
      <c r="F34" s="150">
        <f>ROUND((SUM(BF84:BF126)),  2)</f>
        <v>0</v>
      </c>
      <c r="G34" s="41"/>
      <c r="H34" s="41"/>
      <c r="I34" s="151">
        <v>0.12</v>
      </c>
      <c r="J34" s="150">
        <f>ROUND(((SUM(BF84:BF126))*I34),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47</v>
      </c>
      <c r="F35" s="150">
        <f>ROUND((SUM(BG84:BG126)),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48</v>
      </c>
      <c r="F36" s="150">
        <f>ROUND((SUM(BH84:BH126)),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49</v>
      </c>
      <c r="F37" s="150">
        <f>ROUND((SUM(BI84:BI126)),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92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Rekonstrukce areálových komunikací v zámeckém parku DPL Smečno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89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100s - Sanace zemní pláně, výměna aktivní zóny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Smečno</v>
      </c>
      <c r="G52" s="43"/>
      <c r="H52" s="43"/>
      <c r="I52" s="35" t="s">
        <v>24</v>
      </c>
      <c r="J52" s="75" t="str">
        <f>IF(J12="","",J12)</f>
        <v>28. 3. 2024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26</v>
      </c>
      <c r="D54" s="43"/>
      <c r="E54" s="43"/>
      <c r="F54" s="30" t="str">
        <f>E15</f>
        <v xml:space="preserve"> </v>
      </c>
      <c r="G54" s="43"/>
      <c r="H54" s="43"/>
      <c r="I54" s="35" t="s">
        <v>33</v>
      </c>
      <c r="J54" s="39" t="str">
        <f>E21</f>
        <v>Dprojekty s.r.o.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37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93</v>
      </c>
      <c r="D57" s="165"/>
      <c r="E57" s="165"/>
      <c r="F57" s="165"/>
      <c r="G57" s="165"/>
      <c r="H57" s="165"/>
      <c r="I57" s="165"/>
      <c r="J57" s="166" t="s">
        <v>94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95</v>
      </c>
    </row>
    <row r="60" s="9" customFormat="1" ht="24.96" customHeight="1">
      <c r="A60" s="9"/>
      <c r="B60" s="168"/>
      <c r="C60" s="169"/>
      <c r="D60" s="170" t="s">
        <v>96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97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100</v>
      </c>
      <c r="E62" s="177"/>
      <c r="F62" s="177"/>
      <c r="G62" s="177"/>
      <c r="H62" s="177"/>
      <c r="I62" s="177"/>
      <c r="J62" s="178">
        <f>J108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103</v>
      </c>
      <c r="E63" s="177"/>
      <c r="F63" s="177"/>
      <c r="G63" s="177"/>
      <c r="H63" s="177"/>
      <c r="I63" s="177"/>
      <c r="J63" s="178">
        <f>J119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106</v>
      </c>
      <c r="E64" s="177"/>
      <c r="F64" s="177"/>
      <c r="G64" s="177"/>
      <c r="H64" s="177"/>
      <c r="I64" s="177"/>
      <c r="J64" s="178">
        <f>J124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116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Rekonstrukce areálových komunikací v zámeckém parku DPL Smečno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89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SO 100s - Sanace zemní pláně, výměna aktivní zóny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22</v>
      </c>
      <c r="D78" s="43"/>
      <c r="E78" s="43"/>
      <c r="F78" s="30" t="str">
        <f>F12</f>
        <v>Smečno</v>
      </c>
      <c r="G78" s="43"/>
      <c r="H78" s="43"/>
      <c r="I78" s="35" t="s">
        <v>24</v>
      </c>
      <c r="J78" s="75" t="str">
        <f>IF(J12="","",J12)</f>
        <v>28. 3. 2024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26</v>
      </c>
      <c r="D80" s="43"/>
      <c r="E80" s="43"/>
      <c r="F80" s="30" t="str">
        <f>E15</f>
        <v xml:space="preserve"> </v>
      </c>
      <c r="G80" s="43"/>
      <c r="H80" s="43"/>
      <c r="I80" s="35" t="s">
        <v>33</v>
      </c>
      <c r="J80" s="39" t="str">
        <f>E21</f>
        <v>Dprojekty s.r.o.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31</v>
      </c>
      <c r="D81" s="43"/>
      <c r="E81" s="43"/>
      <c r="F81" s="30" t="str">
        <f>IF(E18="","",E18)</f>
        <v>Vyplň údaj</v>
      </c>
      <c r="G81" s="43"/>
      <c r="H81" s="43"/>
      <c r="I81" s="35" t="s">
        <v>37</v>
      </c>
      <c r="J81" s="39" t="str">
        <f>E24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117</v>
      </c>
      <c r="D83" s="183" t="s">
        <v>59</v>
      </c>
      <c r="E83" s="183" t="s">
        <v>55</v>
      </c>
      <c r="F83" s="183" t="s">
        <v>56</v>
      </c>
      <c r="G83" s="183" t="s">
        <v>118</v>
      </c>
      <c r="H83" s="183" t="s">
        <v>119</v>
      </c>
      <c r="I83" s="183" t="s">
        <v>120</v>
      </c>
      <c r="J83" s="183" t="s">
        <v>94</v>
      </c>
      <c r="K83" s="184" t="s">
        <v>121</v>
      </c>
      <c r="L83" s="185"/>
      <c r="M83" s="95" t="s">
        <v>28</v>
      </c>
      <c r="N83" s="96" t="s">
        <v>44</v>
      </c>
      <c r="O83" s="96" t="s">
        <v>122</v>
      </c>
      <c r="P83" s="96" t="s">
        <v>123</v>
      </c>
      <c r="Q83" s="96" t="s">
        <v>124</v>
      </c>
      <c r="R83" s="96" t="s">
        <v>125</v>
      </c>
      <c r="S83" s="96" t="s">
        <v>126</v>
      </c>
      <c r="T83" s="97" t="s">
        <v>127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128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</f>
        <v>0</v>
      </c>
      <c r="Q84" s="99"/>
      <c r="R84" s="188">
        <f>R85</f>
        <v>0.45890001000000002</v>
      </c>
      <c r="S84" s="99"/>
      <c r="T84" s="189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95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73</v>
      </c>
      <c r="E85" s="194" t="s">
        <v>129</v>
      </c>
      <c r="F85" s="194" t="s">
        <v>130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P86+P108+P119+P124</f>
        <v>0</v>
      </c>
      <c r="Q85" s="199"/>
      <c r="R85" s="200">
        <f>R86+R108+R119+R124</f>
        <v>0.45890001000000002</v>
      </c>
      <c r="S85" s="199"/>
      <c r="T85" s="201">
        <f>T86+T108+T119+T124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82</v>
      </c>
      <c r="AT85" s="203" t="s">
        <v>73</v>
      </c>
      <c r="AU85" s="203" t="s">
        <v>74</v>
      </c>
      <c r="AY85" s="202" t="s">
        <v>131</v>
      </c>
      <c r="BK85" s="204">
        <f>BK86+BK108+BK119+BK124</f>
        <v>0</v>
      </c>
    </row>
    <row r="86" s="12" customFormat="1" ht="22.8" customHeight="1">
      <c r="A86" s="12"/>
      <c r="B86" s="191"/>
      <c r="C86" s="192"/>
      <c r="D86" s="193" t="s">
        <v>73</v>
      </c>
      <c r="E86" s="205" t="s">
        <v>82</v>
      </c>
      <c r="F86" s="205" t="s">
        <v>132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SUM(P87:P107)</f>
        <v>0</v>
      </c>
      <c r="Q86" s="199"/>
      <c r="R86" s="200">
        <f>SUM(R87:R107)</f>
        <v>0</v>
      </c>
      <c r="S86" s="199"/>
      <c r="T86" s="201">
        <f>SUM(T87:T107)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82</v>
      </c>
      <c r="AT86" s="203" t="s">
        <v>73</v>
      </c>
      <c r="AU86" s="203" t="s">
        <v>82</v>
      </c>
      <c r="AY86" s="202" t="s">
        <v>131</v>
      </c>
      <c r="BK86" s="204">
        <f>SUM(BK87:BK107)</f>
        <v>0</v>
      </c>
    </row>
    <row r="87" s="2" customFormat="1" ht="16.5" customHeight="1">
      <c r="A87" s="41"/>
      <c r="B87" s="42"/>
      <c r="C87" s="207" t="s">
        <v>82</v>
      </c>
      <c r="D87" s="207" t="s">
        <v>133</v>
      </c>
      <c r="E87" s="208" t="s">
        <v>164</v>
      </c>
      <c r="F87" s="209" t="s">
        <v>165</v>
      </c>
      <c r="G87" s="210" t="s">
        <v>156</v>
      </c>
      <c r="H87" s="211">
        <v>68.346999999999994</v>
      </c>
      <c r="I87" s="212"/>
      <c r="J87" s="213">
        <f>ROUND(I87*H87,2)</f>
        <v>0</v>
      </c>
      <c r="K87" s="209" t="s">
        <v>137</v>
      </c>
      <c r="L87" s="47"/>
      <c r="M87" s="214" t="s">
        <v>28</v>
      </c>
      <c r="N87" s="215" t="s">
        <v>45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138</v>
      </c>
      <c r="AT87" s="218" t="s">
        <v>133</v>
      </c>
      <c r="AU87" s="218" t="s">
        <v>84</v>
      </c>
      <c r="AY87" s="20" t="s">
        <v>131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82</v>
      </c>
      <c r="BK87" s="219">
        <f>ROUND(I87*H87,2)</f>
        <v>0</v>
      </c>
      <c r="BL87" s="20" t="s">
        <v>138</v>
      </c>
      <c r="BM87" s="218" t="s">
        <v>1166</v>
      </c>
    </row>
    <row r="88" s="2" customFormat="1">
      <c r="A88" s="41"/>
      <c r="B88" s="42"/>
      <c r="C88" s="43"/>
      <c r="D88" s="220" t="s">
        <v>140</v>
      </c>
      <c r="E88" s="43"/>
      <c r="F88" s="221" t="s">
        <v>167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140</v>
      </c>
      <c r="AU88" s="20" t="s">
        <v>84</v>
      </c>
    </row>
    <row r="89" s="13" customFormat="1">
      <c r="A89" s="13"/>
      <c r="B89" s="225"/>
      <c r="C89" s="226"/>
      <c r="D89" s="227" t="s">
        <v>142</v>
      </c>
      <c r="E89" s="228" t="s">
        <v>28</v>
      </c>
      <c r="F89" s="229" t="s">
        <v>1167</v>
      </c>
      <c r="G89" s="226"/>
      <c r="H89" s="230">
        <v>68.346999999999994</v>
      </c>
      <c r="I89" s="231"/>
      <c r="J89" s="226"/>
      <c r="K89" s="226"/>
      <c r="L89" s="232"/>
      <c r="M89" s="233"/>
      <c r="N89" s="234"/>
      <c r="O89" s="234"/>
      <c r="P89" s="234"/>
      <c r="Q89" s="234"/>
      <c r="R89" s="234"/>
      <c r="S89" s="234"/>
      <c r="T89" s="23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6" t="s">
        <v>142</v>
      </c>
      <c r="AU89" s="236" t="s">
        <v>84</v>
      </c>
      <c r="AV89" s="13" t="s">
        <v>84</v>
      </c>
      <c r="AW89" s="13" t="s">
        <v>36</v>
      </c>
      <c r="AX89" s="13" t="s">
        <v>82</v>
      </c>
      <c r="AY89" s="236" t="s">
        <v>131</v>
      </c>
    </row>
    <row r="90" s="2" customFormat="1" ht="21.75" customHeight="1">
      <c r="A90" s="41"/>
      <c r="B90" s="42"/>
      <c r="C90" s="207" t="s">
        <v>84</v>
      </c>
      <c r="D90" s="207" t="s">
        <v>133</v>
      </c>
      <c r="E90" s="208" t="s">
        <v>180</v>
      </c>
      <c r="F90" s="209" t="s">
        <v>181</v>
      </c>
      <c r="G90" s="210" t="s">
        <v>156</v>
      </c>
      <c r="H90" s="211">
        <v>273.387</v>
      </c>
      <c r="I90" s="212"/>
      <c r="J90" s="213">
        <f>ROUND(I90*H90,2)</f>
        <v>0</v>
      </c>
      <c r="K90" s="209" t="s">
        <v>137</v>
      </c>
      <c r="L90" s="47"/>
      <c r="M90" s="214" t="s">
        <v>28</v>
      </c>
      <c r="N90" s="215" t="s">
        <v>45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138</v>
      </c>
      <c r="AT90" s="218" t="s">
        <v>133</v>
      </c>
      <c r="AU90" s="218" t="s">
        <v>84</v>
      </c>
      <c r="AY90" s="20" t="s">
        <v>131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82</v>
      </c>
      <c r="BK90" s="219">
        <f>ROUND(I90*H90,2)</f>
        <v>0</v>
      </c>
      <c r="BL90" s="20" t="s">
        <v>138</v>
      </c>
      <c r="BM90" s="218" t="s">
        <v>1168</v>
      </c>
    </row>
    <row r="91" s="2" customFormat="1">
      <c r="A91" s="41"/>
      <c r="B91" s="42"/>
      <c r="C91" s="43"/>
      <c r="D91" s="220" t="s">
        <v>140</v>
      </c>
      <c r="E91" s="43"/>
      <c r="F91" s="221" t="s">
        <v>183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140</v>
      </c>
      <c r="AU91" s="20" t="s">
        <v>84</v>
      </c>
    </row>
    <row r="92" s="13" customFormat="1">
      <c r="A92" s="13"/>
      <c r="B92" s="225"/>
      <c r="C92" s="226"/>
      <c r="D92" s="227" t="s">
        <v>142</v>
      </c>
      <c r="E92" s="228" t="s">
        <v>28</v>
      </c>
      <c r="F92" s="229" t="s">
        <v>1169</v>
      </c>
      <c r="G92" s="226"/>
      <c r="H92" s="230">
        <v>273.387</v>
      </c>
      <c r="I92" s="231"/>
      <c r="J92" s="226"/>
      <c r="K92" s="226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142</v>
      </c>
      <c r="AU92" s="236" t="s">
        <v>84</v>
      </c>
      <c r="AV92" s="13" t="s">
        <v>84</v>
      </c>
      <c r="AW92" s="13" t="s">
        <v>36</v>
      </c>
      <c r="AX92" s="13" t="s">
        <v>74</v>
      </c>
      <c r="AY92" s="236" t="s">
        <v>131</v>
      </c>
    </row>
    <row r="93" s="15" customFormat="1">
      <c r="A93" s="15"/>
      <c r="B93" s="247"/>
      <c r="C93" s="248"/>
      <c r="D93" s="227" t="s">
        <v>142</v>
      </c>
      <c r="E93" s="249" t="s">
        <v>28</v>
      </c>
      <c r="F93" s="250" t="s">
        <v>162</v>
      </c>
      <c r="G93" s="248"/>
      <c r="H93" s="251">
        <v>273.387</v>
      </c>
      <c r="I93" s="252"/>
      <c r="J93" s="248"/>
      <c r="K93" s="248"/>
      <c r="L93" s="253"/>
      <c r="M93" s="254"/>
      <c r="N93" s="255"/>
      <c r="O93" s="255"/>
      <c r="P93" s="255"/>
      <c r="Q93" s="255"/>
      <c r="R93" s="255"/>
      <c r="S93" s="255"/>
      <c r="T93" s="256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7" t="s">
        <v>142</v>
      </c>
      <c r="AU93" s="257" t="s">
        <v>84</v>
      </c>
      <c r="AV93" s="15" t="s">
        <v>138</v>
      </c>
      <c r="AW93" s="15" t="s">
        <v>36</v>
      </c>
      <c r="AX93" s="15" t="s">
        <v>82</v>
      </c>
      <c r="AY93" s="257" t="s">
        <v>131</v>
      </c>
    </row>
    <row r="94" s="2" customFormat="1" ht="37.8" customHeight="1">
      <c r="A94" s="41"/>
      <c r="B94" s="42"/>
      <c r="C94" s="207" t="s">
        <v>149</v>
      </c>
      <c r="D94" s="207" t="s">
        <v>133</v>
      </c>
      <c r="E94" s="208" t="s">
        <v>241</v>
      </c>
      <c r="F94" s="209" t="s">
        <v>242</v>
      </c>
      <c r="G94" s="210" t="s">
        <v>156</v>
      </c>
      <c r="H94" s="211">
        <v>341.73399999999998</v>
      </c>
      <c r="I94" s="212"/>
      <c r="J94" s="213">
        <f>ROUND(I94*H94,2)</f>
        <v>0</v>
      </c>
      <c r="K94" s="209" t="s">
        <v>137</v>
      </c>
      <c r="L94" s="47"/>
      <c r="M94" s="214" t="s">
        <v>28</v>
      </c>
      <c r="N94" s="215" t="s">
        <v>45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138</v>
      </c>
      <c r="AT94" s="218" t="s">
        <v>133</v>
      </c>
      <c r="AU94" s="218" t="s">
        <v>84</v>
      </c>
      <c r="AY94" s="20" t="s">
        <v>131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82</v>
      </c>
      <c r="BK94" s="219">
        <f>ROUND(I94*H94,2)</f>
        <v>0</v>
      </c>
      <c r="BL94" s="20" t="s">
        <v>138</v>
      </c>
      <c r="BM94" s="218" t="s">
        <v>1170</v>
      </c>
    </row>
    <row r="95" s="2" customFormat="1">
      <c r="A95" s="41"/>
      <c r="B95" s="42"/>
      <c r="C95" s="43"/>
      <c r="D95" s="220" t="s">
        <v>140</v>
      </c>
      <c r="E95" s="43"/>
      <c r="F95" s="221" t="s">
        <v>244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140</v>
      </c>
      <c r="AU95" s="20" t="s">
        <v>84</v>
      </c>
    </row>
    <row r="96" s="2" customFormat="1">
      <c r="A96" s="41"/>
      <c r="B96" s="42"/>
      <c r="C96" s="43"/>
      <c r="D96" s="227" t="s">
        <v>213</v>
      </c>
      <c r="E96" s="43"/>
      <c r="F96" s="258" t="s">
        <v>220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213</v>
      </c>
      <c r="AU96" s="20" t="s">
        <v>84</v>
      </c>
    </row>
    <row r="97" s="13" customFormat="1">
      <c r="A97" s="13"/>
      <c r="B97" s="225"/>
      <c r="C97" s="226"/>
      <c r="D97" s="227" t="s">
        <v>142</v>
      </c>
      <c r="E97" s="228" t="s">
        <v>28</v>
      </c>
      <c r="F97" s="229" t="s">
        <v>1171</v>
      </c>
      <c r="G97" s="226"/>
      <c r="H97" s="230">
        <v>341.73399999999998</v>
      </c>
      <c r="I97" s="231"/>
      <c r="J97" s="226"/>
      <c r="K97" s="226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142</v>
      </c>
      <c r="AU97" s="236" t="s">
        <v>84</v>
      </c>
      <c r="AV97" s="13" t="s">
        <v>84</v>
      </c>
      <c r="AW97" s="13" t="s">
        <v>36</v>
      </c>
      <c r="AX97" s="13" t="s">
        <v>74</v>
      </c>
      <c r="AY97" s="236" t="s">
        <v>131</v>
      </c>
    </row>
    <row r="98" s="15" customFormat="1">
      <c r="A98" s="15"/>
      <c r="B98" s="247"/>
      <c r="C98" s="248"/>
      <c r="D98" s="227" t="s">
        <v>142</v>
      </c>
      <c r="E98" s="249" t="s">
        <v>28</v>
      </c>
      <c r="F98" s="250" t="s">
        <v>162</v>
      </c>
      <c r="G98" s="248"/>
      <c r="H98" s="251">
        <v>341.73399999999998</v>
      </c>
      <c r="I98" s="252"/>
      <c r="J98" s="248"/>
      <c r="K98" s="248"/>
      <c r="L98" s="253"/>
      <c r="M98" s="254"/>
      <c r="N98" s="255"/>
      <c r="O98" s="255"/>
      <c r="P98" s="255"/>
      <c r="Q98" s="255"/>
      <c r="R98" s="255"/>
      <c r="S98" s="255"/>
      <c r="T98" s="25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7" t="s">
        <v>142</v>
      </c>
      <c r="AU98" s="257" t="s">
        <v>84</v>
      </c>
      <c r="AV98" s="15" t="s">
        <v>138</v>
      </c>
      <c r="AW98" s="15" t="s">
        <v>36</v>
      </c>
      <c r="AX98" s="15" t="s">
        <v>82</v>
      </c>
      <c r="AY98" s="257" t="s">
        <v>131</v>
      </c>
    </row>
    <row r="99" s="2" customFormat="1" ht="24.15" customHeight="1">
      <c r="A99" s="41"/>
      <c r="B99" s="42"/>
      <c r="C99" s="207" t="s">
        <v>138</v>
      </c>
      <c r="D99" s="207" t="s">
        <v>133</v>
      </c>
      <c r="E99" s="208" t="s">
        <v>253</v>
      </c>
      <c r="F99" s="209" t="s">
        <v>254</v>
      </c>
      <c r="G99" s="210" t="s">
        <v>255</v>
      </c>
      <c r="H99" s="211">
        <v>615.12099999999998</v>
      </c>
      <c r="I99" s="212"/>
      <c r="J99" s="213">
        <f>ROUND(I99*H99,2)</f>
        <v>0</v>
      </c>
      <c r="K99" s="209" t="s">
        <v>137</v>
      </c>
      <c r="L99" s="47"/>
      <c r="M99" s="214" t="s">
        <v>28</v>
      </c>
      <c r="N99" s="215" t="s">
        <v>45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138</v>
      </c>
      <c r="AT99" s="218" t="s">
        <v>133</v>
      </c>
      <c r="AU99" s="218" t="s">
        <v>84</v>
      </c>
      <c r="AY99" s="20" t="s">
        <v>131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82</v>
      </c>
      <c r="BK99" s="219">
        <f>ROUND(I99*H99,2)</f>
        <v>0</v>
      </c>
      <c r="BL99" s="20" t="s">
        <v>138</v>
      </c>
      <c r="BM99" s="218" t="s">
        <v>1172</v>
      </c>
    </row>
    <row r="100" s="2" customFormat="1">
      <c r="A100" s="41"/>
      <c r="B100" s="42"/>
      <c r="C100" s="43"/>
      <c r="D100" s="220" t="s">
        <v>140</v>
      </c>
      <c r="E100" s="43"/>
      <c r="F100" s="221" t="s">
        <v>257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140</v>
      </c>
      <c r="AU100" s="20" t="s">
        <v>84</v>
      </c>
    </row>
    <row r="101" s="13" customFormat="1">
      <c r="A101" s="13"/>
      <c r="B101" s="225"/>
      <c r="C101" s="226"/>
      <c r="D101" s="227" t="s">
        <v>142</v>
      </c>
      <c r="E101" s="228" t="s">
        <v>28</v>
      </c>
      <c r="F101" s="229" t="s">
        <v>1171</v>
      </c>
      <c r="G101" s="226"/>
      <c r="H101" s="230">
        <v>341.73399999999998</v>
      </c>
      <c r="I101" s="231"/>
      <c r="J101" s="226"/>
      <c r="K101" s="226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142</v>
      </c>
      <c r="AU101" s="236" t="s">
        <v>84</v>
      </c>
      <c r="AV101" s="13" t="s">
        <v>84</v>
      </c>
      <c r="AW101" s="13" t="s">
        <v>36</v>
      </c>
      <c r="AX101" s="13" t="s">
        <v>74</v>
      </c>
      <c r="AY101" s="236" t="s">
        <v>131</v>
      </c>
    </row>
    <row r="102" s="15" customFormat="1">
      <c r="A102" s="15"/>
      <c r="B102" s="247"/>
      <c r="C102" s="248"/>
      <c r="D102" s="227" t="s">
        <v>142</v>
      </c>
      <c r="E102" s="249" t="s">
        <v>28</v>
      </c>
      <c r="F102" s="250" t="s">
        <v>162</v>
      </c>
      <c r="G102" s="248"/>
      <c r="H102" s="251">
        <v>341.73399999999998</v>
      </c>
      <c r="I102" s="252"/>
      <c r="J102" s="248"/>
      <c r="K102" s="248"/>
      <c r="L102" s="253"/>
      <c r="M102" s="254"/>
      <c r="N102" s="255"/>
      <c r="O102" s="255"/>
      <c r="P102" s="255"/>
      <c r="Q102" s="255"/>
      <c r="R102" s="255"/>
      <c r="S102" s="255"/>
      <c r="T102" s="25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7" t="s">
        <v>142</v>
      </c>
      <c r="AU102" s="257" t="s">
        <v>84</v>
      </c>
      <c r="AV102" s="15" t="s">
        <v>138</v>
      </c>
      <c r="AW102" s="15" t="s">
        <v>36</v>
      </c>
      <c r="AX102" s="15" t="s">
        <v>82</v>
      </c>
      <c r="AY102" s="257" t="s">
        <v>131</v>
      </c>
    </row>
    <row r="103" s="13" customFormat="1">
      <c r="A103" s="13"/>
      <c r="B103" s="225"/>
      <c r="C103" s="226"/>
      <c r="D103" s="227" t="s">
        <v>142</v>
      </c>
      <c r="E103" s="226"/>
      <c r="F103" s="229" t="s">
        <v>1173</v>
      </c>
      <c r="G103" s="226"/>
      <c r="H103" s="230">
        <v>615.12099999999998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142</v>
      </c>
      <c r="AU103" s="236" t="s">
        <v>84</v>
      </c>
      <c r="AV103" s="13" t="s">
        <v>84</v>
      </c>
      <c r="AW103" s="13" t="s">
        <v>4</v>
      </c>
      <c r="AX103" s="13" t="s">
        <v>82</v>
      </c>
      <c r="AY103" s="236" t="s">
        <v>131</v>
      </c>
    </row>
    <row r="104" s="2" customFormat="1" ht="21.75" customHeight="1">
      <c r="A104" s="41"/>
      <c r="B104" s="42"/>
      <c r="C104" s="207" t="s">
        <v>163</v>
      </c>
      <c r="D104" s="207" t="s">
        <v>133</v>
      </c>
      <c r="E104" s="208" t="s">
        <v>323</v>
      </c>
      <c r="F104" s="209" t="s">
        <v>324</v>
      </c>
      <c r="G104" s="210" t="s">
        <v>136</v>
      </c>
      <c r="H104" s="211">
        <v>976.38300000000004</v>
      </c>
      <c r="I104" s="212"/>
      <c r="J104" s="213">
        <f>ROUND(I104*H104,2)</f>
        <v>0</v>
      </c>
      <c r="K104" s="209" t="s">
        <v>137</v>
      </c>
      <c r="L104" s="47"/>
      <c r="M104" s="214" t="s">
        <v>28</v>
      </c>
      <c r="N104" s="215" t="s">
        <v>45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138</v>
      </c>
      <c r="AT104" s="218" t="s">
        <v>133</v>
      </c>
      <c r="AU104" s="218" t="s">
        <v>84</v>
      </c>
      <c r="AY104" s="20" t="s">
        <v>131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82</v>
      </c>
      <c r="BK104" s="219">
        <f>ROUND(I104*H104,2)</f>
        <v>0</v>
      </c>
      <c r="BL104" s="20" t="s">
        <v>138</v>
      </c>
      <c r="BM104" s="218" t="s">
        <v>1174</v>
      </c>
    </row>
    <row r="105" s="2" customFormat="1">
      <c r="A105" s="41"/>
      <c r="B105" s="42"/>
      <c r="C105" s="43"/>
      <c r="D105" s="220" t="s">
        <v>140</v>
      </c>
      <c r="E105" s="43"/>
      <c r="F105" s="221" t="s">
        <v>326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140</v>
      </c>
      <c r="AU105" s="20" t="s">
        <v>84</v>
      </c>
    </row>
    <row r="106" s="13" customFormat="1">
      <c r="A106" s="13"/>
      <c r="B106" s="225"/>
      <c r="C106" s="226"/>
      <c r="D106" s="227" t="s">
        <v>142</v>
      </c>
      <c r="E106" s="228" t="s">
        <v>28</v>
      </c>
      <c r="F106" s="229" t="s">
        <v>1175</v>
      </c>
      <c r="G106" s="226"/>
      <c r="H106" s="230">
        <v>976.38300000000004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142</v>
      </c>
      <c r="AU106" s="236" t="s">
        <v>84</v>
      </c>
      <c r="AV106" s="13" t="s">
        <v>84</v>
      </c>
      <c r="AW106" s="13" t="s">
        <v>36</v>
      </c>
      <c r="AX106" s="13" t="s">
        <v>74</v>
      </c>
      <c r="AY106" s="236" t="s">
        <v>131</v>
      </c>
    </row>
    <row r="107" s="15" customFormat="1">
      <c r="A107" s="15"/>
      <c r="B107" s="247"/>
      <c r="C107" s="248"/>
      <c r="D107" s="227" t="s">
        <v>142</v>
      </c>
      <c r="E107" s="249" t="s">
        <v>28</v>
      </c>
      <c r="F107" s="250" t="s">
        <v>162</v>
      </c>
      <c r="G107" s="248"/>
      <c r="H107" s="251">
        <v>976.38300000000004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7" t="s">
        <v>142</v>
      </c>
      <c r="AU107" s="257" t="s">
        <v>84</v>
      </c>
      <c r="AV107" s="15" t="s">
        <v>138</v>
      </c>
      <c r="AW107" s="15" t="s">
        <v>36</v>
      </c>
      <c r="AX107" s="15" t="s">
        <v>82</v>
      </c>
      <c r="AY107" s="257" t="s">
        <v>131</v>
      </c>
    </row>
    <row r="108" s="12" customFormat="1" ht="22.8" customHeight="1">
      <c r="A108" s="12"/>
      <c r="B108" s="191"/>
      <c r="C108" s="192"/>
      <c r="D108" s="193" t="s">
        <v>73</v>
      </c>
      <c r="E108" s="205" t="s">
        <v>163</v>
      </c>
      <c r="F108" s="205" t="s">
        <v>501</v>
      </c>
      <c r="G108" s="192"/>
      <c r="H108" s="192"/>
      <c r="I108" s="195"/>
      <c r="J108" s="206">
        <f>BK108</f>
        <v>0</v>
      </c>
      <c r="K108" s="192"/>
      <c r="L108" s="197"/>
      <c r="M108" s="198"/>
      <c r="N108" s="199"/>
      <c r="O108" s="199"/>
      <c r="P108" s="200">
        <f>SUM(P109:P118)</f>
        <v>0</v>
      </c>
      <c r="Q108" s="199"/>
      <c r="R108" s="200">
        <f>SUM(R109:R118)</f>
        <v>0</v>
      </c>
      <c r="S108" s="199"/>
      <c r="T108" s="201">
        <f>SUM(T109:T118)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2" t="s">
        <v>82</v>
      </c>
      <c r="AT108" s="203" t="s">
        <v>73</v>
      </c>
      <c r="AU108" s="203" t="s">
        <v>82</v>
      </c>
      <c r="AY108" s="202" t="s">
        <v>131</v>
      </c>
      <c r="BK108" s="204">
        <f>SUM(BK109:BK118)</f>
        <v>0</v>
      </c>
    </row>
    <row r="109" s="2" customFormat="1" ht="24.15" customHeight="1">
      <c r="A109" s="41"/>
      <c r="B109" s="42"/>
      <c r="C109" s="207" t="s">
        <v>170</v>
      </c>
      <c r="D109" s="207" t="s">
        <v>133</v>
      </c>
      <c r="E109" s="208" t="s">
        <v>1176</v>
      </c>
      <c r="F109" s="209" t="s">
        <v>1177</v>
      </c>
      <c r="G109" s="210" t="s">
        <v>136</v>
      </c>
      <c r="H109" s="211">
        <v>976.38300000000004</v>
      </c>
      <c r="I109" s="212"/>
      <c r="J109" s="213">
        <f>ROUND(I109*H109,2)</f>
        <v>0</v>
      </c>
      <c r="K109" s="209" t="s">
        <v>137</v>
      </c>
      <c r="L109" s="47"/>
      <c r="M109" s="214" t="s">
        <v>28</v>
      </c>
      <c r="N109" s="215" t="s">
        <v>45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138</v>
      </c>
      <c r="AT109" s="218" t="s">
        <v>133</v>
      </c>
      <c r="AU109" s="218" t="s">
        <v>84</v>
      </c>
      <c r="AY109" s="20" t="s">
        <v>131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82</v>
      </c>
      <c r="BK109" s="219">
        <f>ROUND(I109*H109,2)</f>
        <v>0</v>
      </c>
      <c r="BL109" s="20" t="s">
        <v>138</v>
      </c>
      <c r="BM109" s="218" t="s">
        <v>1178</v>
      </c>
    </row>
    <row r="110" s="2" customFormat="1">
      <c r="A110" s="41"/>
      <c r="B110" s="42"/>
      <c r="C110" s="43"/>
      <c r="D110" s="220" t="s">
        <v>140</v>
      </c>
      <c r="E110" s="43"/>
      <c r="F110" s="221" t="s">
        <v>1179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140</v>
      </c>
      <c r="AU110" s="20" t="s">
        <v>84</v>
      </c>
    </row>
    <row r="111" s="2" customFormat="1">
      <c r="A111" s="41"/>
      <c r="B111" s="42"/>
      <c r="C111" s="43"/>
      <c r="D111" s="227" t="s">
        <v>213</v>
      </c>
      <c r="E111" s="43"/>
      <c r="F111" s="258" t="s">
        <v>1180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213</v>
      </c>
      <c r="AU111" s="20" t="s">
        <v>84</v>
      </c>
    </row>
    <row r="112" s="13" customFormat="1">
      <c r="A112" s="13"/>
      <c r="B112" s="225"/>
      <c r="C112" s="226"/>
      <c r="D112" s="227" t="s">
        <v>142</v>
      </c>
      <c r="E112" s="228" t="s">
        <v>28</v>
      </c>
      <c r="F112" s="229" t="s">
        <v>1181</v>
      </c>
      <c r="G112" s="226"/>
      <c r="H112" s="230">
        <v>976.38300000000004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142</v>
      </c>
      <c r="AU112" s="236" t="s">
        <v>84</v>
      </c>
      <c r="AV112" s="13" t="s">
        <v>84</v>
      </c>
      <c r="AW112" s="13" t="s">
        <v>36</v>
      </c>
      <c r="AX112" s="13" t="s">
        <v>74</v>
      </c>
      <c r="AY112" s="236" t="s">
        <v>131</v>
      </c>
    </row>
    <row r="113" s="15" customFormat="1">
      <c r="A113" s="15"/>
      <c r="B113" s="247"/>
      <c r="C113" s="248"/>
      <c r="D113" s="227" t="s">
        <v>142</v>
      </c>
      <c r="E113" s="249" t="s">
        <v>28</v>
      </c>
      <c r="F113" s="250" t="s">
        <v>162</v>
      </c>
      <c r="G113" s="248"/>
      <c r="H113" s="251">
        <v>976.38300000000004</v>
      </c>
      <c r="I113" s="252"/>
      <c r="J113" s="248"/>
      <c r="K113" s="248"/>
      <c r="L113" s="253"/>
      <c r="M113" s="254"/>
      <c r="N113" s="255"/>
      <c r="O113" s="255"/>
      <c r="P113" s="255"/>
      <c r="Q113" s="255"/>
      <c r="R113" s="255"/>
      <c r="S113" s="255"/>
      <c r="T113" s="256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7" t="s">
        <v>142</v>
      </c>
      <c r="AU113" s="257" t="s">
        <v>84</v>
      </c>
      <c r="AV113" s="15" t="s">
        <v>138</v>
      </c>
      <c r="AW113" s="15" t="s">
        <v>36</v>
      </c>
      <c r="AX113" s="15" t="s">
        <v>82</v>
      </c>
      <c r="AY113" s="257" t="s">
        <v>131</v>
      </c>
    </row>
    <row r="114" s="2" customFormat="1" ht="24.15" customHeight="1">
      <c r="A114" s="41"/>
      <c r="B114" s="42"/>
      <c r="C114" s="207" t="s">
        <v>179</v>
      </c>
      <c r="D114" s="207" t="s">
        <v>133</v>
      </c>
      <c r="E114" s="208" t="s">
        <v>1182</v>
      </c>
      <c r="F114" s="209" t="s">
        <v>1183</v>
      </c>
      <c r="G114" s="210" t="s">
        <v>136</v>
      </c>
      <c r="H114" s="211">
        <v>976.38300000000004</v>
      </c>
      <c r="I114" s="212"/>
      <c r="J114" s="213">
        <f>ROUND(I114*H114,2)</f>
        <v>0</v>
      </c>
      <c r="K114" s="209" t="s">
        <v>137</v>
      </c>
      <c r="L114" s="47"/>
      <c r="M114" s="214" t="s">
        <v>28</v>
      </c>
      <c r="N114" s="215" t="s">
        <v>45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138</v>
      </c>
      <c r="AT114" s="218" t="s">
        <v>133</v>
      </c>
      <c r="AU114" s="218" t="s">
        <v>84</v>
      </c>
      <c r="AY114" s="20" t="s">
        <v>131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82</v>
      </c>
      <c r="BK114" s="219">
        <f>ROUND(I114*H114,2)</f>
        <v>0</v>
      </c>
      <c r="BL114" s="20" t="s">
        <v>138</v>
      </c>
      <c r="BM114" s="218" t="s">
        <v>1184</v>
      </c>
    </row>
    <row r="115" s="2" customFormat="1">
      <c r="A115" s="41"/>
      <c r="B115" s="42"/>
      <c r="C115" s="43"/>
      <c r="D115" s="220" t="s">
        <v>140</v>
      </c>
      <c r="E115" s="43"/>
      <c r="F115" s="221" t="s">
        <v>1185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140</v>
      </c>
      <c r="AU115" s="20" t="s">
        <v>84</v>
      </c>
    </row>
    <row r="116" s="2" customFormat="1">
      <c r="A116" s="41"/>
      <c r="B116" s="42"/>
      <c r="C116" s="43"/>
      <c r="D116" s="227" t="s">
        <v>213</v>
      </c>
      <c r="E116" s="43"/>
      <c r="F116" s="258" t="s">
        <v>1180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213</v>
      </c>
      <c r="AU116" s="20" t="s">
        <v>84</v>
      </c>
    </row>
    <row r="117" s="13" customFormat="1">
      <c r="A117" s="13"/>
      <c r="B117" s="225"/>
      <c r="C117" s="226"/>
      <c r="D117" s="227" t="s">
        <v>142</v>
      </c>
      <c r="E117" s="228" t="s">
        <v>28</v>
      </c>
      <c r="F117" s="229" t="s">
        <v>1181</v>
      </c>
      <c r="G117" s="226"/>
      <c r="H117" s="230">
        <v>976.38300000000004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142</v>
      </c>
      <c r="AU117" s="236" t="s">
        <v>84</v>
      </c>
      <c r="AV117" s="13" t="s">
        <v>84</v>
      </c>
      <c r="AW117" s="13" t="s">
        <v>36</v>
      </c>
      <c r="AX117" s="13" t="s">
        <v>74</v>
      </c>
      <c r="AY117" s="236" t="s">
        <v>131</v>
      </c>
    </row>
    <row r="118" s="15" customFormat="1">
      <c r="A118" s="15"/>
      <c r="B118" s="247"/>
      <c r="C118" s="248"/>
      <c r="D118" s="227" t="s">
        <v>142</v>
      </c>
      <c r="E118" s="249" t="s">
        <v>28</v>
      </c>
      <c r="F118" s="250" t="s">
        <v>162</v>
      </c>
      <c r="G118" s="248"/>
      <c r="H118" s="251">
        <v>976.38300000000004</v>
      </c>
      <c r="I118" s="252"/>
      <c r="J118" s="248"/>
      <c r="K118" s="248"/>
      <c r="L118" s="253"/>
      <c r="M118" s="254"/>
      <c r="N118" s="255"/>
      <c r="O118" s="255"/>
      <c r="P118" s="255"/>
      <c r="Q118" s="255"/>
      <c r="R118" s="255"/>
      <c r="S118" s="255"/>
      <c r="T118" s="25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7" t="s">
        <v>142</v>
      </c>
      <c r="AU118" s="257" t="s">
        <v>84</v>
      </c>
      <c r="AV118" s="15" t="s">
        <v>138</v>
      </c>
      <c r="AW118" s="15" t="s">
        <v>36</v>
      </c>
      <c r="AX118" s="15" t="s">
        <v>82</v>
      </c>
      <c r="AY118" s="257" t="s">
        <v>131</v>
      </c>
    </row>
    <row r="119" s="12" customFormat="1" ht="22.8" customHeight="1">
      <c r="A119" s="12"/>
      <c r="B119" s="191"/>
      <c r="C119" s="192"/>
      <c r="D119" s="193" t="s">
        <v>73</v>
      </c>
      <c r="E119" s="205" t="s">
        <v>191</v>
      </c>
      <c r="F119" s="205" t="s">
        <v>784</v>
      </c>
      <c r="G119" s="192"/>
      <c r="H119" s="192"/>
      <c r="I119" s="195"/>
      <c r="J119" s="206">
        <f>BK119</f>
        <v>0</v>
      </c>
      <c r="K119" s="192"/>
      <c r="L119" s="197"/>
      <c r="M119" s="198"/>
      <c r="N119" s="199"/>
      <c r="O119" s="199"/>
      <c r="P119" s="200">
        <f>SUM(P120:P123)</f>
        <v>0</v>
      </c>
      <c r="Q119" s="199"/>
      <c r="R119" s="200">
        <f>SUM(R120:R123)</f>
        <v>0.45890001000000002</v>
      </c>
      <c r="S119" s="199"/>
      <c r="T119" s="201">
        <f>SUM(T120:T123)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2" t="s">
        <v>82</v>
      </c>
      <c r="AT119" s="203" t="s">
        <v>73</v>
      </c>
      <c r="AU119" s="203" t="s">
        <v>82</v>
      </c>
      <c r="AY119" s="202" t="s">
        <v>131</v>
      </c>
      <c r="BK119" s="204">
        <f>SUM(BK120:BK123)</f>
        <v>0</v>
      </c>
    </row>
    <row r="120" s="2" customFormat="1" ht="16.5" customHeight="1">
      <c r="A120" s="41"/>
      <c r="B120" s="42"/>
      <c r="C120" s="207" t="s">
        <v>185</v>
      </c>
      <c r="D120" s="207" t="s">
        <v>133</v>
      </c>
      <c r="E120" s="208" t="s">
        <v>839</v>
      </c>
      <c r="F120" s="209" t="s">
        <v>840</v>
      </c>
      <c r="G120" s="210" t="s">
        <v>136</v>
      </c>
      <c r="H120" s="211">
        <v>976.38300000000004</v>
      </c>
      <c r="I120" s="212"/>
      <c r="J120" s="213">
        <f>ROUND(I120*H120,2)</f>
        <v>0</v>
      </c>
      <c r="K120" s="209" t="s">
        <v>137</v>
      </c>
      <c r="L120" s="47"/>
      <c r="M120" s="214" t="s">
        <v>28</v>
      </c>
      <c r="N120" s="215" t="s">
        <v>45</v>
      </c>
      <c r="O120" s="87"/>
      <c r="P120" s="216">
        <f>O120*H120</f>
        <v>0</v>
      </c>
      <c r="Q120" s="216">
        <v>0.00046999999999999999</v>
      </c>
      <c r="R120" s="216">
        <f>Q120*H120</f>
        <v>0.45890001000000002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138</v>
      </c>
      <c r="AT120" s="218" t="s">
        <v>133</v>
      </c>
      <c r="AU120" s="218" t="s">
        <v>84</v>
      </c>
      <c r="AY120" s="20" t="s">
        <v>131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82</v>
      </c>
      <c r="BK120" s="219">
        <f>ROUND(I120*H120,2)</f>
        <v>0</v>
      </c>
      <c r="BL120" s="20" t="s">
        <v>138</v>
      </c>
      <c r="BM120" s="218" t="s">
        <v>1186</v>
      </c>
    </row>
    <row r="121" s="2" customFormat="1">
      <c r="A121" s="41"/>
      <c r="B121" s="42"/>
      <c r="C121" s="43"/>
      <c r="D121" s="220" t="s">
        <v>140</v>
      </c>
      <c r="E121" s="43"/>
      <c r="F121" s="221" t="s">
        <v>842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140</v>
      </c>
      <c r="AU121" s="20" t="s">
        <v>84</v>
      </c>
    </row>
    <row r="122" s="13" customFormat="1">
      <c r="A122" s="13"/>
      <c r="B122" s="225"/>
      <c r="C122" s="226"/>
      <c r="D122" s="227" t="s">
        <v>142</v>
      </c>
      <c r="E122" s="228" t="s">
        <v>28</v>
      </c>
      <c r="F122" s="229" t="s">
        <v>1187</v>
      </c>
      <c r="G122" s="226"/>
      <c r="H122" s="230">
        <v>976.38300000000004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142</v>
      </c>
      <c r="AU122" s="236" t="s">
        <v>84</v>
      </c>
      <c r="AV122" s="13" t="s">
        <v>84</v>
      </c>
      <c r="AW122" s="13" t="s">
        <v>36</v>
      </c>
      <c r="AX122" s="13" t="s">
        <v>74</v>
      </c>
      <c r="AY122" s="236" t="s">
        <v>131</v>
      </c>
    </row>
    <row r="123" s="15" customFormat="1">
      <c r="A123" s="15"/>
      <c r="B123" s="247"/>
      <c r="C123" s="248"/>
      <c r="D123" s="227" t="s">
        <v>142</v>
      </c>
      <c r="E123" s="249" t="s">
        <v>28</v>
      </c>
      <c r="F123" s="250" t="s">
        <v>162</v>
      </c>
      <c r="G123" s="248"/>
      <c r="H123" s="251">
        <v>976.38300000000004</v>
      </c>
      <c r="I123" s="252"/>
      <c r="J123" s="248"/>
      <c r="K123" s="248"/>
      <c r="L123" s="253"/>
      <c r="M123" s="254"/>
      <c r="N123" s="255"/>
      <c r="O123" s="255"/>
      <c r="P123" s="255"/>
      <c r="Q123" s="255"/>
      <c r="R123" s="255"/>
      <c r="S123" s="255"/>
      <c r="T123" s="25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7" t="s">
        <v>142</v>
      </c>
      <c r="AU123" s="257" t="s">
        <v>84</v>
      </c>
      <c r="AV123" s="15" t="s">
        <v>138</v>
      </c>
      <c r="AW123" s="15" t="s">
        <v>36</v>
      </c>
      <c r="AX123" s="15" t="s">
        <v>82</v>
      </c>
      <c r="AY123" s="257" t="s">
        <v>131</v>
      </c>
    </row>
    <row r="124" s="12" customFormat="1" ht="22.8" customHeight="1">
      <c r="A124" s="12"/>
      <c r="B124" s="191"/>
      <c r="C124" s="192"/>
      <c r="D124" s="193" t="s">
        <v>73</v>
      </c>
      <c r="E124" s="205" t="s">
        <v>1031</v>
      </c>
      <c r="F124" s="205" t="s">
        <v>1032</v>
      </c>
      <c r="G124" s="192"/>
      <c r="H124" s="192"/>
      <c r="I124" s="195"/>
      <c r="J124" s="206">
        <f>BK124</f>
        <v>0</v>
      </c>
      <c r="K124" s="192"/>
      <c r="L124" s="197"/>
      <c r="M124" s="198"/>
      <c r="N124" s="199"/>
      <c r="O124" s="199"/>
      <c r="P124" s="200">
        <f>SUM(P125:P126)</f>
        <v>0</v>
      </c>
      <c r="Q124" s="199"/>
      <c r="R124" s="200">
        <f>SUM(R125:R126)</f>
        <v>0</v>
      </c>
      <c r="S124" s="199"/>
      <c r="T124" s="201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2" t="s">
        <v>82</v>
      </c>
      <c r="AT124" s="203" t="s">
        <v>73</v>
      </c>
      <c r="AU124" s="203" t="s">
        <v>82</v>
      </c>
      <c r="AY124" s="202" t="s">
        <v>131</v>
      </c>
      <c r="BK124" s="204">
        <f>SUM(BK125:BK126)</f>
        <v>0</v>
      </c>
    </row>
    <row r="125" s="2" customFormat="1" ht="24.15" customHeight="1">
      <c r="A125" s="41"/>
      <c r="B125" s="42"/>
      <c r="C125" s="207" t="s">
        <v>191</v>
      </c>
      <c r="D125" s="207" t="s">
        <v>133</v>
      </c>
      <c r="E125" s="208" t="s">
        <v>1188</v>
      </c>
      <c r="F125" s="209" t="s">
        <v>1189</v>
      </c>
      <c r="G125" s="210" t="s">
        <v>255</v>
      </c>
      <c r="H125" s="211">
        <v>0.45900000000000002</v>
      </c>
      <c r="I125" s="212"/>
      <c r="J125" s="213">
        <f>ROUND(I125*H125,2)</f>
        <v>0</v>
      </c>
      <c r="K125" s="209" t="s">
        <v>137</v>
      </c>
      <c r="L125" s="47"/>
      <c r="M125" s="214" t="s">
        <v>28</v>
      </c>
      <c r="N125" s="215" t="s">
        <v>45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138</v>
      </c>
      <c r="AT125" s="218" t="s">
        <v>133</v>
      </c>
      <c r="AU125" s="218" t="s">
        <v>84</v>
      </c>
      <c r="AY125" s="20" t="s">
        <v>131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82</v>
      </c>
      <c r="BK125" s="219">
        <f>ROUND(I125*H125,2)</f>
        <v>0</v>
      </c>
      <c r="BL125" s="20" t="s">
        <v>138</v>
      </c>
      <c r="BM125" s="218" t="s">
        <v>1190</v>
      </c>
    </row>
    <row r="126" s="2" customFormat="1">
      <c r="A126" s="41"/>
      <c r="B126" s="42"/>
      <c r="C126" s="43"/>
      <c r="D126" s="220" t="s">
        <v>140</v>
      </c>
      <c r="E126" s="43"/>
      <c r="F126" s="221" t="s">
        <v>1191</v>
      </c>
      <c r="G126" s="43"/>
      <c r="H126" s="43"/>
      <c r="I126" s="222"/>
      <c r="J126" s="43"/>
      <c r="K126" s="43"/>
      <c r="L126" s="47"/>
      <c r="M126" s="280"/>
      <c r="N126" s="281"/>
      <c r="O126" s="282"/>
      <c r="P126" s="282"/>
      <c r="Q126" s="282"/>
      <c r="R126" s="282"/>
      <c r="S126" s="282"/>
      <c r="T126" s="283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140</v>
      </c>
      <c r="AU126" s="20" t="s">
        <v>84</v>
      </c>
    </row>
    <row r="127" s="2" customFormat="1" ht="6.96" customHeight="1">
      <c r="A127" s="41"/>
      <c r="B127" s="62"/>
      <c r="C127" s="63"/>
      <c r="D127" s="63"/>
      <c r="E127" s="63"/>
      <c r="F127" s="63"/>
      <c r="G127" s="63"/>
      <c r="H127" s="63"/>
      <c r="I127" s="63"/>
      <c r="J127" s="63"/>
      <c r="K127" s="63"/>
      <c r="L127" s="47"/>
      <c r="M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</sheetData>
  <sheetProtection sheet="1" autoFilter="0" formatColumns="0" formatRows="0" objects="1" scenarios="1" spinCount="100000" saltValue="wc2NgAtj31isdZxtmbjp/97Izr7OmCbHte/AFOT4OVkbLKrfH3dDZJVYxKdR0O0FDN89guBEtsri5bv1jSA1Gw==" hashValue="WzjDUF7RIECpFsvZpLmHhD/Q04Kpls5dfVcRwHfnMUV5UvQE+3MW5RGfvm71LAYlBnJVhOTn3FtZESgqema0rQ==" algorithmName="SHA-512" password="CC35"/>
  <autoFilter ref="C83:K12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22211101"/>
    <hyperlink ref="F91" r:id="rId2" display="https://podminky.urs.cz/item/CS_URS_2024_01/122251104"/>
    <hyperlink ref="F95" r:id="rId3" display="https://podminky.urs.cz/item/CS_URS_2024_01/162751117"/>
    <hyperlink ref="F100" r:id="rId4" display="https://podminky.urs.cz/item/CS_URS_2024_01/171201231"/>
    <hyperlink ref="F105" r:id="rId5" display="https://podminky.urs.cz/item/CS_URS_2024_01/181951112"/>
    <hyperlink ref="F110" r:id="rId6" display="https://podminky.urs.cz/item/CS_URS_2024_01/564951313"/>
    <hyperlink ref="F115" r:id="rId7" display="https://podminky.urs.cz/item/CS_URS_2024_01/564961315"/>
    <hyperlink ref="F121" r:id="rId8" display="https://podminky.urs.cz/item/CS_URS_2024_01/919726122"/>
    <hyperlink ref="F126" r:id="rId9" display="https://podminky.urs.cz/item/CS_URS_2024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4" customWidth="1"/>
    <col min="2" max="2" width="1.667969" style="284" customWidth="1"/>
    <col min="3" max="4" width="5" style="284" customWidth="1"/>
    <col min="5" max="5" width="11.66016" style="284" customWidth="1"/>
    <col min="6" max="6" width="9.160156" style="284" customWidth="1"/>
    <col min="7" max="7" width="5" style="284" customWidth="1"/>
    <col min="8" max="8" width="77.83203" style="284" customWidth="1"/>
    <col min="9" max="10" width="20" style="284" customWidth="1"/>
    <col min="11" max="11" width="1.667969" style="284" customWidth="1"/>
  </cols>
  <sheetData>
    <row r="1" s="1" customFormat="1" ht="37.5" customHeight="1"/>
    <row r="2" s="1" customFormat="1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="17" customFormat="1" ht="45" customHeight="1">
      <c r="B3" s="288"/>
      <c r="C3" s="289" t="s">
        <v>1192</v>
      </c>
      <c r="D3" s="289"/>
      <c r="E3" s="289"/>
      <c r="F3" s="289"/>
      <c r="G3" s="289"/>
      <c r="H3" s="289"/>
      <c r="I3" s="289"/>
      <c r="J3" s="289"/>
      <c r="K3" s="290"/>
    </row>
    <row r="4" s="1" customFormat="1" ht="25.5" customHeight="1">
      <c r="B4" s="291"/>
      <c r="C4" s="292" t="s">
        <v>1193</v>
      </c>
      <c r="D4" s="292"/>
      <c r="E4" s="292"/>
      <c r="F4" s="292"/>
      <c r="G4" s="292"/>
      <c r="H4" s="292"/>
      <c r="I4" s="292"/>
      <c r="J4" s="292"/>
      <c r="K4" s="293"/>
    </row>
    <row r="5" s="1" customFormat="1" ht="5.25" customHeight="1">
      <c r="B5" s="291"/>
      <c r="C5" s="294"/>
      <c r="D5" s="294"/>
      <c r="E5" s="294"/>
      <c r="F5" s="294"/>
      <c r="G5" s="294"/>
      <c r="H5" s="294"/>
      <c r="I5" s="294"/>
      <c r="J5" s="294"/>
      <c r="K5" s="293"/>
    </row>
    <row r="6" s="1" customFormat="1" ht="15" customHeight="1">
      <c r="B6" s="291"/>
      <c r="C6" s="295" t="s">
        <v>1194</v>
      </c>
      <c r="D6" s="295"/>
      <c r="E6" s="295"/>
      <c r="F6" s="295"/>
      <c r="G6" s="295"/>
      <c r="H6" s="295"/>
      <c r="I6" s="295"/>
      <c r="J6" s="295"/>
      <c r="K6" s="293"/>
    </row>
    <row r="7" s="1" customFormat="1" ht="15" customHeight="1">
      <c r="B7" s="296"/>
      <c r="C7" s="295" t="s">
        <v>1195</v>
      </c>
      <c r="D7" s="295"/>
      <c r="E7" s="295"/>
      <c r="F7" s="295"/>
      <c r="G7" s="295"/>
      <c r="H7" s="295"/>
      <c r="I7" s="295"/>
      <c r="J7" s="295"/>
      <c r="K7" s="293"/>
    </row>
    <row r="8" s="1" customFormat="1" ht="12.75" customHeight="1">
      <c r="B8" s="296"/>
      <c r="C8" s="295"/>
      <c r="D8" s="295"/>
      <c r="E8" s="295"/>
      <c r="F8" s="295"/>
      <c r="G8" s="295"/>
      <c r="H8" s="295"/>
      <c r="I8" s="295"/>
      <c r="J8" s="295"/>
      <c r="K8" s="293"/>
    </row>
    <row r="9" s="1" customFormat="1" ht="15" customHeight="1">
      <c r="B9" s="296"/>
      <c r="C9" s="295" t="s">
        <v>1196</v>
      </c>
      <c r="D9" s="295"/>
      <c r="E9" s="295"/>
      <c r="F9" s="295"/>
      <c r="G9" s="295"/>
      <c r="H9" s="295"/>
      <c r="I9" s="295"/>
      <c r="J9" s="295"/>
      <c r="K9" s="293"/>
    </row>
    <row r="10" s="1" customFormat="1" ht="15" customHeight="1">
      <c r="B10" s="296"/>
      <c r="C10" s="295"/>
      <c r="D10" s="295" t="s">
        <v>1197</v>
      </c>
      <c r="E10" s="295"/>
      <c r="F10" s="295"/>
      <c r="G10" s="295"/>
      <c r="H10" s="295"/>
      <c r="I10" s="295"/>
      <c r="J10" s="295"/>
      <c r="K10" s="293"/>
    </row>
    <row r="11" s="1" customFormat="1" ht="15" customHeight="1">
      <c r="B11" s="296"/>
      <c r="C11" s="297"/>
      <c r="D11" s="295" t="s">
        <v>1198</v>
      </c>
      <c r="E11" s="295"/>
      <c r="F11" s="295"/>
      <c r="G11" s="295"/>
      <c r="H11" s="295"/>
      <c r="I11" s="295"/>
      <c r="J11" s="295"/>
      <c r="K11" s="293"/>
    </row>
    <row r="12" s="1" customFormat="1" ht="15" customHeight="1">
      <c r="B12" s="296"/>
      <c r="C12" s="297"/>
      <c r="D12" s="295"/>
      <c r="E12" s="295"/>
      <c r="F12" s="295"/>
      <c r="G12" s="295"/>
      <c r="H12" s="295"/>
      <c r="I12" s="295"/>
      <c r="J12" s="295"/>
      <c r="K12" s="293"/>
    </row>
    <row r="13" s="1" customFormat="1" ht="15" customHeight="1">
      <c r="B13" s="296"/>
      <c r="C13" s="297"/>
      <c r="D13" s="298" t="s">
        <v>1199</v>
      </c>
      <c r="E13" s="295"/>
      <c r="F13" s="295"/>
      <c r="G13" s="295"/>
      <c r="H13" s="295"/>
      <c r="I13" s="295"/>
      <c r="J13" s="295"/>
      <c r="K13" s="293"/>
    </row>
    <row r="14" s="1" customFormat="1" ht="12.75" customHeight="1">
      <c r="B14" s="296"/>
      <c r="C14" s="297"/>
      <c r="D14" s="297"/>
      <c r="E14" s="297"/>
      <c r="F14" s="297"/>
      <c r="G14" s="297"/>
      <c r="H14" s="297"/>
      <c r="I14" s="297"/>
      <c r="J14" s="297"/>
      <c r="K14" s="293"/>
    </row>
    <row r="15" s="1" customFormat="1" ht="15" customHeight="1">
      <c r="B15" s="296"/>
      <c r="C15" s="297"/>
      <c r="D15" s="295" t="s">
        <v>1200</v>
      </c>
      <c r="E15" s="295"/>
      <c r="F15" s="295"/>
      <c r="G15" s="295"/>
      <c r="H15" s="295"/>
      <c r="I15" s="295"/>
      <c r="J15" s="295"/>
      <c r="K15" s="293"/>
    </row>
    <row r="16" s="1" customFormat="1" ht="15" customHeight="1">
      <c r="B16" s="296"/>
      <c r="C16" s="297"/>
      <c r="D16" s="295" t="s">
        <v>1201</v>
      </c>
      <c r="E16" s="295"/>
      <c r="F16" s="295"/>
      <c r="G16" s="295"/>
      <c r="H16" s="295"/>
      <c r="I16" s="295"/>
      <c r="J16" s="295"/>
      <c r="K16" s="293"/>
    </row>
    <row r="17" s="1" customFormat="1" ht="15" customHeight="1">
      <c r="B17" s="296"/>
      <c r="C17" s="297"/>
      <c r="D17" s="295" t="s">
        <v>1202</v>
      </c>
      <c r="E17" s="295"/>
      <c r="F17" s="295"/>
      <c r="G17" s="295"/>
      <c r="H17" s="295"/>
      <c r="I17" s="295"/>
      <c r="J17" s="295"/>
      <c r="K17" s="293"/>
    </row>
    <row r="18" s="1" customFormat="1" ht="15" customHeight="1">
      <c r="B18" s="296"/>
      <c r="C18" s="297"/>
      <c r="D18" s="297"/>
      <c r="E18" s="299" t="s">
        <v>1203</v>
      </c>
      <c r="F18" s="295" t="s">
        <v>1204</v>
      </c>
      <c r="G18" s="295"/>
      <c r="H18" s="295"/>
      <c r="I18" s="295"/>
      <c r="J18" s="295"/>
      <c r="K18" s="293"/>
    </row>
    <row r="19" s="1" customFormat="1" ht="15" customHeight="1">
      <c r="B19" s="296"/>
      <c r="C19" s="297"/>
      <c r="D19" s="297"/>
      <c r="E19" s="299" t="s">
        <v>81</v>
      </c>
      <c r="F19" s="295" t="s">
        <v>1205</v>
      </c>
      <c r="G19" s="295"/>
      <c r="H19" s="295"/>
      <c r="I19" s="295"/>
      <c r="J19" s="295"/>
      <c r="K19" s="293"/>
    </row>
    <row r="20" s="1" customFormat="1" ht="15" customHeight="1">
      <c r="B20" s="296"/>
      <c r="C20" s="297"/>
      <c r="D20" s="297"/>
      <c r="E20" s="299" t="s">
        <v>1206</v>
      </c>
      <c r="F20" s="295" t="s">
        <v>1207</v>
      </c>
      <c r="G20" s="295"/>
      <c r="H20" s="295"/>
      <c r="I20" s="295"/>
      <c r="J20" s="295"/>
      <c r="K20" s="293"/>
    </row>
    <row r="21" s="1" customFormat="1" ht="15" customHeight="1">
      <c r="B21" s="296"/>
      <c r="C21" s="297"/>
      <c r="D21" s="297"/>
      <c r="E21" s="299" t="s">
        <v>1208</v>
      </c>
      <c r="F21" s="295" t="s">
        <v>1209</v>
      </c>
      <c r="G21" s="295"/>
      <c r="H21" s="295"/>
      <c r="I21" s="295"/>
      <c r="J21" s="295"/>
      <c r="K21" s="293"/>
    </row>
    <row r="22" s="1" customFormat="1" ht="15" customHeight="1">
      <c r="B22" s="296"/>
      <c r="C22" s="297"/>
      <c r="D22" s="297"/>
      <c r="E22" s="299" t="s">
        <v>1210</v>
      </c>
      <c r="F22" s="295" t="s">
        <v>1211</v>
      </c>
      <c r="G22" s="295"/>
      <c r="H22" s="295"/>
      <c r="I22" s="295"/>
      <c r="J22" s="295"/>
      <c r="K22" s="293"/>
    </row>
    <row r="23" s="1" customFormat="1" ht="15" customHeight="1">
      <c r="B23" s="296"/>
      <c r="C23" s="297"/>
      <c r="D23" s="297"/>
      <c r="E23" s="299" t="s">
        <v>1212</v>
      </c>
      <c r="F23" s="295" t="s">
        <v>1213</v>
      </c>
      <c r="G23" s="295"/>
      <c r="H23" s="295"/>
      <c r="I23" s="295"/>
      <c r="J23" s="295"/>
      <c r="K23" s="293"/>
    </row>
    <row r="24" s="1" customFormat="1" ht="12.75" customHeight="1">
      <c r="B24" s="296"/>
      <c r="C24" s="297"/>
      <c r="D24" s="297"/>
      <c r="E24" s="297"/>
      <c r="F24" s="297"/>
      <c r="G24" s="297"/>
      <c r="H24" s="297"/>
      <c r="I24" s="297"/>
      <c r="J24" s="297"/>
      <c r="K24" s="293"/>
    </row>
    <row r="25" s="1" customFormat="1" ht="15" customHeight="1">
      <c r="B25" s="296"/>
      <c r="C25" s="295" t="s">
        <v>1214</v>
      </c>
      <c r="D25" s="295"/>
      <c r="E25" s="295"/>
      <c r="F25" s="295"/>
      <c r="G25" s="295"/>
      <c r="H25" s="295"/>
      <c r="I25" s="295"/>
      <c r="J25" s="295"/>
      <c r="K25" s="293"/>
    </row>
    <row r="26" s="1" customFormat="1" ht="15" customHeight="1">
      <c r="B26" s="296"/>
      <c r="C26" s="295" t="s">
        <v>1215</v>
      </c>
      <c r="D26" s="295"/>
      <c r="E26" s="295"/>
      <c r="F26" s="295"/>
      <c r="G26" s="295"/>
      <c r="H26" s="295"/>
      <c r="I26" s="295"/>
      <c r="J26" s="295"/>
      <c r="K26" s="293"/>
    </row>
    <row r="27" s="1" customFormat="1" ht="15" customHeight="1">
      <c r="B27" s="296"/>
      <c r="C27" s="295"/>
      <c r="D27" s="295" t="s">
        <v>1216</v>
      </c>
      <c r="E27" s="295"/>
      <c r="F27" s="295"/>
      <c r="G27" s="295"/>
      <c r="H27" s="295"/>
      <c r="I27" s="295"/>
      <c r="J27" s="295"/>
      <c r="K27" s="293"/>
    </row>
    <row r="28" s="1" customFormat="1" ht="15" customHeight="1">
      <c r="B28" s="296"/>
      <c r="C28" s="297"/>
      <c r="D28" s="295" t="s">
        <v>1217</v>
      </c>
      <c r="E28" s="295"/>
      <c r="F28" s="295"/>
      <c r="G28" s="295"/>
      <c r="H28" s="295"/>
      <c r="I28" s="295"/>
      <c r="J28" s="295"/>
      <c r="K28" s="293"/>
    </row>
    <row r="29" s="1" customFormat="1" ht="12.75" customHeight="1">
      <c r="B29" s="296"/>
      <c r="C29" s="297"/>
      <c r="D29" s="297"/>
      <c r="E29" s="297"/>
      <c r="F29" s="297"/>
      <c r="G29" s="297"/>
      <c r="H29" s="297"/>
      <c r="I29" s="297"/>
      <c r="J29" s="297"/>
      <c r="K29" s="293"/>
    </row>
    <row r="30" s="1" customFormat="1" ht="15" customHeight="1">
      <c r="B30" s="296"/>
      <c r="C30" s="297"/>
      <c r="D30" s="295" t="s">
        <v>1218</v>
      </c>
      <c r="E30" s="295"/>
      <c r="F30" s="295"/>
      <c r="G30" s="295"/>
      <c r="H30" s="295"/>
      <c r="I30" s="295"/>
      <c r="J30" s="295"/>
      <c r="K30" s="293"/>
    </row>
    <row r="31" s="1" customFormat="1" ht="15" customHeight="1">
      <c r="B31" s="296"/>
      <c r="C31" s="297"/>
      <c r="D31" s="295" t="s">
        <v>1219</v>
      </c>
      <c r="E31" s="295"/>
      <c r="F31" s="295"/>
      <c r="G31" s="295"/>
      <c r="H31" s="295"/>
      <c r="I31" s="295"/>
      <c r="J31" s="295"/>
      <c r="K31" s="293"/>
    </row>
    <row r="32" s="1" customFormat="1" ht="12.75" customHeight="1">
      <c r="B32" s="296"/>
      <c r="C32" s="297"/>
      <c r="D32" s="297"/>
      <c r="E32" s="297"/>
      <c r="F32" s="297"/>
      <c r="G32" s="297"/>
      <c r="H32" s="297"/>
      <c r="I32" s="297"/>
      <c r="J32" s="297"/>
      <c r="K32" s="293"/>
    </row>
    <row r="33" s="1" customFormat="1" ht="15" customHeight="1">
      <c r="B33" s="296"/>
      <c r="C33" s="297"/>
      <c r="D33" s="295" t="s">
        <v>1220</v>
      </c>
      <c r="E33" s="295"/>
      <c r="F33" s="295"/>
      <c r="G33" s="295"/>
      <c r="H33" s="295"/>
      <c r="I33" s="295"/>
      <c r="J33" s="295"/>
      <c r="K33" s="293"/>
    </row>
    <row r="34" s="1" customFormat="1" ht="15" customHeight="1">
      <c r="B34" s="296"/>
      <c r="C34" s="297"/>
      <c r="D34" s="295" t="s">
        <v>1221</v>
      </c>
      <c r="E34" s="295"/>
      <c r="F34" s="295"/>
      <c r="G34" s="295"/>
      <c r="H34" s="295"/>
      <c r="I34" s="295"/>
      <c r="J34" s="295"/>
      <c r="K34" s="293"/>
    </row>
    <row r="35" s="1" customFormat="1" ht="15" customHeight="1">
      <c r="B35" s="296"/>
      <c r="C35" s="297"/>
      <c r="D35" s="295" t="s">
        <v>1222</v>
      </c>
      <c r="E35" s="295"/>
      <c r="F35" s="295"/>
      <c r="G35" s="295"/>
      <c r="H35" s="295"/>
      <c r="I35" s="295"/>
      <c r="J35" s="295"/>
      <c r="K35" s="293"/>
    </row>
    <row r="36" s="1" customFormat="1" ht="15" customHeight="1">
      <c r="B36" s="296"/>
      <c r="C36" s="297"/>
      <c r="D36" s="295"/>
      <c r="E36" s="298" t="s">
        <v>117</v>
      </c>
      <c r="F36" s="295"/>
      <c r="G36" s="295" t="s">
        <v>1223</v>
      </c>
      <c r="H36" s="295"/>
      <c r="I36" s="295"/>
      <c r="J36" s="295"/>
      <c r="K36" s="293"/>
    </row>
    <row r="37" s="1" customFormat="1" ht="30.75" customHeight="1">
      <c r="B37" s="296"/>
      <c r="C37" s="297"/>
      <c r="D37" s="295"/>
      <c r="E37" s="298" t="s">
        <v>1224</v>
      </c>
      <c r="F37" s="295"/>
      <c r="G37" s="295" t="s">
        <v>1225</v>
      </c>
      <c r="H37" s="295"/>
      <c r="I37" s="295"/>
      <c r="J37" s="295"/>
      <c r="K37" s="293"/>
    </row>
    <row r="38" s="1" customFormat="1" ht="15" customHeight="1">
      <c r="B38" s="296"/>
      <c r="C38" s="297"/>
      <c r="D38" s="295"/>
      <c r="E38" s="298" t="s">
        <v>55</v>
      </c>
      <c r="F38" s="295"/>
      <c r="G38" s="295" t="s">
        <v>1226</v>
      </c>
      <c r="H38" s="295"/>
      <c r="I38" s="295"/>
      <c r="J38" s="295"/>
      <c r="K38" s="293"/>
    </row>
    <row r="39" s="1" customFormat="1" ht="15" customHeight="1">
      <c r="B39" s="296"/>
      <c r="C39" s="297"/>
      <c r="D39" s="295"/>
      <c r="E39" s="298" t="s">
        <v>56</v>
      </c>
      <c r="F39" s="295"/>
      <c r="G39" s="295" t="s">
        <v>1227</v>
      </c>
      <c r="H39" s="295"/>
      <c r="I39" s="295"/>
      <c r="J39" s="295"/>
      <c r="K39" s="293"/>
    </row>
    <row r="40" s="1" customFormat="1" ht="15" customHeight="1">
      <c r="B40" s="296"/>
      <c r="C40" s="297"/>
      <c r="D40" s="295"/>
      <c r="E40" s="298" t="s">
        <v>118</v>
      </c>
      <c r="F40" s="295"/>
      <c r="G40" s="295" t="s">
        <v>1228</v>
      </c>
      <c r="H40" s="295"/>
      <c r="I40" s="295"/>
      <c r="J40" s="295"/>
      <c r="K40" s="293"/>
    </row>
    <row r="41" s="1" customFormat="1" ht="15" customHeight="1">
      <c r="B41" s="296"/>
      <c r="C41" s="297"/>
      <c r="D41" s="295"/>
      <c r="E41" s="298" t="s">
        <v>119</v>
      </c>
      <c r="F41" s="295"/>
      <c r="G41" s="295" t="s">
        <v>1229</v>
      </c>
      <c r="H41" s="295"/>
      <c r="I41" s="295"/>
      <c r="J41" s="295"/>
      <c r="K41" s="293"/>
    </row>
    <row r="42" s="1" customFormat="1" ht="15" customHeight="1">
      <c r="B42" s="296"/>
      <c r="C42" s="297"/>
      <c r="D42" s="295"/>
      <c r="E42" s="298" t="s">
        <v>1230</v>
      </c>
      <c r="F42" s="295"/>
      <c r="G42" s="295" t="s">
        <v>1231</v>
      </c>
      <c r="H42" s="295"/>
      <c r="I42" s="295"/>
      <c r="J42" s="295"/>
      <c r="K42" s="293"/>
    </row>
    <row r="43" s="1" customFormat="1" ht="15" customHeight="1">
      <c r="B43" s="296"/>
      <c r="C43" s="297"/>
      <c r="D43" s="295"/>
      <c r="E43" s="298"/>
      <c r="F43" s="295"/>
      <c r="G43" s="295" t="s">
        <v>1232</v>
      </c>
      <c r="H43" s="295"/>
      <c r="I43" s="295"/>
      <c r="J43" s="295"/>
      <c r="K43" s="293"/>
    </row>
    <row r="44" s="1" customFormat="1" ht="15" customHeight="1">
      <c r="B44" s="296"/>
      <c r="C44" s="297"/>
      <c r="D44" s="295"/>
      <c r="E44" s="298" t="s">
        <v>1233</v>
      </c>
      <c r="F44" s="295"/>
      <c r="G44" s="295" t="s">
        <v>1234</v>
      </c>
      <c r="H44" s="295"/>
      <c r="I44" s="295"/>
      <c r="J44" s="295"/>
      <c r="K44" s="293"/>
    </row>
    <row r="45" s="1" customFormat="1" ht="15" customHeight="1">
      <c r="B45" s="296"/>
      <c r="C45" s="297"/>
      <c r="D45" s="295"/>
      <c r="E45" s="298" t="s">
        <v>121</v>
      </c>
      <c r="F45" s="295"/>
      <c r="G45" s="295" t="s">
        <v>1235</v>
      </c>
      <c r="H45" s="295"/>
      <c r="I45" s="295"/>
      <c r="J45" s="295"/>
      <c r="K45" s="293"/>
    </row>
    <row r="46" s="1" customFormat="1" ht="12.75" customHeight="1">
      <c r="B46" s="296"/>
      <c r="C46" s="297"/>
      <c r="D46" s="295"/>
      <c r="E46" s="295"/>
      <c r="F46" s="295"/>
      <c r="G46" s="295"/>
      <c r="H46" s="295"/>
      <c r="I46" s="295"/>
      <c r="J46" s="295"/>
      <c r="K46" s="293"/>
    </row>
    <row r="47" s="1" customFormat="1" ht="15" customHeight="1">
      <c r="B47" s="296"/>
      <c r="C47" s="297"/>
      <c r="D47" s="295" t="s">
        <v>1236</v>
      </c>
      <c r="E47" s="295"/>
      <c r="F47" s="295"/>
      <c r="G47" s="295"/>
      <c r="H47" s="295"/>
      <c r="I47" s="295"/>
      <c r="J47" s="295"/>
      <c r="K47" s="293"/>
    </row>
    <row r="48" s="1" customFormat="1" ht="15" customHeight="1">
      <c r="B48" s="296"/>
      <c r="C48" s="297"/>
      <c r="D48" s="297"/>
      <c r="E48" s="295" t="s">
        <v>1237</v>
      </c>
      <c r="F48" s="295"/>
      <c r="G48" s="295"/>
      <c r="H48" s="295"/>
      <c r="I48" s="295"/>
      <c r="J48" s="295"/>
      <c r="K48" s="293"/>
    </row>
    <row r="49" s="1" customFormat="1" ht="15" customHeight="1">
      <c r="B49" s="296"/>
      <c r="C49" s="297"/>
      <c r="D49" s="297"/>
      <c r="E49" s="295" t="s">
        <v>1238</v>
      </c>
      <c r="F49" s="295"/>
      <c r="G49" s="295"/>
      <c r="H49" s="295"/>
      <c r="I49" s="295"/>
      <c r="J49" s="295"/>
      <c r="K49" s="293"/>
    </row>
    <row r="50" s="1" customFormat="1" ht="15" customHeight="1">
      <c r="B50" s="296"/>
      <c r="C50" s="297"/>
      <c r="D50" s="297"/>
      <c r="E50" s="295" t="s">
        <v>1239</v>
      </c>
      <c r="F50" s="295"/>
      <c r="G50" s="295"/>
      <c r="H50" s="295"/>
      <c r="I50" s="295"/>
      <c r="J50" s="295"/>
      <c r="K50" s="293"/>
    </row>
    <row r="51" s="1" customFormat="1" ht="15" customHeight="1">
      <c r="B51" s="296"/>
      <c r="C51" s="297"/>
      <c r="D51" s="295" t="s">
        <v>1240</v>
      </c>
      <c r="E51" s="295"/>
      <c r="F51" s="295"/>
      <c r="G51" s="295"/>
      <c r="H51" s="295"/>
      <c r="I51" s="295"/>
      <c r="J51" s="295"/>
      <c r="K51" s="293"/>
    </row>
    <row r="52" s="1" customFormat="1" ht="25.5" customHeight="1">
      <c r="B52" s="291"/>
      <c r="C52" s="292" t="s">
        <v>1241</v>
      </c>
      <c r="D52" s="292"/>
      <c r="E52" s="292"/>
      <c r="F52" s="292"/>
      <c r="G52" s="292"/>
      <c r="H52" s="292"/>
      <c r="I52" s="292"/>
      <c r="J52" s="292"/>
      <c r="K52" s="293"/>
    </row>
    <row r="53" s="1" customFormat="1" ht="5.25" customHeight="1">
      <c r="B53" s="291"/>
      <c r="C53" s="294"/>
      <c r="D53" s="294"/>
      <c r="E53" s="294"/>
      <c r="F53" s="294"/>
      <c r="G53" s="294"/>
      <c r="H53" s="294"/>
      <c r="I53" s="294"/>
      <c r="J53" s="294"/>
      <c r="K53" s="293"/>
    </row>
    <row r="54" s="1" customFormat="1" ht="15" customHeight="1">
      <c r="B54" s="291"/>
      <c r="C54" s="295" t="s">
        <v>1242</v>
      </c>
      <c r="D54" s="295"/>
      <c r="E54" s="295"/>
      <c r="F54" s="295"/>
      <c r="G54" s="295"/>
      <c r="H54" s="295"/>
      <c r="I54" s="295"/>
      <c r="J54" s="295"/>
      <c r="K54" s="293"/>
    </row>
    <row r="55" s="1" customFormat="1" ht="15" customHeight="1">
      <c r="B55" s="291"/>
      <c r="C55" s="295" t="s">
        <v>1243</v>
      </c>
      <c r="D55" s="295"/>
      <c r="E55" s="295"/>
      <c r="F55" s="295"/>
      <c r="G55" s="295"/>
      <c r="H55" s="295"/>
      <c r="I55" s="295"/>
      <c r="J55" s="295"/>
      <c r="K55" s="293"/>
    </row>
    <row r="56" s="1" customFormat="1" ht="12.75" customHeight="1">
      <c r="B56" s="291"/>
      <c r="C56" s="295"/>
      <c r="D56" s="295"/>
      <c r="E56" s="295"/>
      <c r="F56" s="295"/>
      <c r="G56" s="295"/>
      <c r="H56" s="295"/>
      <c r="I56" s="295"/>
      <c r="J56" s="295"/>
      <c r="K56" s="293"/>
    </row>
    <row r="57" s="1" customFormat="1" ht="15" customHeight="1">
      <c r="B57" s="291"/>
      <c r="C57" s="295" t="s">
        <v>1244</v>
      </c>
      <c r="D57" s="295"/>
      <c r="E57" s="295"/>
      <c r="F57" s="295"/>
      <c r="G57" s="295"/>
      <c r="H57" s="295"/>
      <c r="I57" s="295"/>
      <c r="J57" s="295"/>
      <c r="K57" s="293"/>
    </row>
    <row r="58" s="1" customFormat="1" ht="15" customHeight="1">
      <c r="B58" s="291"/>
      <c r="C58" s="297"/>
      <c r="D58" s="295" t="s">
        <v>1245</v>
      </c>
      <c r="E58" s="295"/>
      <c r="F58" s="295"/>
      <c r="G58" s="295"/>
      <c r="H58" s="295"/>
      <c r="I58" s="295"/>
      <c r="J58" s="295"/>
      <c r="K58" s="293"/>
    </row>
    <row r="59" s="1" customFormat="1" ht="15" customHeight="1">
      <c r="B59" s="291"/>
      <c r="C59" s="297"/>
      <c r="D59" s="295" t="s">
        <v>1246</v>
      </c>
      <c r="E59" s="295"/>
      <c r="F59" s="295"/>
      <c r="G59" s="295"/>
      <c r="H59" s="295"/>
      <c r="I59" s="295"/>
      <c r="J59" s="295"/>
      <c r="K59" s="293"/>
    </row>
    <row r="60" s="1" customFormat="1" ht="15" customHeight="1">
      <c r="B60" s="291"/>
      <c r="C60" s="297"/>
      <c r="D60" s="295" t="s">
        <v>1247</v>
      </c>
      <c r="E60" s="295"/>
      <c r="F60" s="295"/>
      <c r="G60" s="295"/>
      <c r="H60" s="295"/>
      <c r="I60" s="295"/>
      <c r="J60" s="295"/>
      <c r="K60" s="293"/>
    </row>
    <row r="61" s="1" customFormat="1" ht="15" customHeight="1">
      <c r="B61" s="291"/>
      <c r="C61" s="297"/>
      <c r="D61" s="295" t="s">
        <v>1248</v>
      </c>
      <c r="E61" s="295"/>
      <c r="F61" s="295"/>
      <c r="G61" s="295"/>
      <c r="H61" s="295"/>
      <c r="I61" s="295"/>
      <c r="J61" s="295"/>
      <c r="K61" s="293"/>
    </row>
    <row r="62" s="1" customFormat="1" ht="15" customHeight="1">
      <c r="B62" s="291"/>
      <c r="C62" s="297"/>
      <c r="D62" s="300" t="s">
        <v>1249</v>
      </c>
      <c r="E62" s="300"/>
      <c r="F62" s="300"/>
      <c r="G62" s="300"/>
      <c r="H62" s="300"/>
      <c r="I62" s="300"/>
      <c r="J62" s="300"/>
      <c r="K62" s="293"/>
    </row>
    <row r="63" s="1" customFormat="1" ht="15" customHeight="1">
      <c r="B63" s="291"/>
      <c r="C63" s="297"/>
      <c r="D63" s="295" t="s">
        <v>1250</v>
      </c>
      <c r="E63" s="295"/>
      <c r="F63" s="295"/>
      <c r="G63" s="295"/>
      <c r="H63" s="295"/>
      <c r="I63" s="295"/>
      <c r="J63" s="295"/>
      <c r="K63" s="293"/>
    </row>
    <row r="64" s="1" customFormat="1" ht="12.75" customHeight="1">
      <c r="B64" s="291"/>
      <c r="C64" s="297"/>
      <c r="D64" s="297"/>
      <c r="E64" s="301"/>
      <c r="F64" s="297"/>
      <c r="G64" s="297"/>
      <c r="H64" s="297"/>
      <c r="I64" s="297"/>
      <c r="J64" s="297"/>
      <c r="K64" s="293"/>
    </row>
    <row r="65" s="1" customFormat="1" ht="15" customHeight="1">
      <c r="B65" s="291"/>
      <c r="C65" s="297"/>
      <c r="D65" s="295" t="s">
        <v>1251</v>
      </c>
      <c r="E65" s="295"/>
      <c r="F65" s="295"/>
      <c r="G65" s="295"/>
      <c r="H65" s="295"/>
      <c r="I65" s="295"/>
      <c r="J65" s="295"/>
      <c r="K65" s="293"/>
    </row>
    <row r="66" s="1" customFormat="1" ht="15" customHeight="1">
      <c r="B66" s="291"/>
      <c r="C66" s="297"/>
      <c r="D66" s="300" t="s">
        <v>1252</v>
      </c>
      <c r="E66" s="300"/>
      <c r="F66" s="300"/>
      <c r="G66" s="300"/>
      <c r="H66" s="300"/>
      <c r="I66" s="300"/>
      <c r="J66" s="300"/>
      <c r="K66" s="293"/>
    </row>
    <row r="67" s="1" customFormat="1" ht="15" customHeight="1">
      <c r="B67" s="291"/>
      <c r="C67" s="297"/>
      <c r="D67" s="295" t="s">
        <v>1253</v>
      </c>
      <c r="E67" s="295"/>
      <c r="F67" s="295"/>
      <c r="G67" s="295"/>
      <c r="H67" s="295"/>
      <c r="I67" s="295"/>
      <c r="J67" s="295"/>
      <c r="K67" s="293"/>
    </row>
    <row r="68" s="1" customFormat="1" ht="15" customHeight="1">
      <c r="B68" s="291"/>
      <c r="C68" s="297"/>
      <c r="D68" s="295" t="s">
        <v>1254</v>
      </c>
      <c r="E68" s="295"/>
      <c r="F68" s="295"/>
      <c r="G68" s="295"/>
      <c r="H68" s="295"/>
      <c r="I68" s="295"/>
      <c r="J68" s="295"/>
      <c r="K68" s="293"/>
    </row>
    <row r="69" s="1" customFormat="1" ht="15" customHeight="1">
      <c r="B69" s="291"/>
      <c r="C69" s="297"/>
      <c r="D69" s="295" t="s">
        <v>1255</v>
      </c>
      <c r="E69" s="295"/>
      <c r="F69" s="295"/>
      <c r="G69" s="295"/>
      <c r="H69" s="295"/>
      <c r="I69" s="295"/>
      <c r="J69" s="295"/>
      <c r="K69" s="293"/>
    </row>
    <row r="70" s="1" customFormat="1" ht="15" customHeight="1">
      <c r="B70" s="291"/>
      <c r="C70" s="297"/>
      <c r="D70" s="295" t="s">
        <v>1256</v>
      </c>
      <c r="E70" s="295"/>
      <c r="F70" s="295"/>
      <c r="G70" s="295"/>
      <c r="H70" s="295"/>
      <c r="I70" s="295"/>
      <c r="J70" s="295"/>
      <c r="K70" s="293"/>
    </row>
    <row r="71" s="1" customFormat="1" ht="12.75" customHeight="1">
      <c r="B71" s="302"/>
      <c r="C71" s="303"/>
      <c r="D71" s="303"/>
      <c r="E71" s="303"/>
      <c r="F71" s="303"/>
      <c r="G71" s="303"/>
      <c r="H71" s="303"/>
      <c r="I71" s="303"/>
      <c r="J71" s="303"/>
      <c r="K71" s="304"/>
    </row>
    <row r="72" s="1" customFormat="1" ht="18.75" customHeight="1">
      <c r="B72" s="305"/>
      <c r="C72" s="305"/>
      <c r="D72" s="305"/>
      <c r="E72" s="305"/>
      <c r="F72" s="305"/>
      <c r="G72" s="305"/>
      <c r="H72" s="305"/>
      <c r="I72" s="305"/>
      <c r="J72" s="305"/>
      <c r="K72" s="306"/>
    </row>
    <row r="73" s="1" customFormat="1" ht="18.75" customHeight="1">
      <c r="B73" s="306"/>
      <c r="C73" s="306"/>
      <c r="D73" s="306"/>
      <c r="E73" s="306"/>
      <c r="F73" s="306"/>
      <c r="G73" s="306"/>
      <c r="H73" s="306"/>
      <c r="I73" s="306"/>
      <c r="J73" s="306"/>
      <c r="K73" s="306"/>
    </row>
    <row r="74" s="1" customFormat="1" ht="7.5" customHeight="1">
      <c r="B74" s="307"/>
      <c r="C74" s="308"/>
      <c r="D74" s="308"/>
      <c r="E74" s="308"/>
      <c r="F74" s="308"/>
      <c r="G74" s="308"/>
      <c r="H74" s="308"/>
      <c r="I74" s="308"/>
      <c r="J74" s="308"/>
      <c r="K74" s="309"/>
    </row>
    <row r="75" s="1" customFormat="1" ht="45" customHeight="1">
      <c r="B75" s="310"/>
      <c r="C75" s="311" t="s">
        <v>1257</v>
      </c>
      <c r="D75" s="311"/>
      <c r="E75" s="311"/>
      <c r="F75" s="311"/>
      <c r="G75" s="311"/>
      <c r="H75" s="311"/>
      <c r="I75" s="311"/>
      <c r="J75" s="311"/>
      <c r="K75" s="312"/>
    </row>
    <row r="76" s="1" customFormat="1" ht="17.25" customHeight="1">
      <c r="B76" s="310"/>
      <c r="C76" s="313" t="s">
        <v>1258</v>
      </c>
      <c r="D76" s="313"/>
      <c r="E76" s="313"/>
      <c r="F76" s="313" t="s">
        <v>1259</v>
      </c>
      <c r="G76" s="314"/>
      <c r="H76" s="313" t="s">
        <v>56</v>
      </c>
      <c r="I76" s="313" t="s">
        <v>59</v>
      </c>
      <c r="J76" s="313" t="s">
        <v>1260</v>
      </c>
      <c r="K76" s="312"/>
    </row>
    <row r="77" s="1" customFormat="1" ht="17.25" customHeight="1">
      <c r="B77" s="310"/>
      <c r="C77" s="315" t="s">
        <v>1261</v>
      </c>
      <c r="D77" s="315"/>
      <c r="E77" s="315"/>
      <c r="F77" s="316" t="s">
        <v>1262</v>
      </c>
      <c r="G77" s="317"/>
      <c r="H77" s="315"/>
      <c r="I77" s="315"/>
      <c r="J77" s="315" t="s">
        <v>1263</v>
      </c>
      <c r="K77" s="312"/>
    </row>
    <row r="78" s="1" customFormat="1" ht="5.25" customHeight="1">
      <c r="B78" s="310"/>
      <c r="C78" s="318"/>
      <c r="D78" s="318"/>
      <c r="E78" s="318"/>
      <c r="F78" s="318"/>
      <c r="G78" s="319"/>
      <c r="H78" s="318"/>
      <c r="I78" s="318"/>
      <c r="J78" s="318"/>
      <c r="K78" s="312"/>
    </row>
    <row r="79" s="1" customFormat="1" ht="15" customHeight="1">
      <c r="B79" s="310"/>
      <c r="C79" s="298" t="s">
        <v>55</v>
      </c>
      <c r="D79" s="320"/>
      <c r="E79" s="320"/>
      <c r="F79" s="321" t="s">
        <v>1264</v>
      </c>
      <c r="G79" s="322"/>
      <c r="H79" s="298" t="s">
        <v>1265</v>
      </c>
      <c r="I79" s="298" t="s">
        <v>1266</v>
      </c>
      <c r="J79" s="298">
        <v>20</v>
      </c>
      <c r="K79" s="312"/>
    </row>
    <row r="80" s="1" customFormat="1" ht="15" customHeight="1">
      <c r="B80" s="310"/>
      <c r="C80" s="298" t="s">
        <v>1267</v>
      </c>
      <c r="D80" s="298"/>
      <c r="E80" s="298"/>
      <c r="F80" s="321" t="s">
        <v>1264</v>
      </c>
      <c r="G80" s="322"/>
      <c r="H80" s="298" t="s">
        <v>1268</v>
      </c>
      <c r="I80" s="298" t="s">
        <v>1266</v>
      </c>
      <c r="J80" s="298">
        <v>120</v>
      </c>
      <c r="K80" s="312"/>
    </row>
    <row r="81" s="1" customFormat="1" ht="15" customHeight="1">
      <c r="B81" s="323"/>
      <c r="C81" s="298" t="s">
        <v>1269</v>
      </c>
      <c r="D81" s="298"/>
      <c r="E81" s="298"/>
      <c r="F81" s="321" t="s">
        <v>1270</v>
      </c>
      <c r="G81" s="322"/>
      <c r="H81" s="298" t="s">
        <v>1271</v>
      </c>
      <c r="I81" s="298" t="s">
        <v>1266</v>
      </c>
      <c r="J81" s="298">
        <v>50</v>
      </c>
      <c r="K81" s="312"/>
    </row>
    <row r="82" s="1" customFormat="1" ht="15" customHeight="1">
      <c r="B82" s="323"/>
      <c r="C82" s="298" t="s">
        <v>1272</v>
      </c>
      <c r="D82" s="298"/>
      <c r="E82" s="298"/>
      <c r="F82" s="321" t="s">
        <v>1264</v>
      </c>
      <c r="G82" s="322"/>
      <c r="H82" s="298" t="s">
        <v>1273</v>
      </c>
      <c r="I82" s="298" t="s">
        <v>1274</v>
      </c>
      <c r="J82" s="298"/>
      <c r="K82" s="312"/>
    </row>
    <row r="83" s="1" customFormat="1" ht="15" customHeight="1">
      <c r="B83" s="323"/>
      <c r="C83" s="324" t="s">
        <v>1275</v>
      </c>
      <c r="D83" s="324"/>
      <c r="E83" s="324"/>
      <c r="F83" s="325" t="s">
        <v>1270</v>
      </c>
      <c r="G83" s="324"/>
      <c r="H83" s="324" t="s">
        <v>1276</v>
      </c>
      <c r="I83" s="324" t="s">
        <v>1266</v>
      </c>
      <c r="J83" s="324">
        <v>15</v>
      </c>
      <c r="K83" s="312"/>
    </row>
    <row r="84" s="1" customFormat="1" ht="15" customHeight="1">
      <c r="B84" s="323"/>
      <c r="C84" s="324" t="s">
        <v>1277</v>
      </c>
      <c r="D84" s="324"/>
      <c r="E84" s="324"/>
      <c r="F84" s="325" t="s">
        <v>1270</v>
      </c>
      <c r="G84" s="324"/>
      <c r="H84" s="324" t="s">
        <v>1278</v>
      </c>
      <c r="I84" s="324" t="s">
        <v>1266</v>
      </c>
      <c r="J84" s="324">
        <v>15</v>
      </c>
      <c r="K84" s="312"/>
    </row>
    <row r="85" s="1" customFormat="1" ht="15" customHeight="1">
      <c r="B85" s="323"/>
      <c r="C85" s="324" t="s">
        <v>1279</v>
      </c>
      <c r="D85" s="324"/>
      <c r="E85" s="324"/>
      <c r="F85" s="325" t="s">
        <v>1270</v>
      </c>
      <c r="G85" s="324"/>
      <c r="H85" s="324" t="s">
        <v>1280</v>
      </c>
      <c r="I85" s="324" t="s">
        <v>1266</v>
      </c>
      <c r="J85" s="324">
        <v>20</v>
      </c>
      <c r="K85" s="312"/>
    </row>
    <row r="86" s="1" customFormat="1" ht="15" customHeight="1">
      <c r="B86" s="323"/>
      <c r="C86" s="324" t="s">
        <v>1281</v>
      </c>
      <c r="D86" s="324"/>
      <c r="E86" s="324"/>
      <c r="F86" s="325" t="s">
        <v>1270</v>
      </c>
      <c r="G86" s="324"/>
      <c r="H86" s="324" t="s">
        <v>1282</v>
      </c>
      <c r="I86" s="324" t="s">
        <v>1266</v>
      </c>
      <c r="J86" s="324">
        <v>20</v>
      </c>
      <c r="K86" s="312"/>
    </row>
    <row r="87" s="1" customFormat="1" ht="15" customHeight="1">
      <c r="B87" s="323"/>
      <c r="C87" s="298" t="s">
        <v>1283</v>
      </c>
      <c r="D87" s="298"/>
      <c r="E87" s="298"/>
      <c r="F87" s="321" t="s">
        <v>1270</v>
      </c>
      <c r="G87" s="322"/>
      <c r="H87" s="298" t="s">
        <v>1284</v>
      </c>
      <c r="I87" s="298" t="s">
        <v>1266</v>
      </c>
      <c r="J87" s="298">
        <v>50</v>
      </c>
      <c r="K87" s="312"/>
    </row>
    <row r="88" s="1" customFormat="1" ht="15" customHeight="1">
      <c r="B88" s="323"/>
      <c r="C88" s="298" t="s">
        <v>1285</v>
      </c>
      <c r="D88" s="298"/>
      <c r="E88" s="298"/>
      <c r="F88" s="321" t="s">
        <v>1270</v>
      </c>
      <c r="G88" s="322"/>
      <c r="H88" s="298" t="s">
        <v>1286</v>
      </c>
      <c r="I88" s="298" t="s">
        <v>1266</v>
      </c>
      <c r="J88" s="298">
        <v>20</v>
      </c>
      <c r="K88" s="312"/>
    </row>
    <row r="89" s="1" customFormat="1" ht="15" customHeight="1">
      <c r="B89" s="323"/>
      <c r="C89" s="298" t="s">
        <v>1287</v>
      </c>
      <c r="D89" s="298"/>
      <c r="E89" s="298"/>
      <c r="F89" s="321" t="s">
        <v>1270</v>
      </c>
      <c r="G89" s="322"/>
      <c r="H89" s="298" t="s">
        <v>1288</v>
      </c>
      <c r="I89" s="298" t="s">
        <v>1266</v>
      </c>
      <c r="J89" s="298">
        <v>20</v>
      </c>
      <c r="K89" s="312"/>
    </row>
    <row r="90" s="1" customFormat="1" ht="15" customHeight="1">
      <c r="B90" s="323"/>
      <c r="C90" s="298" t="s">
        <v>1289</v>
      </c>
      <c r="D90" s="298"/>
      <c r="E90" s="298"/>
      <c r="F90" s="321" t="s">
        <v>1270</v>
      </c>
      <c r="G90" s="322"/>
      <c r="H90" s="298" t="s">
        <v>1290</v>
      </c>
      <c r="I90" s="298" t="s">
        <v>1266</v>
      </c>
      <c r="J90" s="298">
        <v>50</v>
      </c>
      <c r="K90" s="312"/>
    </row>
    <row r="91" s="1" customFormat="1" ht="15" customHeight="1">
      <c r="B91" s="323"/>
      <c r="C91" s="298" t="s">
        <v>1291</v>
      </c>
      <c r="D91" s="298"/>
      <c r="E91" s="298"/>
      <c r="F91" s="321" t="s">
        <v>1270</v>
      </c>
      <c r="G91" s="322"/>
      <c r="H91" s="298" t="s">
        <v>1291</v>
      </c>
      <c r="I91" s="298" t="s">
        <v>1266</v>
      </c>
      <c r="J91" s="298">
        <v>50</v>
      </c>
      <c r="K91" s="312"/>
    </row>
    <row r="92" s="1" customFormat="1" ht="15" customHeight="1">
      <c r="B92" s="323"/>
      <c r="C92" s="298" t="s">
        <v>1292</v>
      </c>
      <c r="D92" s="298"/>
      <c r="E92" s="298"/>
      <c r="F92" s="321" t="s">
        <v>1270</v>
      </c>
      <c r="G92" s="322"/>
      <c r="H92" s="298" t="s">
        <v>1293</v>
      </c>
      <c r="I92" s="298" t="s">
        <v>1266</v>
      </c>
      <c r="J92" s="298">
        <v>255</v>
      </c>
      <c r="K92" s="312"/>
    </row>
    <row r="93" s="1" customFormat="1" ht="15" customHeight="1">
      <c r="B93" s="323"/>
      <c r="C93" s="298" t="s">
        <v>1294</v>
      </c>
      <c r="D93" s="298"/>
      <c r="E93" s="298"/>
      <c r="F93" s="321" t="s">
        <v>1264</v>
      </c>
      <c r="G93" s="322"/>
      <c r="H93" s="298" t="s">
        <v>1295</v>
      </c>
      <c r="I93" s="298" t="s">
        <v>1296</v>
      </c>
      <c r="J93" s="298"/>
      <c r="K93" s="312"/>
    </row>
    <row r="94" s="1" customFormat="1" ht="15" customHeight="1">
      <c r="B94" s="323"/>
      <c r="C94" s="298" t="s">
        <v>1297</v>
      </c>
      <c r="D94" s="298"/>
      <c r="E94" s="298"/>
      <c r="F94" s="321" t="s">
        <v>1264</v>
      </c>
      <c r="G94" s="322"/>
      <c r="H94" s="298" t="s">
        <v>1298</v>
      </c>
      <c r="I94" s="298" t="s">
        <v>1299</v>
      </c>
      <c r="J94" s="298"/>
      <c r="K94" s="312"/>
    </row>
    <row r="95" s="1" customFormat="1" ht="15" customHeight="1">
      <c r="B95" s="323"/>
      <c r="C95" s="298" t="s">
        <v>1300</v>
      </c>
      <c r="D95" s="298"/>
      <c r="E95" s="298"/>
      <c r="F95" s="321" t="s">
        <v>1264</v>
      </c>
      <c r="G95" s="322"/>
      <c r="H95" s="298" t="s">
        <v>1300</v>
      </c>
      <c r="I95" s="298" t="s">
        <v>1299</v>
      </c>
      <c r="J95" s="298"/>
      <c r="K95" s="312"/>
    </row>
    <row r="96" s="1" customFormat="1" ht="15" customHeight="1">
      <c r="B96" s="323"/>
      <c r="C96" s="298" t="s">
        <v>40</v>
      </c>
      <c r="D96" s="298"/>
      <c r="E96" s="298"/>
      <c r="F96" s="321" t="s">
        <v>1264</v>
      </c>
      <c r="G96" s="322"/>
      <c r="H96" s="298" t="s">
        <v>1301</v>
      </c>
      <c r="I96" s="298" t="s">
        <v>1299</v>
      </c>
      <c r="J96" s="298"/>
      <c r="K96" s="312"/>
    </row>
    <row r="97" s="1" customFormat="1" ht="15" customHeight="1">
      <c r="B97" s="323"/>
      <c r="C97" s="298" t="s">
        <v>50</v>
      </c>
      <c r="D97" s="298"/>
      <c r="E97" s="298"/>
      <c r="F97" s="321" t="s">
        <v>1264</v>
      </c>
      <c r="G97" s="322"/>
      <c r="H97" s="298" t="s">
        <v>1302</v>
      </c>
      <c r="I97" s="298" t="s">
        <v>1299</v>
      </c>
      <c r="J97" s="298"/>
      <c r="K97" s="312"/>
    </row>
    <row r="98" s="1" customFormat="1" ht="15" customHeight="1">
      <c r="B98" s="326"/>
      <c r="C98" s="327"/>
      <c r="D98" s="327"/>
      <c r="E98" s="327"/>
      <c r="F98" s="327"/>
      <c r="G98" s="327"/>
      <c r="H98" s="327"/>
      <c r="I98" s="327"/>
      <c r="J98" s="327"/>
      <c r="K98" s="328"/>
    </row>
    <row r="99" s="1" customFormat="1" ht="18.75" customHeight="1">
      <c r="B99" s="329"/>
      <c r="C99" s="330"/>
      <c r="D99" s="330"/>
      <c r="E99" s="330"/>
      <c r="F99" s="330"/>
      <c r="G99" s="330"/>
      <c r="H99" s="330"/>
      <c r="I99" s="330"/>
      <c r="J99" s="330"/>
      <c r="K99" s="329"/>
    </row>
    <row r="100" s="1" customFormat="1" ht="18.75" customHeight="1"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</row>
    <row r="101" s="1" customFormat="1" ht="7.5" customHeight="1">
      <c r="B101" s="307"/>
      <c r="C101" s="308"/>
      <c r="D101" s="308"/>
      <c r="E101" s="308"/>
      <c r="F101" s="308"/>
      <c r="G101" s="308"/>
      <c r="H101" s="308"/>
      <c r="I101" s="308"/>
      <c r="J101" s="308"/>
      <c r="K101" s="309"/>
    </row>
    <row r="102" s="1" customFormat="1" ht="45" customHeight="1">
      <c r="B102" s="310"/>
      <c r="C102" s="311" t="s">
        <v>1303</v>
      </c>
      <c r="D102" s="311"/>
      <c r="E102" s="311"/>
      <c r="F102" s="311"/>
      <c r="G102" s="311"/>
      <c r="H102" s="311"/>
      <c r="I102" s="311"/>
      <c r="J102" s="311"/>
      <c r="K102" s="312"/>
    </row>
    <row r="103" s="1" customFormat="1" ht="17.25" customHeight="1">
      <c r="B103" s="310"/>
      <c r="C103" s="313" t="s">
        <v>1258</v>
      </c>
      <c r="D103" s="313"/>
      <c r="E103" s="313"/>
      <c r="F103" s="313" t="s">
        <v>1259</v>
      </c>
      <c r="G103" s="314"/>
      <c r="H103" s="313" t="s">
        <v>56</v>
      </c>
      <c r="I103" s="313" t="s">
        <v>59</v>
      </c>
      <c r="J103" s="313" t="s">
        <v>1260</v>
      </c>
      <c r="K103" s="312"/>
    </row>
    <row r="104" s="1" customFormat="1" ht="17.25" customHeight="1">
      <c r="B104" s="310"/>
      <c r="C104" s="315" t="s">
        <v>1261</v>
      </c>
      <c r="D104" s="315"/>
      <c r="E104" s="315"/>
      <c r="F104" s="316" t="s">
        <v>1262</v>
      </c>
      <c r="G104" s="317"/>
      <c r="H104" s="315"/>
      <c r="I104" s="315"/>
      <c r="J104" s="315" t="s">
        <v>1263</v>
      </c>
      <c r="K104" s="312"/>
    </row>
    <row r="105" s="1" customFormat="1" ht="5.25" customHeight="1">
      <c r="B105" s="310"/>
      <c r="C105" s="313"/>
      <c r="D105" s="313"/>
      <c r="E105" s="313"/>
      <c r="F105" s="313"/>
      <c r="G105" s="331"/>
      <c r="H105" s="313"/>
      <c r="I105" s="313"/>
      <c r="J105" s="313"/>
      <c r="K105" s="312"/>
    </row>
    <row r="106" s="1" customFormat="1" ht="15" customHeight="1">
      <c r="B106" s="310"/>
      <c r="C106" s="298" t="s">
        <v>55</v>
      </c>
      <c r="D106" s="320"/>
      <c r="E106" s="320"/>
      <c r="F106" s="321" t="s">
        <v>1264</v>
      </c>
      <c r="G106" s="298"/>
      <c r="H106" s="298" t="s">
        <v>1304</v>
      </c>
      <c r="I106" s="298" t="s">
        <v>1266</v>
      </c>
      <c r="J106" s="298">
        <v>20</v>
      </c>
      <c r="K106" s="312"/>
    </row>
    <row r="107" s="1" customFormat="1" ht="15" customHeight="1">
      <c r="B107" s="310"/>
      <c r="C107" s="298" t="s">
        <v>1267</v>
      </c>
      <c r="D107" s="298"/>
      <c r="E107" s="298"/>
      <c r="F107" s="321" t="s">
        <v>1264</v>
      </c>
      <c r="G107" s="298"/>
      <c r="H107" s="298" t="s">
        <v>1304</v>
      </c>
      <c r="I107" s="298" t="s">
        <v>1266</v>
      </c>
      <c r="J107" s="298">
        <v>120</v>
      </c>
      <c r="K107" s="312"/>
    </row>
    <row r="108" s="1" customFormat="1" ht="15" customHeight="1">
      <c r="B108" s="323"/>
      <c r="C108" s="298" t="s">
        <v>1269</v>
      </c>
      <c r="D108" s="298"/>
      <c r="E108" s="298"/>
      <c r="F108" s="321" t="s">
        <v>1270</v>
      </c>
      <c r="G108" s="298"/>
      <c r="H108" s="298" t="s">
        <v>1304</v>
      </c>
      <c r="I108" s="298" t="s">
        <v>1266</v>
      </c>
      <c r="J108" s="298">
        <v>50</v>
      </c>
      <c r="K108" s="312"/>
    </row>
    <row r="109" s="1" customFormat="1" ht="15" customHeight="1">
      <c r="B109" s="323"/>
      <c r="C109" s="298" t="s">
        <v>1272</v>
      </c>
      <c r="D109" s="298"/>
      <c r="E109" s="298"/>
      <c r="F109" s="321" t="s">
        <v>1264</v>
      </c>
      <c r="G109" s="298"/>
      <c r="H109" s="298" t="s">
        <v>1304</v>
      </c>
      <c r="I109" s="298" t="s">
        <v>1274</v>
      </c>
      <c r="J109" s="298"/>
      <c r="K109" s="312"/>
    </row>
    <row r="110" s="1" customFormat="1" ht="15" customHeight="1">
      <c r="B110" s="323"/>
      <c r="C110" s="298" t="s">
        <v>1283</v>
      </c>
      <c r="D110" s="298"/>
      <c r="E110" s="298"/>
      <c r="F110" s="321" t="s">
        <v>1270</v>
      </c>
      <c r="G110" s="298"/>
      <c r="H110" s="298" t="s">
        <v>1304</v>
      </c>
      <c r="I110" s="298" t="s">
        <v>1266</v>
      </c>
      <c r="J110" s="298">
        <v>50</v>
      </c>
      <c r="K110" s="312"/>
    </row>
    <row r="111" s="1" customFormat="1" ht="15" customHeight="1">
      <c r="B111" s="323"/>
      <c r="C111" s="298" t="s">
        <v>1291</v>
      </c>
      <c r="D111" s="298"/>
      <c r="E111" s="298"/>
      <c r="F111" s="321" t="s">
        <v>1270</v>
      </c>
      <c r="G111" s="298"/>
      <c r="H111" s="298" t="s">
        <v>1304</v>
      </c>
      <c r="I111" s="298" t="s">
        <v>1266</v>
      </c>
      <c r="J111" s="298">
        <v>50</v>
      </c>
      <c r="K111" s="312"/>
    </row>
    <row r="112" s="1" customFormat="1" ht="15" customHeight="1">
      <c r="B112" s="323"/>
      <c r="C112" s="298" t="s">
        <v>1289</v>
      </c>
      <c r="D112" s="298"/>
      <c r="E112" s="298"/>
      <c r="F112" s="321" t="s">
        <v>1270</v>
      </c>
      <c r="G112" s="298"/>
      <c r="H112" s="298" t="s">
        <v>1304</v>
      </c>
      <c r="I112" s="298" t="s">
        <v>1266</v>
      </c>
      <c r="J112" s="298">
        <v>50</v>
      </c>
      <c r="K112" s="312"/>
    </row>
    <row r="113" s="1" customFormat="1" ht="15" customHeight="1">
      <c r="B113" s="323"/>
      <c r="C113" s="298" t="s">
        <v>55</v>
      </c>
      <c r="D113" s="298"/>
      <c r="E113" s="298"/>
      <c r="F113" s="321" t="s">
        <v>1264</v>
      </c>
      <c r="G113" s="298"/>
      <c r="H113" s="298" t="s">
        <v>1305</v>
      </c>
      <c r="I113" s="298" t="s">
        <v>1266</v>
      </c>
      <c r="J113" s="298">
        <v>20</v>
      </c>
      <c r="K113" s="312"/>
    </row>
    <row r="114" s="1" customFormat="1" ht="15" customHeight="1">
      <c r="B114" s="323"/>
      <c r="C114" s="298" t="s">
        <v>1306</v>
      </c>
      <c r="D114" s="298"/>
      <c r="E114" s="298"/>
      <c r="F114" s="321" t="s">
        <v>1264</v>
      </c>
      <c r="G114" s="298"/>
      <c r="H114" s="298" t="s">
        <v>1307</v>
      </c>
      <c r="I114" s="298" t="s">
        <v>1266</v>
      </c>
      <c r="J114" s="298">
        <v>120</v>
      </c>
      <c r="K114" s="312"/>
    </row>
    <row r="115" s="1" customFormat="1" ht="15" customHeight="1">
      <c r="B115" s="323"/>
      <c r="C115" s="298" t="s">
        <v>40</v>
      </c>
      <c r="D115" s="298"/>
      <c r="E115" s="298"/>
      <c r="F115" s="321" t="s">
        <v>1264</v>
      </c>
      <c r="G115" s="298"/>
      <c r="H115" s="298" t="s">
        <v>1308</v>
      </c>
      <c r="I115" s="298" t="s">
        <v>1299</v>
      </c>
      <c r="J115" s="298"/>
      <c r="K115" s="312"/>
    </row>
    <row r="116" s="1" customFormat="1" ht="15" customHeight="1">
      <c r="B116" s="323"/>
      <c r="C116" s="298" t="s">
        <v>50</v>
      </c>
      <c r="D116" s="298"/>
      <c r="E116" s="298"/>
      <c r="F116" s="321" t="s">
        <v>1264</v>
      </c>
      <c r="G116" s="298"/>
      <c r="H116" s="298" t="s">
        <v>1309</v>
      </c>
      <c r="I116" s="298" t="s">
        <v>1299</v>
      </c>
      <c r="J116" s="298"/>
      <c r="K116" s="312"/>
    </row>
    <row r="117" s="1" customFormat="1" ht="15" customHeight="1">
      <c r="B117" s="323"/>
      <c r="C117" s="298" t="s">
        <v>59</v>
      </c>
      <c r="D117" s="298"/>
      <c r="E117" s="298"/>
      <c r="F117" s="321" t="s">
        <v>1264</v>
      </c>
      <c r="G117" s="298"/>
      <c r="H117" s="298" t="s">
        <v>1310</v>
      </c>
      <c r="I117" s="298" t="s">
        <v>1311</v>
      </c>
      <c r="J117" s="298"/>
      <c r="K117" s="312"/>
    </row>
    <row r="118" s="1" customFormat="1" ht="15" customHeight="1">
      <c r="B118" s="326"/>
      <c r="C118" s="332"/>
      <c r="D118" s="332"/>
      <c r="E118" s="332"/>
      <c r="F118" s="332"/>
      <c r="G118" s="332"/>
      <c r="H118" s="332"/>
      <c r="I118" s="332"/>
      <c r="J118" s="332"/>
      <c r="K118" s="328"/>
    </row>
    <row r="119" s="1" customFormat="1" ht="18.75" customHeight="1">
      <c r="B119" s="333"/>
      <c r="C119" s="334"/>
      <c r="D119" s="334"/>
      <c r="E119" s="334"/>
      <c r="F119" s="335"/>
      <c r="G119" s="334"/>
      <c r="H119" s="334"/>
      <c r="I119" s="334"/>
      <c r="J119" s="334"/>
      <c r="K119" s="333"/>
    </row>
    <row r="120" s="1" customFormat="1" ht="18.75" customHeight="1"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</row>
    <row r="121" s="1" customFormat="1" ht="7.5" customHeight="1">
      <c r="B121" s="336"/>
      <c r="C121" s="337"/>
      <c r="D121" s="337"/>
      <c r="E121" s="337"/>
      <c r="F121" s="337"/>
      <c r="G121" s="337"/>
      <c r="H121" s="337"/>
      <c r="I121" s="337"/>
      <c r="J121" s="337"/>
      <c r="K121" s="338"/>
    </row>
    <row r="122" s="1" customFormat="1" ht="45" customHeight="1">
      <c r="B122" s="339"/>
      <c r="C122" s="289" t="s">
        <v>1312</v>
      </c>
      <c r="D122" s="289"/>
      <c r="E122" s="289"/>
      <c r="F122" s="289"/>
      <c r="G122" s="289"/>
      <c r="H122" s="289"/>
      <c r="I122" s="289"/>
      <c r="J122" s="289"/>
      <c r="K122" s="340"/>
    </row>
    <row r="123" s="1" customFormat="1" ht="17.25" customHeight="1">
      <c r="B123" s="341"/>
      <c r="C123" s="313" t="s">
        <v>1258</v>
      </c>
      <c r="D123" s="313"/>
      <c r="E123" s="313"/>
      <c r="F123" s="313" t="s">
        <v>1259</v>
      </c>
      <c r="G123" s="314"/>
      <c r="H123" s="313" t="s">
        <v>56</v>
      </c>
      <c r="I123" s="313" t="s">
        <v>59</v>
      </c>
      <c r="J123" s="313" t="s">
        <v>1260</v>
      </c>
      <c r="K123" s="342"/>
    </row>
    <row r="124" s="1" customFormat="1" ht="17.25" customHeight="1">
      <c r="B124" s="341"/>
      <c r="C124" s="315" t="s">
        <v>1261</v>
      </c>
      <c r="D124" s="315"/>
      <c r="E124" s="315"/>
      <c r="F124" s="316" t="s">
        <v>1262</v>
      </c>
      <c r="G124" s="317"/>
      <c r="H124" s="315"/>
      <c r="I124" s="315"/>
      <c r="J124" s="315" t="s">
        <v>1263</v>
      </c>
      <c r="K124" s="342"/>
    </row>
    <row r="125" s="1" customFormat="1" ht="5.25" customHeight="1">
      <c r="B125" s="343"/>
      <c r="C125" s="318"/>
      <c r="D125" s="318"/>
      <c r="E125" s="318"/>
      <c r="F125" s="318"/>
      <c r="G125" s="344"/>
      <c r="H125" s="318"/>
      <c r="I125" s="318"/>
      <c r="J125" s="318"/>
      <c r="K125" s="345"/>
    </row>
    <row r="126" s="1" customFormat="1" ht="15" customHeight="1">
      <c r="B126" s="343"/>
      <c r="C126" s="298" t="s">
        <v>1267</v>
      </c>
      <c r="D126" s="320"/>
      <c r="E126" s="320"/>
      <c r="F126" s="321" t="s">
        <v>1264</v>
      </c>
      <c r="G126" s="298"/>
      <c r="H126" s="298" t="s">
        <v>1304</v>
      </c>
      <c r="I126" s="298" t="s">
        <v>1266</v>
      </c>
      <c r="J126" s="298">
        <v>120</v>
      </c>
      <c r="K126" s="346"/>
    </row>
    <row r="127" s="1" customFormat="1" ht="15" customHeight="1">
      <c r="B127" s="343"/>
      <c r="C127" s="298" t="s">
        <v>1313</v>
      </c>
      <c r="D127" s="298"/>
      <c r="E127" s="298"/>
      <c r="F127" s="321" t="s">
        <v>1264</v>
      </c>
      <c r="G127" s="298"/>
      <c r="H127" s="298" t="s">
        <v>1314</v>
      </c>
      <c r="I127" s="298" t="s">
        <v>1266</v>
      </c>
      <c r="J127" s="298" t="s">
        <v>1315</v>
      </c>
      <c r="K127" s="346"/>
    </row>
    <row r="128" s="1" customFormat="1" ht="15" customHeight="1">
      <c r="B128" s="343"/>
      <c r="C128" s="298" t="s">
        <v>1212</v>
      </c>
      <c r="D128" s="298"/>
      <c r="E128" s="298"/>
      <c r="F128" s="321" t="s">
        <v>1264</v>
      </c>
      <c r="G128" s="298"/>
      <c r="H128" s="298" t="s">
        <v>1316</v>
      </c>
      <c r="I128" s="298" t="s">
        <v>1266</v>
      </c>
      <c r="J128" s="298" t="s">
        <v>1315</v>
      </c>
      <c r="K128" s="346"/>
    </row>
    <row r="129" s="1" customFormat="1" ht="15" customHeight="1">
      <c r="B129" s="343"/>
      <c r="C129" s="298" t="s">
        <v>1275</v>
      </c>
      <c r="D129" s="298"/>
      <c r="E129" s="298"/>
      <c r="F129" s="321" t="s">
        <v>1270</v>
      </c>
      <c r="G129" s="298"/>
      <c r="H129" s="298" t="s">
        <v>1276</v>
      </c>
      <c r="I129" s="298" t="s">
        <v>1266</v>
      </c>
      <c r="J129" s="298">
        <v>15</v>
      </c>
      <c r="K129" s="346"/>
    </row>
    <row r="130" s="1" customFormat="1" ht="15" customHeight="1">
      <c r="B130" s="343"/>
      <c r="C130" s="324" t="s">
        <v>1277</v>
      </c>
      <c r="D130" s="324"/>
      <c r="E130" s="324"/>
      <c r="F130" s="325" t="s">
        <v>1270</v>
      </c>
      <c r="G130" s="324"/>
      <c r="H130" s="324" t="s">
        <v>1278</v>
      </c>
      <c r="I130" s="324" t="s">
        <v>1266</v>
      </c>
      <c r="J130" s="324">
        <v>15</v>
      </c>
      <c r="K130" s="346"/>
    </row>
    <row r="131" s="1" customFormat="1" ht="15" customHeight="1">
      <c r="B131" s="343"/>
      <c r="C131" s="324" t="s">
        <v>1279</v>
      </c>
      <c r="D131" s="324"/>
      <c r="E131" s="324"/>
      <c r="F131" s="325" t="s">
        <v>1270</v>
      </c>
      <c r="G131" s="324"/>
      <c r="H131" s="324" t="s">
        <v>1280</v>
      </c>
      <c r="I131" s="324" t="s">
        <v>1266</v>
      </c>
      <c r="J131" s="324">
        <v>20</v>
      </c>
      <c r="K131" s="346"/>
    </row>
    <row r="132" s="1" customFormat="1" ht="15" customHeight="1">
      <c r="B132" s="343"/>
      <c r="C132" s="324" t="s">
        <v>1281</v>
      </c>
      <c r="D132" s="324"/>
      <c r="E132" s="324"/>
      <c r="F132" s="325" t="s">
        <v>1270</v>
      </c>
      <c r="G132" s="324"/>
      <c r="H132" s="324" t="s">
        <v>1282</v>
      </c>
      <c r="I132" s="324" t="s">
        <v>1266</v>
      </c>
      <c r="J132" s="324">
        <v>20</v>
      </c>
      <c r="K132" s="346"/>
    </row>
    <row r="133" s="1" customFormat="1" ht="15" customHeight="1">
      <c r="B133" s="343"/>
      <c r="C133" s="298" t="s">
        <v>1269</v>
      </c>
      <c r="D133" s="298"/>
      <c r="E133" s="298"/>
      <c r="F133" s="321" t="s">
        <v>1270</v>
      </c>
      <c r="G133" s="298"/>
      <c r="H133" s="298" t="s">
        <v>1304</v>
      </c>
      <c r="I133" s="298" t="s">
        <v>1266</v>
      </c>
      <c r="J133" s="298">
        <v>50</v>
      </c>
      <c r="K133" s="346"/>
    </row>
    <row r="134" s="1" customFormat="1" ht="15" customHeight="1">
      <c r="B134" s="343"/>
      <c r="C134" s="298" t="s">
        <v>1283</v>
      </c>
      <c r="D134" s="298"/>
      <c r="E134" s="298"/>
      <c r="F134" s="321" t="s">
        <v>1270</v>
      </c>
      <c r="G134" s="298"/>
      <c r="H134" s="298" t="s">
        <v>1304</v>
      </c>
      <c r="I134" s="298" t="s">
        <v>1266</v>
      </c>
      <c r="J134" s="298">
        <v>50</v>
      </c>
      <c r="K134" s="346"/>
    </row>
    <row r="135" s="1" customFormat="1" ht="15" customHeight="1">
      <c r="B135" s="343"/>
      <c r="C135" s="298" t="s">
        <v>1289</v>
      </c>
      <c r="D135" s="298"/>
      <c r="E135" s="298"/>
      <c r="F135" s="321" t="s">
        <v>1270</v>
      </c>
      <c r="G135" s="298"/>
      <c r="H135" s="298" t="s">
        <v>1304</v>
      </c>
      <c r="I135" s="298" t="s">
        <v>1266</v>
      </c>
      <c r="J135" s="298">
        <v>50</v>
      </c>
      <c r="K135" s="346"/>
    </row>
    <row r="136" s="1" customFormat="1" ht="15" customHeight="1">
      <c r="B136" s="343"/>
      <c r="C136" s="298" t="s">
        <v>1291</v>
      </c>
      <c r="D136" s="298"/>
      <c r="E136" s="298"/>
      <c r="F136" s="321" t="s">
        <v>1270</v>
      </c>
      <c r="G136" s="298"/>
      <c r="H136" s="298" t="s">
        <v>1304</v>
      </c>
      <c r="I136" s="298" t="s">
        <v>1266</v>
      </c>
      <c r="J136" s="298">
        <v>50</v>
      </c>
      <c r="K136" s="346"/>
    </row>
    <row r="137" s="1" customFormat="1" ht="15" customHeight="1">
      <c r="B137" s="343"/>
      <c r="C137" s="298" t="s">
        <v>1292</v>
      </c>
      <c r="D137" s="298"/>
      <c r="E137" s="298"/>
      <c r="F137" s="321" t="s">
        <v>1270</v>
      </c>
      <c r="G137" s="298"/>
      <c r="H137" s="298" t="s">
        <v>1317</v>
      </c>
      <c r="I137" s="298" t="s">
        <v>1266</v>
      </c>
      <c r="J137" s="298">
        <v>255</v>
      </c>
      <c r="K137" s="346"/>
    </row>
    <row r="138" s="1" customFormat="1" ht="15" customHeight="1">
      <c r="B138" s="343"/>
      <c r="C138" s="298" t="s">
        <v>1294</v>
      </c>
      <c r="D138" s="298"/>
      <c r="E138" s="298"/>
      <c r="F138" s="321" t="s">
        <v>1264</v>
      </c>
      <c r="G138" s="298"/>
      <c r="H138" s="298" t="s">
        <v>1318</v>
      </c>
      <c r="I138" s="298" t="s">
        <v>1296</v>
      </c>
      <c r="J138" s="298"/>
      <c r="K138" s="346"/>
    </row>
    <row r="139" s="1" customFormat="1" ht="15" customHeight="1">
      <c r="B139" s="343"/>
      <c r="C139" s="298" t="s">
        <v>1297</v>
      </c>
      <c r="D139" s="298"/>
      <c r="E139" s="298"/>
      <c r="F139" s="321" t="s">
        <v>1264</v>
      </c>
      <c r="G139" s="298"/>
      <c r="H139" s="298" t="s">
        <v>1319</v>
      </c>
      <c r="I139" s="298" t="s">
        <v>1299</v>
      </c>
      <c r="J139" s="298"/>
      <c r="K139" s="346"/>
    </row>
    <row r="140" s="1" customFormat="1" ht="15" customHeight="1">
      <c r="B140" s="343"/>
      <c r="C140" s="298" t="s">
        <v>1300</v>
      </c>
      <c r="D140" s="298"/>
      <c r="E140" s="298"/>
      <c r="F140" s="321" t="s">
        <v>1264</v>
      </c>
      <c r="G140" s="298"/>
      <c r="H140" s="298" t="s">
        <v>1300</v>
      </c>
      <c r="I140" s="298" t="s">
        <v>1299</v>
      </c>
      <c r="J140" s="298"/>
      <c r="K140" s="346"/>
    </row>
    <row r="141" s="1" customFormat="1" ht="15" customHeight="1">
      <c r="B141" s="343"/>
      <c r="C141" s="298" t="s">
        <v>40</v>
      </c>
      <c r="D141" s="298"/>
      <c r="E141" s="298"/>
      <c r="F141" s="321" t="s">
        <v>1264</v>
      </c>
      <c r="G141" s="298"/>
      <c r="H141" s="298" t="s">
        <v>1320</v>
      </c>
      <c r="I141" s="298" t="s">
        <v>1299</v>
      </c>
      <c r="J141" s="298"/>
      <c r="K141" s="346"/>
    </row>
    <row r="142" s="1" customFormat="1" ht="15" customHeight="1">
      <c r="B142" s="343"/>
      <c r="C142" s="298" t="s">
        <v>1321</v>
      </c>
      <c r="D142" s="298"/>
      <c r="E142" s="298"/>
      <c r="F142" s="321" t="s">
        <v>1264</v>
      </c>
      <c r="G142" s="298"/>
      <c r="H142" s="298" t="s">
        <v>1322</v>
      </c>
      <c r="I142" s="298" t="s">
        <v>1299</v>
      </c>
      <c r="J142" s="298"/>
      <c r="K142" s="346"/>
    </row>
    <row r="143" s="1" customFormat="1" ht="15" customHeight="1">
      <c r="B143" s="347"/>
      <c r="C143" s="348"/>
      <c r="D143" s="348"/>
      <c r="E143" s="348"/>
      <c r="F143" s="348"/>
      <c r="G143" s="348"/>
      <c r="H143" s="348"/>
      <c r="I143" s="348"/>
      <c r="J143" s="348"/>
      <c r="K143" s="349"/>
    </row>
    <row r="144" s="1" customFormat="1" ht="18.75" customHeight="1">
      <c r="B144" s="334"/>
      <c r="C144" s="334"/>
      <c r="D144" s="334"/>
      <c r="E144" s="334"/>
      <c r="F144" s="335"/>
      <c r="G144" s="334"/>
      <c r="H144" s="334"/>
      <c r="I144" s="334"/>
      <c r="J144" s="334"/>
      <c r="K144" s="334"/>
    </row>
    <row r="145" s="1" customFormat="1" ht="18.75" customHeight="1"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</row>
    <row r="146" s="1" customFormat="1" ht="7.5" customHeight="1">
      <c r="B146" s="307"/>
      <c r="C146" s="308"/>
      <c r="D146" s="308"/>
      <c r="E146" s="308"/>
      <c r="F146" s="308"/>
      <c r="G146" s="308"/>
      <c r="H146" s="308"/>
      <c r="I146" s="308"/>
      <c r="J146" s="308"/>
      <c r="K146" s="309"/>
    </row>
    <row r="147" s="1" customFormat="1" ht="45" customHeight="1">
      <c r="B147" s="310"/>
      <c r="C147" s="311" t="s">
        <v>1323</v>
      </c>
      <c r="D147" s="311"/>
      <c r="E147" s="311"/>
      <c r="F147" s="311"/>
      <c r="G147" s="311"/>
      <c r="H147" s="311"/>
      <c r="I147" s="311"/>
      <c r="J147" s="311"/>
      <c r="K147" s="312"/>
    </row>
    <row r="148" s="1" customFormat="1" ht="17.25" customHeight="1">
      <c r="B148" s="310"/>
      <c r="C148" s="313" t="s">
        <v>1258</v>
      </c>
      <c r="D148" s="313"/>
      <c r="E148" s="313"/>
      <c r="F148" s="313" t="s">
        <v>1259</v>
      </c>
      <c r="G148" s="314"/>
      <c r="H148" s="313" t="s">
        <v>56</v>
      </c>
      <c r="I148" s="313" t="s">
        <v>59</v>
      </c>
      <c r="J148" s="313" t="s">
        <v>1260</v>
      </c>
      <c r="K148" s="312"/>
    </row>
    <row r="149" s="1" customFormat="1" ht="17.25" customHeight="1">
      <c r="B149" s="310"/>
      <c r="C149" s="315" t="s">
        <v>1261</v>
      </c>
      <c r="D149" s="315"/>
      <c r="E149" s="315"/>
      <c r="F149" s="316" t="s">
        <v>1262</v>
      </c>
      <c r="G149" s="317"/>
      <c r="H149" s="315"/>
      <c r="I149" s="315"/>
      <c r="J149" s="315" t="s">
        <v>1263</v>
      </c>
      <c r="K149" s="312"/>
    </row>
    <row r="150" s="1" customFormat="1" ht="5.25" customHeight="1">
      <c r="B150" s="323"/>
      <c r="C150" s="318"/>
      <c r="D150" s="318"/>
      <c r="E150" s="318"/>
      <c r="F150" s="318"/>
      <c r="G150" s="319"/>
      <c r="H150" s="318"/>
      <c r="I150" s="318"/>
      <c r="J150" s="318"/>
      <c r="K150" s="346"/>
    </row>
    <row r="151" s="1" customFormat="1" ht="15" customHeight="1">
      <c r="B151" s="323"/>
      <c r="C151" s="350" t="s">
        <v>1267</v>
      </c>
      <c r="D151" s="298"/>
      <c r="E151" s="298"/>
      <c r="F151" s="351" t="s">
        <v>1264</v>
      </c>
      <c r="G151" s="298"/>
      <c r="H151" s="350" t="s">
        <v>1304</v>
      </c>
      <c r="I151" s="350" t="s">
        <v>1266</v>
      </c>
      <c r="J151" s="350">
        <v>120</v>
      </c>
      <c r="K151" s="346"/>
    </row>
    <row r="152" s="1" customFormat="1" ht="15" customHeight="1">
      <c r="B152" s="323"/>
      <c r="C152" s="350" t="s">
        <v>1313</v>
      </c>
      <c r="D152" s="298"/>
      <c r="E152" s="298"/>
      <c r="F152" s="351" t="s">
        <v>1264</v>
      </c>
      <c r="G152" s="298"/>
      <c r="H152" s="350" t="s">
        <v>1324</v>
      </c>
      <c r="I152" s="350" t="s">
        <v>1266</v>
      </c>
      <c r="J152" s="350" t="s">
        <v>1315</v>
      </c>
      <c r="K152" s="346"/>
    </row>
    <row r="153" s="1" customFormat="1" ht="15" customHeight="1">
      <c r="B153" s="323"/>
      <c r="C153" s="350" t="s">
        <v>1212</v>
      </c>
      <c r="D153" s="298"/>
      <c r="E153" s="298"/>
      <c r="F153" s="351" t="s">
        <v>1264</v>
      </c>
      <c r="G153" s="298"/>
      <c r="H153" s="350" t="s">
        <v>1325</v>
      </c>
      <c r="I153" s="350" t="s">
        <v>1266</v>
      </c>
      <c r="J153" s="350" t="s">
        <v>1315</v>
      </c>
      <c r="K153" s="346"/>
    </row>
    <row r="154" s="1" customFormat="1" ht="15" customHeight="1">
      <c r="B154" s="323"/>
      <c r="C154" s="350" t="s">
        <v>1269</v>
      </c>
      <c r="D154" s="298"/>
      <c r="E154" s="298"/>
      <c r="F154" s="351" t="s">
        <v>1270</v>
      </c>
      <c r="G154" s="298"/>
      <c r="H154" s="350" t="s">
        <v>1304</v>
      </c>
      <c r="I154" s="350" t="s">
        <v>1266</v>
      </c>
      <c r="J154" s="350">
        <v>50</v>
      </c>
      <c r="K154" s="346"/>
    </row>
    <row r="155" s="1" customFormat="1" ht="15" customHeight="1">
      <c r="B155" s="323"/>
      <c r="C155" s="350" t="s">
        <v>1272</v>
      </c>
      <c r="D155" s="298"/>
      <c r="E155" s="298"/>
      <c r="F155" s="351" t="s">
        <v>1264</v>
      </c>
      <c r="G155" s="298"/>
      <c r="H155" s="350" t="s">
        <v>1304</v>
      </c>
      <c r="I155" s="350" t="s">
        <v>1274</v>
      </c>
      <c r="J155" s="350"/>
      <c r="K155" s="346"/>
    </row>
    <row r="156" s="1" customFormat="1" ht="15" customHeight="1">
      <c r="B156" s="323"/>
      <c r="C156" s="350" t="s">
        <v>1283</v>
      </c>
      <c r="D156" s="298"/>
      <c r="E156" s="298"/>
      <c r="F156" s="351" t="s">
        <v>1270</v>
      </c>
      <c r="G156" s="298"/>
      <c r="H156" s="350" t="s">
        <v>1304</v>
      </c>
      <c r="I156" s="350" t="s">
        <v>1266</v>
      </c>
      <c r="J156" s="350">
        <v>50</v>
      </c>
      <c r="K156" s="346"/>
    </row>
    <row r="157" s="1" customFormat="1" ht="15" customHeight="1">
      <c r="B157" s="323"/>
      <c r="C157" s="350" t="s">
        <v>1291</v>
      </c>
      <c r="D157" s="298"/>
      <c r="E157" s="298"/>
      <c r="F157" s="351" t="s">
        <v>1270</v>
      </c>
      <c r="G157" s="298"/>
      <c r="H157" s="350" t="s">
        <v>1304</v>
      </c>
      <c r="I157" s="350" t="s">
        <v>1266</v>
      </c>
      <c r="J157" s="350">
        <v>50</v>
      </c>
      <c r="K157" s="346"/>
    </row>
    <row r="158" s="1" customFormat="1" ht="15" customHeight="1">
      <c r="B158" s="323"/>
      <c r="C158" s="350" t="s">
        <v>1289</v>
      </c>
      <c r="D158" s="298"/>
      <c r="E158" s="298"/>
      <c r="F158" s="351" t="s">
        <v>1270</v>
      </c>
      <c r="G158" s="298"/>
      <c r="H158" s="350" t="s">
        <v>1304</v>
      </c>
      <c r="I158" s="350" t="s">
        <v>1266</v>
      </c>
      <c r="J158" s="350">
        <v>50</v>
      </c>
      <c r="K158" s="346"/>
    </row>
    <row r="159" s="1" customFormat="1" ht="15" customHeight="1">
      <c r="B159" s="323"/>
      <c r="C159" s="350" t="s">
        <v>93</v>
      </c>
      <c r="D159" s="298"/>
      <c r="E159" s="298"/>
      <c r="F159" s="351" t="s">
        <v>1264</v>
      </c>
      <c r="G159" s="298"/>
      <c r="H159" s="350" t="s">
        <v>1326</v>
      </c>
      <c r="I159" s="350" t="s">
        <v>1266</v>
      </c>
      <c r="J159" s="350" t="s">
        <v>1327</v>
      </c>
      <c r="K159" s="346"/>
    </row>
    <row r="160" s="1" customFormat="1" ht="15" customHeight="1">
      <c r="B160" s="323"/>
      <c r="C160" s="350" t="s">
        <v>1328</v>
      </c>
      <c r="D160" s="298"/>
      <c r="E160" s="298"/>
      <c r="F160" s="351" t="s">
        <v>1264</v>
      </c>
      <c r="G160" s="298"/>
      <c r="H160" s="350" t="s">
        <v>1329</v>
      </c>
      <c r="I160" s="350" t="s">
        <v>1299</v>
      </c>
      <c r="J160" s="350"/>
      <c r="K160" s="346"/>
    </row>
    <row r="161" s="1" customFormat="1" ht="15" customHeight="1">
      <c r="B161" s="352"/>
      <c r="C161" s="332"/>
      <c r="D161" s="332"/>
      <c r="E161" s="332"/>
      <c r="F161" s="332"/>
      <c r="G161" s="332"/>
      <c r="H161" s="332"/>
      <c r="I161" s="332"/>
      <c r="J161" s="332"/>
      <c r="K161" s="353"/>
    </row>
    <row r="162" s="1" customFormat="1" ht="18.75" customHeight="1">
      <c r="B162" s="334"/>
      <c r="C162" s="344"/>
      <c r="D162" s="344"/>
      <c r="E162" s="344"/>
      <c r="F162" s="354"/>
      <c r="G162" s="344"/>
      <c r="H162" s="344"/>
      <c r="I162" s="344"/>
      <c r="J162" s="344"/>
      <c r="K162" s="334"/>
    </row>
    <row r="163" s="1" customFormat="1" ht="18.75" customHeight="1"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</row>
    <row r="164" s="1" customFormat="1" ht="7.5" customHeight="1">
      <c r="B164" s="285"/>
      <c r="C164" s="286"/>
      <c r="D164" s="286"/>
      <c r="E164" s="286"/>
      <c r="F164" s="286"/>
      <c r="G164" s="286"/>
      <c r="H164" s="286"/>
      <c r="I164" s="286"/>
      <c r="J164" s="286"/>
      <c r="K164" s="287"/>
    </row>
    <row r="165" s="1" customFormat="1" ht="45" customHeight="1">
      <c r="B165" s="288"/>
      <c r="C165" s="289" t="s">
        <v>1330</v>
      </c>
      <c r="D165" s="289"/>
      <c r="E165" s="289"/>
      <c r="F165" s="289"/>
      <c r="G165" s="289"/>
      <c r="H165" s="289"/>
      <c r="I165" s="289"/>
      <c r="J165" s="289"/>
      <c r="K165" s="290"/>
    </row>
    <row r="166" s="1" customFormat="1" ht="17.25" customHeight="1">
      <c r="B166" s="288"/>
      <c r="C166" s="313" t="s">
        <v>1258</v>
      </c>
      <c r="D166" s="313"/>
      <c r="E166" s="313"/>
      <c r="F166" s="313" t="s">
        <v>1259</v>
      </c>
      <c r="G166" s="355"/>
      <c r="H166" s="356" t="s">
        <v>56</v>
      </c>
      <c r="I166" s="356" t="s">
        <v>59</v>
      </c>
      <c r="J166" s="313" t="s">
        <v>1260</v>
      </c>
      <c r="K166" s="290"/>
    </row>
    <row r="167" s="1" customFormat="1" ht="17.25" customHeight="1">
      <c r="B167" s="291"/>
      <c r="C167" s="315" t="s">
        <v>1261</v>
      </c>
      <c r="D167" s="315"/>
      <c r="E167" s="315"/>
      <c r="F167" s="316" t="s">
        <v>1262</v>
      </c>
      <c r="G167" s="357"/>
      <c r="H167" s="358"/>
      <c r="I167" s="358"/>
      <c r="J167" s="315" t="s">
        <v>1263</v>
      </c>
      <c r="K167" s="293"/>
    </row>
    <row r="168" s="1" customFormat="1" ht="5.25" customHeight="1">
      <c r="B168" s="323"/>
      <c r="C168" s="318"/>
      <c r="D168" s="318"/>
      <c r="E168" s="318"/>
      <c r="F168" s="318"/>
      <c r="G168" s="319"/>
      <c r="H168" s="318"/>
      <c r="I168" s="318"/>
      <c r="J168" s="318"/>
      <c r="K168" s="346"/>
    </row>
    <row r="169" s="1" customFormat="1" ht="15" customHeight="1">
      <c r="B169" s="323"/>
      <c r="C169" s="298" t="s">
        <v>1267</v>
      </c>
      <c r="D169" s="298"/>
      <c r="E169" s="298"/>
      <c r="F169" s="321" t="s">
        <v>1264</v>
      </c>
      <c r="G169" s="298"/>
      <c r="H169" s="298" t="s">
        <v>1304</v>
      </c>
      <c r="I169" s="298" t="s">
        <v>1266</v>
      </c>
      <c r="J169" s="298">
        <v>120</v>
      </c>
      <c r="K169" s="346"/>
    </row>
    <row r="170" s="1" customFormat="1" ht="15" customHeight="1">
      <c r="B170" s="323"/>
      <c r="C170" s="298" t="s">
        <v>1313</v>
      </c>
      <c r="D170" s="298"/>
      <c r="E170" s="298"/>
      <c r="F170" s="321" t="s">
        <v>1264</v>
      </c>
      <c r="G170" s="298"/>
      <c r="H170" s="298" t="s">
        <v>1314</v>
      </c>
      <c r="I170" s="298" t="s">
        <v>1266</v>
      </c>
      <c r="J170" s="298" t="s">
        <v>1315</v>
      </c>
      <c r="K170" s="346"/>
    </row>
    <row r="171" s="1" customFormat="1" ht="15" customHeight="1">
      <c r="B171" s="323"/>
      <c r="C171" s="298" t="s">
        <v>1212</v>
      </c>
      <c r="D171" s="298"/>
      <c r="E171" s="298"/>
      <c r="F171" s="321" t="s">
        <v>1264</v>
      </c>
      <c r="G171" s="298"/>
      <c r="H171" s="298" t="s">
        <v>1331</v>
      </c>
      <c r="I171" s="298" t="s">
        <v>1266</v>
      </c>
      <c r="J171" s="298" t="s">
        <v>1315</v>
      </c>
      <c r="K171" s="346"/>
    </row>
    <row r="172" s="1" customFormat="1" ht="15" customHeight="1">
      <c r="B172" s="323"/>
      <c r="C172" s="298" t="s">
        <v>1269</v>
      </c>
      <c r="D172" s="298"/>
      <c r="E172" s="298"/>
      <c r="F172" s="321" t="s">
        <v>1270</v>
      </c>
      <c r="G172" s="298"/>
      <c r="H172" s="298" t="s">
        <v>1331</v>
      </c>
      <c r="I172" s="298" t="s">
        <v>1266</v>
      </c>
      <c r="J172" s="298">
        <v>50</v>
      </c>
      <c r="K172" s="346"/>
    </row>
    <row r="173" s="1" customFormat="1" ht="15" customHeight="1">
      <c r="B173" s="323"/>
      <c r="C173" s="298" t="s">
        <v>1272</v>
      </c>
      <c r="D173" s="298"/>
      <c r="E173" s="298"/>
      <c r="F173" s="321" t="s">
        <v>1264</v>
      </c>
      <c r="G173" s="298"/>
      <c r="H173" s="298" t="s">
        <v>1331</v>
      </c>
      <c r="I173" s="298" t="s">
        <v>1274</v>
      </c>
      <c r="J173" s="298"/>
      <c r="K173" s="346"/>
    </row>
    <row r="174" s="1" customFormat="1" ht="15" customHeight="1">
      <c r="B174" s="323"/>
      <c r="C174" s="298" t="s">
        <v>1283</v>
      </c>
      <c r="D174" s="298"/>
      <c r="E174" s="298"/>
      <c r="F174" s="321" t="s">
        <v>1270</v>
      </c>
      <c r="G174" s="298"/>
      <c r="H174" s="298" t="s">
        <v>1331</v>
      </c>
      <c r="I174" s="298" t="s">
        <v>1266</v>
      </c>
      <c r="J174" s="298">
        <v>50</v>
      </c>
      <c r="K174" s="346"/>
    </row>
    <row r="175" s="1" customFormat="1" ht="15" customHeight="1">
      <c r="B175" s="323"/>
      <c r="C175" s="298" t="s">
        <v>1291</v>
      </c>
      <c r="D175" s="298"/>
      <c r="E175" s="298"/>
      <c r="F175" s="321" t="s">
        <v>1270</v>
      </c>
      <c r="G175" s="298"/>
      <c r="H175" s="298" t="s">
        <v>1331</v>
      </c>
      <c r="I175" s="298" t="s">
        <v>1266</v>
      </c>
      <c r="J175" s="298">
        <v>50</v>
      </c>
      <c r="K175" s="346"/>
    </row>
    <row r="176" s="1" customFormat="1" ht="15" customHeight="1">
      <c r="B176" s="323"/>
      <c r="C176" s="298" t="s">
        <v>1289</v>
      </c>
      <c r="D176" s="298"/>
      <c r="E176" s="298"/>
      <c r="F176" s="321" t="s">
        <v>1270</v>
      </c>
      <c r="G176" s="298"/>
      <c r="H176" s="298" t="s">
        <v>1331</v>
      </c>
      <c r="I176" s="298" t="s">
        <v>1266</v>
      </c>
      <c r="J176" s="298">
        <v>50</v>
      </c>
      <c r="K176" s="346"/>
    </row>
    <row r="177" s="1" customFormat="1" ht="15" customHeight="1">
      <c r="B177" s="323"/>
      <c r="C177" s="298" t="s">
        <v>117</v>
      </c>
      <c r="D177" s="298"/>
      <c r="E177" s="298"/>
      <c r="F177" s="321" t="s">
        <v>1264</v>
      </c>
      <c r="G177" s="298"/>
      <c r="H177" s="298" t="s">
        <v>1332</v>
      </c>
      <c r="I177" s="298" t="s">
        <v>1333</v>
      </c>
      <c r="J177" s="298"/>
      <c r="K177" s="346"/>
    </row>
    <row r="178" s="1" customFormat="1" ht="15" customHeight="1">
      <c r="B178" s="323"/>
      <c r="C178" s="298" t="s">
        <v>59</v>
      </c>
      <c r="D178" s="298"/>
      <c r="E178" s="298"/>
      <c r="F178" s="321" t="s">
        <v>1264</v>
      </c>
      <c r="G178" s="298"/>
      <c r="H178" s="298" t="s">
        <v>1334</v>
      </c>
      <c r="I178" s="298" t="s">
        <v>1335</v>
      </c>
      <c r="J178" s="298">
        <v>1</v>
      </c>
      <c r="K178" s="346"/>
    </row>
    <row r="179" s="1" customFormat="1" ht="15" customHeight="1">
      <c r="B179" s="323"/>
      <c r="C179" s="298" t="s">
        <v>55</v>
      </c>
      <c r="D179" s="298"/>
      <c r="E179" s="298"/>
      <c r="F179" s="321" t="s">
        <v>1264</v>
      </c>
      <c r="G179" s="298"/>
      <c r="H179" s="298" t="s">
        <v>1336</v>
      </c>
      <c r="I179" s="298" t="s">
        <v>1266</v>
      </c>
      <c r="J179" s="298">
        <v>20</v>
      </c>
      <c r="K179" s="346"/>
    </row>
    <row r="180" s="1" customFormat="1" ht="15" customHeight="1">
      <c r="B180" s="323"/>
      <c r="C180" s="298" t="s">
        <v>56</v>
      </c>
      <c r="D180" s="298"/>
      <c r="E180" s="298"/>
      <c r="F180" s="321" t="s">
        <v>1264</v>
      </c>
      <c r="G180" s="298"/>
      <c r="H180" s="298" t="s">
        <v>1337</v>
      </c>
      <c r="I180" s="298" t="s">
        <v>1266</v>
      </c>
      <c r="J180" s="298">
        <v>255</v>
      </c>
      <c r="K180" s="346"/>
    </row>
    <row r="181" s="1" customFormat="1" ht="15" customHeight="1">
      <c r="B181" s="323"/>
      <c r="C181" s="298" t="s">
        <v>118</v>
      </c>
      <c r="D181" s="298"/>
      <c r="E181" s="298"/>
      <c r="F181" s="321" t="s">
        <v>1264</v>
      </c>
      <c r="G181" s="298"/>
      <c r="H181" s="298" t="s">
        <v>1228</v>
      </c>
      <c r="I181" s="298" t="s">
        <v>1266</v>
      </c>
      <c r="J181" s="298">
        <v>10</v>
      </c>
      <c r="K181" s="346"/>
    </row>
    <row r="182" s="1" customFormat="1" ht="15" customHeight="1">
      <c r="B182" s="323"/>
      <c r="C182" s="298" t="s">
        <v>119</v>
      </c>
      <c r="D182" s="298"/>
      <c r="E182" s="298"/>
      <c r="F182" s="321" t="s">
        <v>1264</v>
      </c>
      <c r="G182" s="298"/>
      <c r="H182" s="298" t="s">
        <v>1338</v>
      </c>
      <c r="I182" s="298" t="s">
        <v>1299</v>
      </c>
      <c r="J182" s="298"/>
      <c r="K182" s="346"/>
    </row>
    <row r="183" s="1" customFormat="1" ht="15" customHeight="1">
      <c r="B183" s="323"/>
      <c r="C183" s="298" t="s">
        <v>1339</v>
      </c>
      <c r="D183" s="298"/>
      <c r="E183" s="298"/>
      <c r="F183" s="321" t="s">
        <v>1264</v>
      </c>
      <c r="G183" s="298"/>
      <c r="H183" s="298" t="s">
        <v>1340</v>
      </c>
      <c r="I183" s="298" t="s">
        <v>1299</v>
      </c>
      <c r="J183" s="298"/>
      <c r="K183" s="346"/>
    </row>
    <row r="184" s="1" customFormat="1" ht="15" customHeight="1">
      <c r="B184" s="323"/>
      <c r="C184" s="298" t="s">
        <v>1328</v>
      </c>
      <c r="D184" s="298"/>
      <c r="E184" s="298"/>
      <c r="F184" s="321" t="s">
        <v>1264</v>
      </c>
      <c r="G184" s="298"/>
      <c r="H184" s="298" t="s">
        <v>1341</v>
      </c>
      <c r="I184" s="298" t="s">
        <v>1299</v>
      </c>
      <c r="J184" s="298"/>
      <c r="K184" s="346"/>
    </row>
    <row r="185" s="1" customFormat="1" ht="15" customHeight="1">
      <c r="B185" s="323"/>
      <c r="C185" s="298" t="s">
        <v>121</v>
      </c>
      <c r="D185" s="298"/>
      <c r="E185" s="298"/>
      <c r="F185" s="321" t="s">
        <v>1270</v>
      </c>
      <c r="G185" s="298"/>
      <c r="H185" s="298" t="s">
        <v>1342</v>
      </c>
      <c r="I185" s="298" t="s">
        <v>1266</v>
      </c>
      <c r="J185" s="298">
        <v>50</v>
      </c>
      <c r="K185" s="346"/>
    </row>
    <row r="186" s="1" customFormat="1" ht="15" customHeight="1">
      <c r="B186" s="323"/>
      <c r="C186" s="298" t="s">
        <v>1343</v>
      </c>
      <c r="D186" s="298"/>
      <c r="E186" s="298"/>
      <c r="F186" s="321" t="s">
        <v>1270</v>
      </c>
      <c r="G186" s="298"/>
      <c r="H186" s="298" t="s">
        <v>1344</v>
      </c>
      <c r="I186" s="298" t="s">
        <v>1345</v>
      </c>
      <c r="J186" s="298"/>
      <c r="K186" s="346"/>
    </row>
    <row r="187" s="1" customFormat="1" ht="15" customHeight="1">
      <c r="B187" s="323"/>
      <c r="C187" s="298" t="s">
        <v>1346</v>
      </c>
      <c r="D187" s="298"/>
      <c r="E187" s="298"/>
      <c r="F187" s="321" t="s">
        <v>1270</v>
      </c>
      <c r="G187" s="298"/>
      <c r="H187" s="298" t="s">
        <v>1347</v>
      </c>
      <c r="I187" s="298" t="s">
        <v>1345</v>
      </c>
      <c r="J187" s="298"/>
      <c r="K187" s="346"/>
    </row>
    <row r="188" s="1" customFormat="1" ht="15" customHeight="1">
      <c r="B188" s="323"/>
      <c r="C188" s="298" t="s">
        <v>1348</v>
      </c>
      <c r="D188" s="298"/>
      <c r="E188" s="298"/>
      <c r="F188" s="321" t="s">
        <v>1270</v>
      </c>
      <c r="G188" s="298"/>
      <c r="H188" s="298" t="s">
        <v>1349</v>
      </c>
      <c r="I188" s="298" t="s">
        <v>1345</v>
      </c>
      <c r="J188" s="298"/>
      <c r="K188" s="346"/>
    </row>
    <row r="189" s="1" customFormat="1" ht="15" customHeight="1">
      <c r="B189" s="323"/>
      <c r="C189" s="359" t="s">
        <v>1350</v>
      </c>
      <c r="D189" s="298"/>
      <c r="E189" s="298"/>
      <c r="F189" s="321" t="s">
        <v>1270</v>
      </c>
      <c r="G189" s="298"/>
      <c r="H189" s="298" t="s">
        <v>1351</v>
      </c>
      <c r="I189" s="298" t="s">
        <v>1352</v>
      </c>
      <c r="J189" s="360" t="s">
        <v>1353</v>
      </c>
      <c r="K189" s="346"/>
    </row>
    <row r="190" s="18" customFormat="1" ht="15" customHeight="1">
      <c r="B190" s="361"/>
      <c r="C190" s="362" t="s">
        <v>1354</v>
      </c>
      <c r="D190" s="363"/>
      <c r="E190" s="363"/>
      <c r="F190" s="364" t="s">
        <v>1270</v>
      </c>
      <c r="G190" s="363"/>
      <c r="H190" s="363" t="s">
        <v>1355</v>
      </c>
      <c r="I190" s="363" t="s">
        <v>1352</v>
      </c>
      <c r="J190" s="365" t="s">
        <v>1353</v>
      </c>
      <c r="K190" s="366"/>
    </row>
    <row r="191" s="1" customFormat="1" ht="15" customHeight="1">
      <c r="B191" s="323"/>
      <c r="C191" s="359" t="s">
        <v>44</v>
      </c>
      <c r="D191" s="298"/>
      <c r="E191" s="298"/>
      <c r="F191" s="321" t="s">
        <v>1264</v>
      </c>
      <c r="G191" s="298"/>
      <c r="H191" s="295" t="s">
        <v>1356</v>
      </c>
      <c r="I191" s="298" t="s">
        <v>1357</v>
      </c>
      <c r="J191" s="298"/>
      <c r="K191" s="346"/>
    </row>
    <row r="192" s="1" customFormat="1" ht="15" customHeight="1">
      <c r="B192" s="323"/>
      <c r="C192" s="359" t="s">
        <v>1358</v>
      </c>
      <c r="D192" s="298"/>
      <c r="E192" s="298"/>
      <c r="F192" s="321" t="s">
        <v>1264</v>
      </c>
      <c r="G192" s="298"/>
      <c r="H192" s="298" t="s">
        <v>1359</v>
      </c>
      <c r="I192" s="298" t="s">
        <v>1299</v>
      </c>
      <c r="J192" s="298"/>
      <c r="K192" s="346"/>
    </row>
    <row r="193" s="1" customFormat="1" ht="15" customHeight="1">
      <c r="B193" s="323"/>
      <c r="C193" s="359" t="s">
        <v>1360</v>
      </c>
      <c r="D193" s="298"/>
      <c r="E193" s="298"/>
      <c r="F193" s="321" t="s">
        <v>1264</v>
      </c>
      <c r="G193" s="298"/>
      <c r="H193" s="298" t="s">
        <v>1361</v>
      </c>
      <c r="I193" s="298" t="s">
        <v>1299</v>
      </c>
      <c r="J193" s="298"/>
      <c r="K193" s="346"/>
    </row>
    <row r="194" s="1" customFormat="1" ht="15" customHeight="1">
      <c r="B194" s="323"/>
      <c r="C194" s="359" t="s">
        <v>1362</v>
      </c>
      <c r="D194" s="298"/>
      <c r="E194" s="298"/>
      <c r="F194" s="321" t="s">
        <v>1270</v>
      </c>
      <c r="G194" s="298"/>
      <c r="H194" s="298" t="s">
        <v>1363</v>
      </c>
      <c r="I194" s="298" t="s">
        <v>1299</v>
      </c>
      <c r="J194" s="298"/>
      <c r="K194" s="346"/>
    </row>
    <row r="195" s="1" customFormat="1" ht="15" customHeight="1">
      <c r="B195" s="352"/>
      <c r="C195" s="367"/>
      <c r="D195" s="332"/>
      <c r="E195" s="332"/>
      <c r="F195" s="332"/>
      <c r="G195" s="332"/>
      <c r="H195" s="332"/>
      <c r="I195" s="332"/>
      <c r="J195" s="332"/>
      <c r="K195" s="353"/>
    </row>
    <row r="196" s="1" customFormat="1" ht="18.75" customHeight="1">
      <c r="B196" s="334"/>
      <c r="C196" s="344"/>
      <c r="D196" s="344"/>
      <c r="E196" s="344"/>
      <c r="F196" s="354"/>
      <c r="G196" s="344"/>
      <c r="H196" s="344"/>
      <c r="I196" s="344"/>
      <c r="J196" s="344"/>
      <c r="K196" s="334"/>
    </row>
    <row r="197" s="1" customFormat="1" ht="18.75" customHeight="1">
      <c r="B197" s="334"/>
      <c r="C197" s="344"/>
      <c r="D197" s="344"/>
      <c r="E197" s="344"/>
      <c r="F197" s="354"/>
      <c r="G197" s="344"/>
      <c r="H197" s="344"/>
      <c r="I197" s="344"/>
      <c r="J197" s="344"/>
      <c r="K197" s="334"/>
    </row>
    <row r="198" s="1" customFormat="1" ht="18.75" customHeight="1">
      <c r="B198" s="306"/>
      <c r="C198" s="306"/>
      <c r="D198" s="306"/>
      <c r="E198" s="306"/>
      <c r="F198" s="306"/>
      <c r="G198" s="306"/>
      <c r="H198" s="306"/>
      <c r="I198" s="306"/>
      <c r="J198" s="306"/>
      <c r="K198" s="306"/>
    </row>
    <row r="199" s="1" customFormat="1" ht="13.5">
      <c r="B199" s="285"/>
      <c r="C199" s="286"/>
      <c r="D199" s="286"/>
      <c r="E199" s="286"/>
      <c r="F199" s="286"/>
      <c r="G199" s="286"/>
      <c r="H199" s="286"/>
      <c r="I199" s="286"/>
      <c r="J199" s="286"/>
      <c r="K199" s="287"/>
    </row>
    <row r="200" s="1" customFormat="1" ht="21">
      <c r="B200" s="288"/>
      <c r="C200" s="289" t="s">
        <v>1364</v>
      </c>
      <c r="D200" s="289"/>
      <c r="E200" s="289"/>
      <c r="F200" s="289"/>
      <c r="G200" s="289"/>
      <c r="H200" s="289"/>
      <c r="I200" s="289"/>
      <c r="J200" s="289"/>
      <c r="K200" s="290"/>
    </row>
    <row r="201" s="1" customFormat="1" ht="25.5" customHeight="1">
      <c r="B201" s="288"/>
      <c r="C201" s="368" t="s">
        <v>1365</v>
      </c>
      <c r="D201" s="368"/>
      <c r="E201" s="368"/>
      <c r="F201" s="368" t="s">
        <v>1366</v>
      </c>
      <c r="G201" s="369"/>
      <c r="H201" s="368" t="s">
        <v>1367</v>
      </c>
      <c r="I201" s="368"/>
      <c r="J201" s="368"/>
      <c r="K201" s="290"/>
    </row>
    <row r="202" s="1" customFormat="1" ht="5.25" customHeight="1">
      <c r="B202" s="323"/>
      <c r="C202" s="318"/>
      <c r="D202" s="318"/>
      <c r="E202" s="318"/>
      <c r="F202" s="318"/>
      <c r="G202" s="344"/>
      <c r="H202" s="318"/>
      <c r="I202" s="318"/>
      <c r="J202" s="318"/>
      <c r="K202" s="346"/>
    </row>
    <row r="203" s="1" customFormat="1" ht="15" customHeight="1">
      <c r="B203" s="323"/>
      <c r="C203" s="298" t="s">
        <v>1357</v>
      </c>
      <c r="D203" s="298"/>
      <c r="E203" s="298"/>
      <c r="F203" s="321" t="s">
        <v>45</v>
      </c>
      <c r="G203" s="298"/>
      <c r="H203" s="298" t="s">
        <v>1368</v>
      </c>
      <c r="I203" s="298"/>
      <c r="J203" s="298"/>
      <c r="K203" s="346"/>
    </row>
    <row r="204" s="1" customFormat="1" ht="15" customHeight="1">
      <c r="B204" s="323"/>
      <c r="C204" s="298"/>
      <c r="D204" s="298"/>
      <c r="E204" s="298"/>
      <c r="F204" s="321" t="s">
        <v>46</v>
      </c>
      <c r="G204" s="298"/>
      <c r="H204" s="298" t="s">
        <v>1369</v>
      </c>
      <c r="I204" s="298"/>
      <c r="J204" s="298"/>
      <c r="K204" s="346"/>
    </row>
    <row r="205" s="1" customFormat="1" ht="15" customHeight="1">
      <c r="B205" s="323"/>
      <c r="C205" s="298"/>
      <c r="D205" s="298"/>
      <c r="E205" s="298"/>
      <c r="F205" s="321" t="s">
        <v>49</v>
      </c>
      <c r="G205" s="298"/>
      <c r="H205" s="298" t="s">
        <v>1370</v>
      </c>
      <c r="I205" s="298"/>
      <c r="J205" s="298"/>
      <c r="K205" s="346"/>
    </row>
    <row r="206" s="1" customFormat="1" ht="15" customHeight="1">
      <c r="B206" s="323"/>
      <c r="C206" s="298"/>
      <c r="D206" s="298"/>
      <c r="E206" s="298"/>
      <c r="F206" s="321" t="s">
        <v>47</v>
      </c>
      <c r="G206" s="298"/>
      <c r="H206" s="298" t="s">
        <v>1371</v>
      </c>
      <c r="I206" s="298"/>
      <c r="J206" s="298"/>
      <c r="K206" s="346"/>
    </row>
    <row r="207" s="1" customFormat="1" ht="15" customHeight="1">
      <c r="B207" s="323"/>
      <c r="C207" s="298"/>
      <c r="D207" s="298"/>
      <c r="E207" s="298"/>
      <c r="F207" s="321" t="s">
        <v>48</v>
      </c>
      <c r="G207" s="298"/>
      <c r="H207" s="298" t="s">
        <v>1372</v>
      </c>
      <c r="I207" s="298"/>
      <c r="J207" s="298"/>
      <c r="K207" s="346"/>
    </row>
    <row r="208" s="1" customFormat="1" ht="15" customHeight="1">
      <c r="B208" s="323"/>
      <c r="C208" s="298"/>
      <c r="D208" s="298"/>
      <c r="E208" s="298"/>
      <c r="F208" s="321"/>
      <c r="G208" s="298"/>
      <c r="H208" s="298"/>
      <c r="I208" s="298"/>
      <c r="J208" s="298"/>
      <c r="K208" s="346"/>
    </row>
    <row r="209" s="1" customFormat="1" ht="15" customHeight="1">
      <c r="B209" s="323"/>
      <c r="C209" s="298" t="s">
        <v>1311</v>
      </c>
      <c r="D209" s="298"/>
      <c r="E209" s="298"/>
      <c r="F209" s="321" t="s">
        <v>1203</v>
      </c>
      <c r="G209" s="298"/>
      <c r="H209" s="298" t="s">
        <v>1373</v>
      </c>
      <c r="I209" s="298"/>
      <c r="J209" s="298"/>
      <c r="K209" s="346"/>
    </row>
    <row r="210" s="1" customFormat="1" ht="15" customHeight="1">
      <c r="B210" s="323"/>
      <c r="C210" s="298"/>
      <c r="D210" s="298"/>
      <c r="E210" s="298"/>
      <c r="F210" s="321" t="s">
        <v>1206</v>
      </c>
      <c r="G210" s="298"/>
      <c r="H210" s="298" t="s">
        <v>1207</v>
      </c>
      <c r="I210" s="298"/>
      <c r="J210" s="298"/>
      <c r="K210" s="346"/>
    </row>
    <row r="211" s="1" customFormat="1" ht="15" customHeight="1">
      <c r="B211" s="323"/>
      <c r="C211" s="298"/>
      <c r="D211" s="298"/>
      <c r="E211" s="298"/>
      <c r="F211" s="321" t="s">
        <v>81</v>
      </c>
      <c r="G211" s="298"/>
      <c r="H211" s="298" t="s">
        <v>1374</v>
      </c>
      <c r="I211" s="298"/>
      <c r="J211" s="298"/>
      <c r="K211" s="346"/>
    </row>
    <row r="212" s="1" customFormat="1" ht="15" customHeight="1">
      <c r="B212" s="370"/>
      <c r="C212" s="298"/>
      <c r="D212" s="298"/>
      <c r="E212" s="298"/>
      <c r="F212" s="321" t="s">
        <v>1208</v>
      </c>
      <c r="G212" s="359"/>
      <c r="H212" s="350" t="s">
        <v>1209</v>
      </c>
      <c r="I212" s="350"/>
      <c r="J212" s="350"/>
      <c r="K212" s="371"/>
    </row>
    <row r="213" s="1" customFormat="1" ht="15" customHeight="1">
      <c r="B213" s="370"/>
      <c r="C213" s="298"/>
      <c r="D213" s="298"/>
      <c r="E213" s="298"/>
      <c r="F213" s="321" t="s">
        <v>1210</v>
      </c>
      <c r="G213" s="359"/>
      <c r="H213" s="350" t="s">
        <v>1375</v>
      </c>
      <c r="I213" s="350"/>
      <c r="J213" s="350"/>
      <c r="K213" s="371"/>
    </row>
    <row r="214" s="1" customFormat="1" ht="15" customHeight="1">
      <c r="B214" s="370"/>
      <c r="C214" s="298"/>
      <c r="D214" s="298"/>
      <c r="E214" s="298"/>
      <c r="F214" s="321"/>
      <c r="G214" s="359"/>
      <c r="H214" s="350"/>
      <c r="I214" s="350"/>
      <c r="J214" s="350"/>
      <c r="K214" s="371"/>
    </row>
    <row r="215" s="1" customFormat="1" ht="15" customHeight="1">
      <c r="B215" s="370"/>
      <c r="C215" s="298" t="s">
        <v>1335</v>
      </c>
      <c r="D215" s="298"/>
      <c r="E215" s="298"/>
      <c r="F215" s="321">
        <v>1</v>
      </c>
      <c r="G215" s="359"/>
      <c r="H215" s="350" t="s">
        <v>1376</v>
      </c>
      <c r="I215" s="350"/>
      <c r="J215" s="350"/>
      <c r="K215" s="371"/>
    </row>
    <row r="216" s="1" customFormat="1" ht="15" customHeight="1">
      <c r="B216" s="370"/>
      <c r="C216" s="298"/>
      <c r="D216" s="298"/>
      <c r="E216" s="298"/>
      <c r="F216" s="321">
        <v>2</v>
      </c>
      <c r="G216" s="359"/>
      <c r="H216" s="350" t="s">
        <v>1377</v>
      </c>
      <c r="I216" s="350"/>
      <c r="J216" s="350"/>
      <c r="K216" s="371"/>
    </row>
    <row r="217" s="1" customFormat="1" ht="15" customHeight="1">
      <c r="B217" s="370"/>
      <c r="C217" s="298"/>
      <c r="D217" s="298"/>
      <c r="E217" s="298"/>
      <c r="F217" s="321">
        <v>3</v>
      </c>
      <c r="G217" s="359"/>
      <c r="H217" s="350" t="s">
        <v>1378</v>
      </c>
      <c r="I217" s="350"/>
      <c r="J217" s="350"/>
      <c r="K217" s="371"/>
    </row>
    <row r="218" s="1" customFormat="1" ht="15" customHeight="1">
      <c r="B218" s="370"/>
      <c r="C218" s="298"/>
      <c r="D218" s="298"/>
      <c r="E218" s="298"/>
      <c r="F218" s="321">
        <v>4</v>
      </c>
      <c r="G218" s="359"/>
      <c r="H218" s="350" t="s">
        <v>1379</v>
      </c>
      <c r="I218" s="350"/>
      <c r="J218" s="350"/>
      <c r="K218" s="371"/>
    </row>
    <row r="219" s="1" customFormat="1" ht="12.75" customHeight="1">
      <c r="B219" s="372"/>
      <c r="C219" s="373"/>
      <c r="D219" s="373"/>
      <c r="E219" s="373"/>
      <c r="F219" s="373"/>
      <c r="G219" s="373"/>
      <c r="H219" s="373"/>
      <c r="I219" s="373"/>
      <c r="J219" s="373"/>
      <c r="K219" s="37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SK</dc:creator>
  <cp:lastModifiedBy>Jan SK</cp:lastModifiedBy>
  <dcterms:created xsi:type="dcterms:W3CDTF">2024-04-17T11:13:10Z</dcterms:created>
  <dcterms:modified xsi:type="dcterms:W3CDTF">2024-04-17T11:13:15Z</dcterms:modified>
</cp:coreProperties>
</file>