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710" windowHeight="14010" activeTab="0"/>
  </bookViews>
  <sheets>
    <sheet name="Rekapitulace stavby" sheetId="1" r:id="rId1"/>
    <sheet name="SO 190 - DIO" sheetId="2" r:id="rId2"/>
    <sheet name="SO 201 -  Most ev.č.11522–1" sheetId="3" r:id="rId3"/>
    <sheet name="SO 451 - Přeložka nadzemn..." sheetId="4" r:id="rId4"/>
    <sheet name="SO 501 - Přeložka STL ply..." sheetId="5" r:id="rId5"/>
  </sheets>
  <definedNames>
    <definedName name="_xlnm._FilterDatabase" localSheetId="1" hidden="1">'SO 190 - DIO'!$C$77:$K$121</definedName>
    <definedName name="_xlnm._FilterDatabase" localSheetId="2" hidden="1">'SO 201 -  Most ev.č.11522–1'!$C$96:$K$922</definedName>
    <definedName name="_xlnm._FilterDatabase" localSheetId="3" hidden="1">'SO 451 - Přeložka nadzemn...'!$C$77:$K$82</definedName>
    <definedName name="_xlnm._FilterDatabase" localSheetId="4" hidden="1">'SO 501 - Přeložka STL ply...'!$C$83:$K$223</definedName>
    <definedName name="_xlnm.Print_Area" localSheetId="0">'Rekapitulace stavby'!$D$4:$AO$33,'Rekapitulace stavby'!$C$39:$AQ$56</definedName>
    <definedName name="_xlnm.Print_Area" localSheetId="1">'SO 190 - DIO'!$C$4:$J$36,'SO 190 - DIO'!$C$42:$J$59,'SO 190 - DIO'!$C$65:$K$121</definedName>
    <definedName name="_xlnm.Print_Area" localSheetId="2">'SO 201 -  Most ev.č.11522–1'!$C$4:$J$36,'SO 201 -  Most ev.č.11522–1'!$C$42:$J$78,'SO 201 -  Most ev.č.11522–1'!$C$84:$K$922</definedName>
    <definedName name="_xlnm.Print_Area" localSheetId="3">'SO 451 - Přeložka nadzemn...'!$C$4:$J$36,'SO 451 - Přeložka nadzemn...'!$C$42:$J$59,'SO 451 - Přeložka nadzemn...'!$C$65:$K$82</definedName>
    <definedName name="_xlnm.Print_Area" localSheetId="4">'SO 501 - Přeložka STL ply...'!$C$4:$J$36,'SO 501 - Přeložka STL ply...'!$C$42:$J$65,'SO 501 - Přeložka STL ply...'!$C$71:$K$223</definedName>
    <definedName name="_xlnm.Print_Titles" localSheetId="0">'Rekapitulace stavby'!$49:$49</definedName>
    <definedName name="_xlnm.Print_Titles" localSheetId="1">'SO 190 - DIO'!$77:$77</definedName>
    <definedName name="_xlnm.Print_Titles" localSheetId="2">'SO 201 -  Most ev.č.11522–1'!$96:$96</definedName>
    <definedName name="_xlnm.Print_Titles" localSheetId="3">'SO 451 - Přeložka nadzemn...'!$77:$77</definedName>
    <definedName name="_xlnm.Print_Titles" localSheetId="4">'SO 501 - Přeložka STL ply...'!$83:$83</definedName>
  </definedNames>
  <calcPr calcId="152511"/>
</workbook>
</file>

<file path=xl/sharedStrings.xml><?xml version="1.0" encoding="utf-8"?>
<sst xmlns="http://schemas.openxmlformats.org/spreadsheetml/2006/main" count="11500" uniqueCount="1741">
  <si>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</si>
  <si>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</si>
  <si>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</si>
  <si>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</si>
  <si>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</si>
  <si>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</si>
  <si>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</si>
  <si>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{e7fdf7d0-23b9-4aa5-a1a7-805f0b187ac0}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</si>
  <si>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</si>
  <si>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</si>
  <si>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</si>
  <si>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</si>
  <si>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</si>
  <si>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</si>
  <si>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</si>
  <si>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</si>
  <si>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</si>
  <si>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16-138-2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</si>
  <si>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</si>
  <si>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</si>
  <si>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 11522 Svinaře, most ev.č. 11522 – 1, přes potok v obci Svinaře</t>
  </si>
  <si>
    <t>0,1</t>
  </si>
  <si>
    <t>KSO:</t>
  </si>
  <si>
    <t>CC-CZ:</t>
  </si>
  <si>
    <t>1</t>
  </si>
  <si>
    <t>Místo:</t>
  </si>
  <si>
    <t xml:space="preserve"> </t>
  </si>
  <si>
    <t>Datum:</t>
  </si>
  <si>
    <t>16. 12. 2016</t>
  </si>
  <si>
    <t>10</t>
  </si>
  <si>
    <t>100</t>
  </si>
  <si>
    <t>Zadavatel:</t>
  </si>
  <si>
    <t>IČ:</t>
  </si>
  <si>
    <t>KSÚS  Středočeského Kraje</t>
  </si>
  <si>
    <t>DIČ:</t>
  </si>
  <si>
    <t>Uchazeč:</t>
  </si>
  <si>
    <t>Vyplň údaj</t>
  </si>
  <si>
    <t>Projektant:</t>
  </si>
  <si>
    <t>PRAGOPROJEKT, a.s.</t>
  </si>
  <si>
    <t>True</t>
  </si>
  <si>
    <t>Poznámka:</t>
  </si>
  <si>
    <t>Soupis prací je sestaven s využitím položek Cenové soustavy ÚRS (2016/1) . Cenové a technické
podmínky položek a technické specifikace, které nejsou uvedeny v soupisu prací (informace z tzv. úvodních částí katalogů) jsou neomezeně dálkově k dispozici na www.cs-urs.cz, OTSKP - SPK na www.rsd.cz.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</si>
  <si>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</si>
  <si>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</si>
  <si>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</si>
  <si>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</si>
  <si>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</si>
  <si>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</si>
  <si>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</si>
  <si>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</si>
  <si>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</si>
  <si>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</si>
  <si>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</si>
  <si>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</si>
  <si>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</si>
  <si>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</si>
  <si>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</si>
  <si>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</si>
  <si>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</si>
  <si>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</si>
  <si>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</si>
  <si>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</si>
  <si>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</si>
  <si>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</si>
  <si>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</si>
  <si>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</si>
  <si>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</si>
  <si>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</si>
  <si>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</si>
  <si>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</si>
  <si>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</si>
  <si>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</si>
  <si>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</si>
  <si>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</si>
  <si>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</si>
  <si>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</si>
  <si>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</si>
  <si>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</si>
  <si>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</si>
  <si>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</si>
  <si>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</si>
  <si>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190</t>
  </si>
  <si>
    <t>DIO</t>
  </si>
  <si>
    <t>STA</t>
  </si>
  <si>
    <t>{1cd63240-a5d7-453d-a9f2-cec5805a9eef}</t>
  </si>
  <si>
    <t>2</t>
  </si>
  <si>
    <t>SO 201</t>
  </si>
  <si>
    <t xml:space="preserve"> Most ev.č.11522–1</t>
  </si>
  <si>
    <t>{d256aad4-8d9c-47d4-b0e5-229b0ed5fc44}</t>
  </si>
  <si>
    <t>SO 451</t>
  </si>
  <si>
    <t>Přeložka nadzemního sdělovacího vedení</t>
  </si>
  <si>
    <t>{5211c849-e978-45f3-b79e-3c8b60a050ac}</t>
  </si>
  <si>
    <t>SO 501</t>
  </si>
  <si>
    <t>Přeložka STL plynovodu</t>
  </si>
  <si>
    <t>{40fc694a-d632-481a-81d5-ee2f3d509882}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</si>
  <si>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</si>
  <si>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</si>
  <si>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</si>
  <si>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</si>
  <si>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</si>
  <si>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</si>
  <si>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</si>
  <si>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190 - DIO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</si>
  <si>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</si>
  <si>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</si>
  <si>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</si>
  <si>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</si>
  <si>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</si>
  <si>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</si>
  <si>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</si>
  <si>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</si>
  <si>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</si>
  <si>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</si>
  <si>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</si>
  <si>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</si>
  <si>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</si>
  <si>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</si>
  <si>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</si>
  <si>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</si>
  <si>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</si>
  <si>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</si>
  <si>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</si>
  <si>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</si>
  <si>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</si>
  <si>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</si>
  <si>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</si>
  <si>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</si>
  <si>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</si>
  <si>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</si>
  <si>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</si>
  <si>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913111111</t>
  </si>
  <si>
    <t>Montáž a demontáž plastového podstavce dočasné dopravní značky</t>
  </si>
  <si>
    <t>kus</t>
  </si>
  <si>
    <t>CS ÚRS 2016 01</t>
  </si>
  <si>
    <t>4</t>
  </si>
  <si>
    <t>-1192866301</t>
  </si>
  <si>
    <t>VV</t>
  </si>
  <si>
    <t>podstavce značek (Z2 dva podstavce, Z2 se světly tři podstavce, IP22 dva podstavce)</t>
  </si>
  <si>
    <t>3*2+2*2+3</t>
  </si>
  <si>
    <t>913111112</t>
  </si>
  <si>
    <t>Montáž a demontáž sloupku délky do 2 m dočasné dopravní značky</t>
  </si>
  <si>
    <t>-1167298102</t>
  </si>
  <si>
    <t>sloupky značek (Z2 dva podstavce, Z2 se světly tři podstavce, IP22 dva podstavce)</t>
  </si>
  <si>
    <t>3</t>
  </si>
  <si>
    <t>913111115</t>
  </si>
  <si>
    <t>Montáž a demontáž dočasné dopravní značky samostatné základní</t>
  </si>
  <si>
    <t>515467021</t>
  </si>
  <si>
    <t xml:space="preserve">dočasná DZ základní, fólie RA1 </t>
  </si>
  <si>
    <t>7*IS11b, 2*IS11c, 2*B1, 2*E13, 2*IP10a, IP10b</t>
  </si>
  <si>
    <t>"celkem"  16</t>
  </si>
  <si>
    <t>913111116</t>
  </si>
  <si>
    <t>Montáž a demontáž dočasné dopravní značky samostatné zvětšené</t>
  </si>
  <si>
    <t>1076131004</t>
  </si>
  <si>
    <t xml:space="preserve">dočasná dz 1x1,5, fólie RA 1  </t>
  </si>
  <si>
    <t>" 2*IP22 "  2</t>
  </si>
  <si>
    <t>5</t>
  </si>
  <si>
    <t>913111211</t>
  </si>
  <si>
    <t>Příplatek k dočasnému podstavci plastovému za první a ZKD den použití</t>
  </si>
  <si>
    <t>602975524</t>
  </si>
  <si>
    <t xml:space="preserve">předpoklad 154 dnů, zhotovitel promítne v rámci této položky cenu za kompletní nájem po dobu dle svého harmonogramu </t>
  </si>
  <si>
    <t>"dle pol.č.913111111"  13*154</t>
  </si>
  <si>
    <t>6</t>
  </si>
  <si>
    <t>913111212</t>
  </si>
  <si>
    <t>Příplatek k dočasnému sloupku délky do 2 m za první a ZKD den použití</t>
  </si>
  <si>
    <t>1521092526</t>
  </si>
  <si>
    <t>"dle pol.č.913111112"  13*154</t>
  </si>
  <si>
    <t>7</t>
  </si>
  <si>
    <t>913111215</t>
  </si>
  <si>
    <t>Příplatek k dočasné dopravní značce samostatné základní za první a ZKD den použití</t>
  </si>
  <si>
    <t>-287622378</t>
  </si>
  <si>
    <t>"dle pol.č.913111115"  16*154</t>
  </si>
  <si>
    <t>8</t>
  </si>
  <si>
    <t>913111216</t>
  </si>
  <si>
    <t>Příplatek k dočasné dopravní značce samostatné zvětšené za první a ZKD den použití</t>
  </si>
  <si>
    <t>-168633845</t>
  </si>
  <si>
    <t>"dle pol.č.913111116"  2*154</t>
  </si>
  <si>
    <t>913221111</t>
  </si>
  <si>
    <t>Montáž a demontáž dočasné dopravní zábrany Z2 světelné šířky 1,5 m se 3 světly</t>
  </si>
  <si>
    <t>2136673694</t>
  </si>
  <si>
    <t>"vč. podstavců a sloupků, vč. sady světel"  2</t>
  </si>
  <si>
    <t>913221211</t>
  </si>
  <si>
    <t>Příplatek k dočasné dopravní zábraně Z2 světelné šířky 1,5m se 3 světly za první a ZKD den použití</t>
  </si>
  <si>
    <t>1079210602</t>
  </si>
  <si>
    <t>"dle pol.č.913221111"  2*154</t>
  </si>
  <si>
    <t xml:space="preserve">vč. podstavců a sloupků, vč. sady světel </t>
  </si>
  <si>
    <t>11</t>
  </si>
  <si>
    <t>913911113</t>
  </si>
  <si>
    <t>Montáž a demontáž akumulátoru dočasného dopravního značení olověného 12 V/180 Ah</t>
  </si>
  <si>
    <t>1830407091</t>
  </si>
  <si>
    <t>"k pol.č.913221111"  2</t>
  </si>
  <si>
    <t>12</t>
  </si>
  <si>
    <t>913911213</t>
  </si>
  <si>
    <t>Příplatek k dočasnému akumulátor 12V/180 Ah za první a ZKD den použití</t>
  </si>
  <si>
    <t>-176180517</t>
  </si>
  <si>
    <t>"dle pol.č.913911113"  2*154</t>
  </si>
  <si>
    <t>vč. podstavců a sloupků</t>
  </si>
  <si>
    <t>13</t>
  </si>
  <si>
    <t>913921131</t>
  </si>
  <si>
    <t>Dočasné omezení platnosti zakrytí základní dopravní značky</t>
  </si>
  <si>
    <t>-2119667898</t>
  </si>
  <si>
    <t>14</t>
  </si>
  <si>
    <t>913921132</t>
  </si>
  <si>
    <t>Dočasné omezení platnosti odkrytí základní dopravní značky</t>
  </si>
  <si>
    <t>712602624</t>
  </si>
  <si>
    <t>SO 201 -  Most ev.č.11522–1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</si>
  <si>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</si>
  <si>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</si>
  <si>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</si>
  <si>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</si>
  <si>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</si>
  <si>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</si>
  <si>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</si>
  <si>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</si>
  <si>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</si>
  <si>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</si>
  <si>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</si>
  <si>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</si>
  <si>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723 - Chráničky</t>
  </si>
  <si>
    <t xml:space="preserve">    782 - Dokončovací práce - obklady z kamene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</si>
  <si>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</si>
  <si>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</si>
  <si>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</si>
  <si>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</si>
  <si>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</si>
  <si>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</si>
  <si>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Zemní práce</t>
  </si>
  <si>
    <t>111212211</t>
  </si>
  <si>
    <t>Odstranění nevhodných dřevin do 100 m2 výšky do 1m s odstraněním pařezů v rovině nebo svahu 1:5</t>
  </si>
  <si>
    <t>m2</t>
  </si>
  <si>
    <t>2018829356</t>
  </si>
  <si>
    <t>"kácení náletových křovin"   50</t>
  </si>
  <si>
    <t>dle dendrol.průzkumu</t>
  </si>
  <si>
    <t>111301111</t>
  </si>
  <si>
    <t>Sejmutí drnu tl do 100 mm s přemístěním do 50 m nebo naložením na dopravní prostředek</t>
  </si>
  <si>
    <t>-210188964</t>
  </si>
  <si>
    <t>"Vlevo u opěry 1:"  17</t>
  </si>
  <si>
    <t>"Vlevo u opěry 2:"  32</t>
  </si>
  <si>
    <t>Součet</t>
  </si>
  <si>
    <t>112151354</t>
  </si>
  <si>
    <t>Kácení stromu s postupným spouštěním koruny a kmene D do 0,5 m</t>
  </si>
  <si>
    <t>-1673227497</t>
  </si>
  <si>
    <t>112201114</t>
  </si>
  <si>
    <t>Odstranění pařezů D do 0,5 m v rovině a svahu 1:5 s odklizením do 20 m a zasypáním jámy</t>
  </si>
  <si>
    <t>305873186</t>
  </si>
  <si>
    <t>113107163</t>
  </si>
  <si>
    <t>Odstranění podkladu pl přes 50 do 200 m2 z kameniva drceného tl 300 mm</t>
  </si>
  <si>
    <t>-1328360743</t>
  </si>
  <si>
    <t>"odbourání  konstrukčních vrstev a aktivní zóny vozovky před a za mostem, tl. vozovky bez horní vrstvy (frézování)</t>
  </si>
  <si>
    <t>"Předpolí O1:" 112,7-16,9</t>
  </si>
  <si>
    <t>"Předpolí O2:" 62,4-18,5</t>
  </si>
  <si>
    <t>113154123</t>
  </si>
  <si>
    <t>Frézování živičného krytu tl 50 mm pruh š 1 m pl do 500 m2 bez překážek v trase</t>
  </si>
  <si>
    <t>-1220370732</t>
  </si>
  <si>
    <t>"Frézování obrusné vrstvy na koncích úseků. Povinný odkup zhotovitelem, odvoz zahrnut v položce 997211511 a  997211519"</t>
  </si>
  <si>
    <t>"Předpolí O1:" 112,7</t>
  </si>
  <si>
    <t>"Předpolí O2:" 62,4</t>
  </si>
  <si>
    <t>"Na mostě:" 25,8</t>
  </si>
  <si>
    <t>"Chodník vpravo:" 16,5</t>
  </si>
  <si>
    <t>Mezisoučet</t>
  </si>
  <si>
    <t>"na hl. 100 mm  - délka 2x</t>
  </si>
  <si>
    <t>217,4*2</t>
  </si>
  <si>
    <t>113154124</t>
  </si>
  <si>
    <t>Frézování živičného krytu tl 100 mm pruh š 1 m pl do 500 m2 bez překážek v trase</t>
  </si>
  <si>
    <t>-2077540064</t>
  </si>
  <si>
    <t>"Frézování asfaltových vrstev v rozsahu mostu v předpokládané celkové tloušťce 100mm. "</t>
  </si>
  <si>
    <t>"Povinný odkup zhotovitelem, odvoz zahrnut v položce 997211511 a 997211519</t>
  </si>
  <si>
    <t>113202111</t>
  </si>
  <si>
    <t>Vytrhání obrub krajníků obrubníků stojatých</t>
  </si>
  <si>
    <t>m</t>
  </si>
  <si>
    <t>15973163</t>
  </si>
  <si>
    <t>"Odstranění stávajícího obrubníku.</t>
  </si>
  <si>
    <t>"Vpravo u O1:"  13,5+6,5</t>
  </si>
  <si>
    <t>114203202</t>
  </si>
  <si>
    <t>Očištění lomového kamene nebo betonových tvárnic od malty</t>
  </si>
  <si>
    <t>m3</t>
  </si>
  <si>
    <t>-258460372</t>
  </si>
  <si>
    <t>"pro pol.č.465513157"   2*1,0*0,2</t>
  </si>
  <si>
    <t>114203301</t>
  </si>
  <si>
    <t>Třídění lomového kamene nebo betonových tvárnic podle druhu, velikosti nebo tvaru</t>
  </si>
  <si>
    <t>-1471887873</t>
  </si>
  <si>
    <t>115101201</t>
  </si>
  <si>
    <t>Čerpání vody na dopravní výšku do 10 m průměrný přítok do 500 l/min</t>
  </si>
  <si>
    <t>hod</t>
  </si>
  <si>
    <t>1574470966</t>
  </si>
  <si>
    <t>"čerpání z jámy pro provedení základů+stálé čerpání pro převedení toku"   1500</t>
  </si>
  <si>
    <t>115101301</t>
  </si>
  <si>
    <t>Pohotovost čerpací soupravy pro dopravní výšku do 10 m přítok do 500 l/min</t>
  </si>
  <si>
    <t>den</t>
  </si>
  <si>
    <t>963704075</t>
  </si>
  <si>
    <t>124303101</t>
  </si>
  <si>
    <t>Vykopávky do 1000 m3 pro koryta vodotečí v hornině tř. 4</t>
  </si>
  <si>
    <t>614722092</t>
  </si>
  <si>
    <t>"Výkop pro dlažby v korytě dle pol.č.465513227:"  (20.0+6.1)*0.7</t>
  </si>
  <si>
    <t>"Výkop pro příčné prahy dle pol.č.452318510:"  0,5*1,0*(2+3)</t>
  </si>
  <si>
    <t>"Výkop pro zához z lomového kamene dle pol.č.462511111:"  1,25</t>
  </si>
  <si>
    <t>"odstranění zemních hrázek dle pol.č.171103101" 12</t>
  </si>
  <si>
    <t>129103201</t>
  </si>
  <si>
    <t>Čištění otevřených koryt vodotečí š dna přes 5 m hl do 5 m v hornině tř. 1 a 2</t>
  </si>
  <si>
    <t>-702818662</t>
  </si>
  <si>
    <t>"Čištění koryta potoka v průběhu a po dokončení výstavby od nečistot způsobených stavební činností (celkem cca 4 x)"</t>
  </si>
  <si>
    <t>4*25,0*4,0*0,1</t>
  </si>
  <si>
    <t>131301102</t>
  </si>
  <si>
    <t>Hloubení jam nezapažených v hornině tř. 4 objemu do 1000 m3</t>
  </si>
  <si>
    <t>-1069613122</t>
  </si>
  <si>
    <t>"odtěžení násypu mostu. Materiál bude dle vhodnosti využit.</t>
  </si>
  <si>
    <t>"Hlavní výkop pro bourání mostu:" (4.75+3.5)*13.0</t>
  </si>
  <si>
    <t>"Výkop koryta vodoteče v místě NK:" 91.2*1.5</t>
  </si>
  <si>
    <t>"Výkop u chodníkové galerie:" 5,0*0,75*5,5+2,1*3,85</t>
  </si>
  <si>
    <t>"Odtěžení jámy u křídla O1 vlevo:" 13,1*3,2</t>
  </si>
  <si>
    <t>16</t>
  </si>
  <si>
    <t>131301109</t>
  </si>
  <si>
    <t>Příplatek za lepivost u hloubení jam nezapažených v hornině tř. 4</t>
  </si>
  <si>
    <t>1500847670</t>
  </si>
  <si>
    <t>"50% z pol.č.131301102"  314,68*0,5</t>
  </si>
  <si>
    <t>17</t>
  </si>
  <si>
    <t>132301201</t>
  </si>
  <si>
    <t>Hloubení rýh š do 2000 mm v hornině tř. 4 objemu do 100 m3</t>
  </si>
  <si>
    <t>777877117</t>
  </si>
  <si>
    <t>"kanalizace DN 200"  3,5*1,3*2,0</t>
  </si>
  <si>
    <t>"kanalizace DN 400"  2,0*1,5*2,0</t>
  </si>
  <si>
    <t>18</t>
  </si>
  <si>
    <t>132301209</t>
  </si>
  <si>
    <t>Příplatek za lepivost k hloubení rýh š do 2000 mm v hornině tř. 4</t>
  </si>
  <si>
    <t>-2101922361</t>
  </si>
  <si>
    <t>"50% z pol.č.132301201"   15,1*0,5</t>
  </si>
  <si>
    <t>19</t>
  </si>
  <si>
    <t>153112122</t>
  </si>
  <si>
    <t>Zaberanění ocelových štětovnic na dl do 8 m ve standardních podmínkách z terénu</t>
  </si>
  <si>
    <t>-1488865346</t>
  </si>
  <si>
    <t>Pažení štětovnicemi</t>
  </si>
  <si>
    <t>5,0*(19,9+2,645)+6,0*(1+9)+2,6*8+2,7*3,0+5,0*12+6,0*5,5</t>
  </si>
  <si>
    <t>20</t>
  </si>
  <si>
    <t>M</t>
  </si>
  <si>
    <t>159202200</t>
  </si>
  <si>
    <t>štětovnice - použité 50 % obratovost</t>
  </si>
  <si>
    <t>t</t>
  </si>
  <si>
    <t>717556781</t>
  </si>
  <si>
    <t>štětovnice , šířka 600 mm,  155,5 kg/m2</t>
  </si>
  <si>
    <t>294,625*0,1555</t>
  </si>
  <si>
    <t>153113112</t>
  </si>
  <si>
    <t>Vytažení ocelových štětovnic dl do 12 m zaberaněných do hl 8 m z terénu ve standardnich podmínkách</t>
  </si>
  <si>
    <t>1101350964</t>
  </si>
  <si>
    <t>"dle pol.č.153112122"  294,625</t>
  </si>
  <si>
    <t>22</t>
  </si>
  <si>
    <t>161101101</t>
  </si>
  <si>
    <t>Svislé přemístění výkopku z horniny tř. 1 až 4 hl výkopu do 2,5 m</t>
  </si>
  <si>
    <t>227857946</t>
  </si>
  <si>
    <t>"dle pol.č.132301201 " 15,1</t>
  </si>
  <si>
    <t>23</t>
  </si>
  <si>
    <t>161101102</t>
  </si>
  <si>
    <t>Svislé přemístění výkopku z horniny tř. 1 až 4 hl výkopu do 4 m</t>
  </si>
  <si>
    <t>1578267659</t>
  </si>
  <si>
    <t xml:space="preserve">"dle pol.č.131301102 - 24%" 314,68*0,24 </t>
  </si>
  <si>
    <t>24</t>
  </si>
  <si>
    <t>162301402</t>
  </si>
  <si>
    <t>Vodorovné přemístění větví stromů listnatých do 5 km D kmene do 500 mm</t>
  </si>
  <si>
    <t>-1768712910</t>
  </si>
  <si>
    <t>"vč. likvidace štěpkováním</t>
  </si>
  <si>
    <t>25</t>
  </si>
  <si>
    <t>162301412</t>
  </si>
  <si>
    <t>Vodorovné přemístění kmenů stromů listnatých do 5 km D kmene do 500 mm</t>
  </si>
  <si>
    <t>392634994</t>
  </si>
  <si>
    <t>"vč. likvidace</t>
  </si>
  <si>
    <t>26</t>
  </si>
  <si>
    <t>162301422</t>
  </si>
  <si>
    <t>Vodorovné přemístění pařezů do 5 km D do 500 mm</t>
  </si>
  <si>
    <t>1801630392</t>
  </si>
  <si>
    <t>27</t>
  </si>
  <si>
    <t>162501102</t>
  </si>
  <si>
    <t>Vodorovné přemístění do 3000 m výkopku/sypaniny z horniny tř. 1 až 4</t>
  </si>
  <si>
    <t>-2038848687</t>
  </si>
  <si>
    <t>"Odvoz na mezideponii</t>
  </si>
  <si>
    <t>"pro pol.č.174101101" 50,312</t>
  </si>
  <si>
    <t>"pro pol.č.175101201" 113,391</t>
  </si>
  <si>
    <t>"Dovoz z mezideponie</t>
  </si>
  <si>
    <t>163,703</t>
  </si>
  <si>
    <t>28</t>
  </si>
  <si>
    <t>162701105</t>
  </si>
  <si>
    <t>Vodorovné přemístění do 10000 m výkopku/sypaniny z horniny tř. 1 až 4</t>
  </si>
  <si>
    <t>587612143</t>
  </si>
  <si>
    <t xml:space="preserve">"přebytek zeminy na trvalou z meziskládky na skládku </t>
  </si>
  <si>
    <t>"celkový objem odkopávek zeminy " 34,02+40,0+314,68+15,1</t>
  </si>
  <si>
    <t>"odpočet objemu pro násypy a zásypy viz pol.č.162501102" -163,703</t>
  </si>
  <si>
    <t>29</t>
  </si>
  <si>
    <t>162701109</t>
  </si>
  <si>
    <t>Příplatek k vodorovnému přemístění výkopku/sypaniny z horniny tř. 1 až 4 ZKD 1000 m přes 10000 m</t>
  </si>
  <si>
    <t>-1164310039</t>
  </si>
  <si>
    <t>"dle pol.č.162701105" 240,097*10</t>
  </si>
  <si>
    <t>"zhotovitel promítne v rámci položky cenu za odvoz na skládku dle svých zvyklostí a možností skládkování "</t>
  </si>
  <si>
    <t>30</t>
  </si>
  <si>
    <t>167101101</t>
  </si>
  <si>
    <t>Nakládání výkopku z hornin tř. 1 až 4 do 100 m3</t>
  </si>
  <si>
    <t>-1791031246</t>
  </si>
  <si>
    <t>"naložení na mezideponii z výkopů dle pol.č.162501102"   163,703</t>
  </si>
  <si>
    <t>31</t>
  </si>
  <si>
    <t>171103101</t>
  </si>
  <si>
    <t>Zemní hrázky melioračních kanálů z horniny tř. 1 až 4</t>
  </si>
  <si>
    <t>-1409797403</t>
  </si>
  <si>
    <t>"Hrázky pro převedení toku v průběhu výstavby"  2*6,0*1,0*1,0</t>
  </si>
  <si>
    <t>32</t>
  </si>
  <si>
    <t>583312010</t>
  </si>
  <si>
    <t>štěrkopísek netříděný stabilizační zemina</t>
  </si>
  <si>
    <t>-44806108</t>
  </si>
  <si>
    <t>"zemina vhodná pro zemní hrázky</t>
  </si>
  <si>
    <t>"nákup a dovoz dle pol.č.171103101 "  12*2,1</t>
  </si>
  <si>
    <t>33</t>
  </si>
  <si>
    <t>171201201</t>
  </si>
  <si>
    <t>Uložení sypaniny na skládky</t>
  </si>
  <si>
    <t>77198</t>
  </si>
  <si>
    <t>na skládku</t>
  </si>
  <si>
    <t>"dle pol.č.162701105 "  240,097</t>
  </si>
  <si>
    <t>na mezideponii</t>
  </si>
  <si>
    <t>"dle pol.č.162501102   1. část"  163,703</t>
  </si>
  <si>
    <t>34</t>
  </si>
  <si>
    <t>171201211</t>
  </si>
  <si>
    <t>Poplatek za uložení odpadu ze sypaniny na skládce (skládkovné)</t>
  </si>
  <si>
    <t>-1666876854</t>
  </si>
  <si>
    <t>"dle pol.č.162701105 "  240,097*2,1</t>
  </si>
  <si>
    <t>35</t>
  </si>
  <si>
    <t>174101101</t>
  </si>
  <si>
    <t>Zásyp jam, šachet rýh nebo kolem objektů sypaninou se zhutněním</t>
  </si>
  <si>
    <t>-901443504</t>
  </si>
  <si>
    <t>"Ochranný zásyp za opěrami s hutněním na Id=0,85 ze štěrkodrti</t>
  </si>
  <si>
    <t>"Ochranný zásyp O1:" 0,5*15,7</t>
  </si>
  <si>
    <t>"Ochranný zásyp O2:" 0,3*13,1</t>
  </si>
  <si>
    <t>"Ochranný zásyp za nábřežní zdí:"  4,4*2,3*0,6</t>
  </si>
  <si>
    <t>"Zásyp za opěrou zeminou vhodnou s hutněním na Id=0,9, resp. D=100%</t>
  </si>
  <si>
    <t>"Zásyp za opěrou O1:" 1,6*15,7</t>
  </si>
  <si>
    <t>"Zásyp za opěrou O2:" 0,9*13,1</t>
  </si>
  <si>
    <t>"Zeď:" 4,4*1,3*0,6</t>
  </si>
  <si>
    <t>"kanalizace DN 200"  3,5*1,3*(2,0-0,1-0,5)</t>
  </si>
  <si>
    <t>"kanalizace DN 400"  2,0*1,5*(2,0-0,1-0,7)</t>
  </si>
  <si>
    <t>36</t>
  </si>
  <si>
    <t>583441720</t>
  </si>
  <si>
    <t>štěrkodrť frakce 0-32 třída C</t>
  </si>
  <si>
    <t>453059130</t>
  </si>
  <si>
    <t>"Poznámka k položce:
Drcené kamenivo dle ČSN EN 13242 (kamenivo pro nestmelené směsi …..)"</t>
  </si>
  <si>
    <t>"dle pol.č.174101101 - 1. část"  17,852*1,9</t>
  </si>
  <si>
    <t>37</t>
  </si>
  <si>
    <t>175101201</t>
  </si>
  <si>
    <t>Obsypání objektu nad přilehlým původním terénem sypaninou bez prohození, uloženou do 3 m</t>
  </si>
  <si>
    <t>674055353</t>
  </si>
  <si>
    <t>"zemina vhodná nebo podmínečně vhodná do násypu, hutnění na Id=0,8, resp. 95 % PS</t>
  </si>
  <si>
    <t>"Obsypy základů:</t>
  </si>
  <si>
    <t>"Zásyp dna základu:" (14,13+2*2)*1,1*3,5</t>
  </si>
  <si>
    <t>"Zásyp základu v rubu:" 2*0,6*(15,7+13,1+4,4)</t>
  </si>
  <si>
    <t>"Předpolí:"  (11+4)*0,25</t>
  </si>
  <si>
    <t>38</t>
  </si>
  <si>
    <t>175111101</t>
  </si>
  <si>
    <t>Obsypání potrubí ručně sypaninou bez prohození, uloženou do 3 m</t>
  </si>
  <si>
    <t>335230653</t>
  </si>
  <si>
    <t>"Obsyp kanalizace</t>
  </si>
  <si>
    <t>"kanalizace DN 200"  3,5*1,3*0,5-(3,5*3,14*0,1*0,1)</t>
  </si>
  <si>
    <t>"kanalizace DN 400"  2,0*1,5*0,7-(2,0*3,14*0,2*0,2)</t>
  </si>
  <si>
    <t>39</t>
  </si>
  <si>
    <t>583439300</t>
  </si>
  <si>
    <t xml:space="preserve">kamenivo drcené </t>
  </si>
  <si>
    <t>-428043703</t>
  </si>
  <si>
    <t>"dle pol.č.175111101"  4,014*2,0</t>
  </si>
  <si>
    <t>40</t>
  </si>
  <si>
    <t>181102302</t>
  </si>
  <si>
    <t>Úprava pláně v zářezech se zhutněním</t>
  </si>
  <si>
    <t>1369641371</t>
  </si>
  <si>
    <t>"předpolí dle pol.č.564851111"  99,5</t>
  </si>
  <si>
    <t>41</t>
  </si>
  <si>
    <t>181301102</t>
  </si>
  <si>
    <t>Rozprostření ornice tl vrstvy do 150 mm pl do 500 m2 v rovině nebo ve svahu do 1:5</t>
  </si>
  <si>
    <t>-487932483</t>
  </si>
  <si>
    <t>"Předpolí:" 11+4</t>
  </si>
  <si>
    <t>42</t>
  </si>
  <si>
    <t>103111000</t>
  </si>
  <si>
    <t>zemina vhodná pro ohumusování</t>
  </si>
  <si>
    <t>282986881</t>
  </si>
  <si>
    <t>"nákup a dovoz</t>
  </si>
  <si>
    <t>" dle pol.č.181301102"   15,0*0,15</t>
  </si>
  <si>
    <t>43</t>
  </si>
  <si>
    <t>181411123</t>
  </si>
  <si>
    <t>Založení lučního trávníku výsevem plochy do 1000 m2 v rovině</t>
  </si>
  <si>
    <t>-38137824</t>
  </si>
  <si>
    <t>"z pol. 181301102:" 15,0</t>
  </si>
  <si>
    <t>44</t>
  </si>
  <si>
    <t>005724100</t>
  </si>
  <si>
    <t>osivo směs travní parková</t>
  </si>
  <si>
    <t>kg</t>
  </si>
  <si>
    <t>1399285274</t>
  </si>
  <si>
    <t>15,0*0,04</t>
  </si>
  <si>
    <t>45</t>
  </si>
  <si>
    <t>182201101</t>
  </si>
  <si>
    <t>Svahování násypů</t>
  </si>
  <si>
    <t>1535031338</t>
  </si>
  <si>
    <t>"pod ohumusování"  15</t>
  </si>
  <si>
    <t>46</t>
  </si>
  <si>
    <t>184802631</t>
  </si>
  <si>
    <t>Chemické odplevelení po založení kultury postřikem na široko ve svahu do 1:1</t>
  </si>
  <si>
    <t>627589528</t>
  </si>
  <si>
    <t>15,0*1,5</t>
  </si>
  <si>
    <t>47</t>
  </si>
  <si>
    <t>185803113</t>
  </si>
  <si>
    <t>Ošetření trávníku shrabáním ve svahu do 1:1</t>
  </si>
  <si>
    <t>-1405881761</t>
  </si>
  <si>
    <t>15,0*3</t>
  </si>
  <si>
    <t>48</t>
  </si>
  <si>
    <t>185804311</t>
  </si>
  <si>
    <t>Zalití rostlin vodou plocha do 20 m2</t>
  </si>
  <si>
    <t>-1798175480</t>
  </si>
  <si>
    <t>15,0*0,005</t>
  </si>
  <si>
    <t>49</t>
  </si>
  <si>
    <t>185851121</t>
  </si>
  <si>
    <t>Dovoz vody pro zálivku rostlin za vzdálenost do 1000 m</t>
  </si>
  <si>
    <t>-1274809532</t>
  </si>
  <si>
    <t>Zakládání</t>
  </si>
  <si>
    <t>50</t>
  </si>
  <si>
    <t>212792212</t>
  </si>
  <si>
    <t>Odvodnění mostní opěry - drenážní flexibilní plastové potrubí DN 160</t>
  </si>
  <si>
    <t>-2095473533</t>
  </si>
  <si>
    <t>""drenážní tr. HDPE DN 150 SN8 děrovaná s plným dnem za rubem opěr, ve sklonu min" . 3%</t>
  </si>
  <si>
    <t>15,7+13,1+4,4</t>
  </si>
  <si>
    <t>51</t>
  </si>
  <si>
    <t>274211311</t>
  </si>
  <si>
    <t>Zdivo základových pásů opěrných zdí a valů z lomového kamene na maltu cementovou</t>
  </si>
  <si>
    <t>1216948513</t>
  </si>
  <si>
    <t xml:space="preserve">Zdění základy pod ocelovými nosníky chodníkové galerie:  </t>
  </si>
  <si>
    <t>0,75*0,75*1,0</t>
  </si>
  <si>
    <t>52</t>
  </si>
  <si>
    <t>274321118</t>
  </si>
  <si>
    <t>Základové pasy, prahy, věnce a ostruhy ze ŽB C 30/37</t>
  </si>
  <si>
    <t>-1648632864</t>
  </si>
  <si>
    <t>"vč. nátěru zasypaných ploch proti zemní vlhkosti, beton C30/37-XF3+XA1"</t>
  </si>
  <si>
    <t>"Základ rámu:" 68,1*0,35</t>
  </si>
  <si>
    <t>"Základ zdi:" 0,70*1,50*5,0</t>
  </si>
  <si>
    <t>53</t>
  </si>
  <si>
    <t>274354111</t>
  </si>
  <si>
    <t>Bednění základových pasů - zřízení</t>
  </si>
  <si>
    <t>-2033154328</t>
  </si>
  <si>
    <t>"systémové bednění povrch vodovzdorná překližka nebo ocelové bednění</t>
  </si>
  <si>
    <t>"Základ rámu:" 38,9*0,75</t>
  </si>
  <si>
    <t>"Základ zdi:" 0,70*(2*1,50+2*5,0)</t>
  </si>
  <si>
    <t>54</t>
  </si>
  <si>
    <t>274354211</t>
  </si>
  <si>
    <t>Bednění základových pasů - odstranění</t>
  </si>
  <si>
    <t>-1610996429</t>
  </si>
  <si>
    <t>"dle pol.č.274354111"  38,275</t>
  </si>
  <si>
    <t>55</t>
  </si>
  <si>
    <t>274361116</t>
  </si>
  <si>
    <t>Výztuž základových pasů, prahů, věnců a ostruh z betonářské oceli 10 505</t>
  </si>
  <si>
    <t>-448095025</t>
  </si>
  <si>
    <t>"Výztuž základů opěr z oceli B500B. Odhad 150 kg/m3</t>
  </si>
  <si>
    <t>29,085*0,150</t>
  </si>
  <si>
    <t>Svislé a kompletní konstrukce</t>
  </si>
  <si>
    <t>56</t>
  </si>
  <si>
    <t>317171126</t>
  </si>
  <si>
    <t>Kotvení monolitického betonu římsy do mostovky kotvou do vývrtu</t>
  </si>
  <si>
    <t>-1365645332</t>
  </si>
  <si>
    <t>"Kotvy říms na mostě s povrchovou ochranou dle TZ, TKP  19A</t>
  </si>
  <si>
    <t>2*6+5</t>
  </si>
  <si>
    <t>57</t>
  </si>
  <si>
    <t>548792040</t>
  </si>
  <si>
    <t>kotva římsy na mostě s povrchovou ochranou dle TZ, TKP 19A</t>
  </si>
  <si>
    <t>1992611589</t>
  </si>
  <si>
    <t>58</t>
  </si>
  <si>
    <t>317321118</t>
  </si>
  <si>
    <t>Mostní římsy ze ŽB C 30/37</t>
  </si>
  <si>
    <t>-1625449017</t>
  </si>
  <si>
    <t>"beton C30/37- XF4, XD3</t>
  </si>
  <si>
    <t>"Levá římsa na mostě:"  0,4*5,24</t>
  </si>
  <si>
    <t>"Pravá římsa na mostě:"  0,37*3,9</t>
  </si>
  <si>
    <t>"Římsa na zdi:"  0,2*5,0</t>
  </si>
  <si>
    <t>59</t>
  </si>
  <si>
    <t>317353121</t>
  </si>
  <si>
    <t>Bednění mostních říms všech tvarů - zřízení</t>
  </si>
  <si>
    <t>-326283912</t>
  </si>
  <si>
    <t>"systémové bednění, povrchová úprava celoplošné vícevrstvé desky se strukturou dřeva zpevněné povrchově pečetící pryskyřičnou vrstvou</t>
  </si>
  <si>
    <t>"Levá římsa na mostě:"  1,4*5,24</t>
  </si>
  <si>
    <t>"Pravá římsa na mostě:"  1,25*3,9</t>
  </si>
  <si>
    <t>"Římsa na zdi:"  0,85*5,0</t>
  </si>
  <si>
    <t>60</t>
  </si>
  <si>
    <t>317353221</t>
  </si>
  <si>
    <t>Bednění mostních říms všech tvarů - odstranění</t>
  </si>
  <si>
    <t>-495399280</t>
  </si>
  <si>
    <t>"dle pol.č.317353121"   16,461</t>
  </si>
  <si>
    <t>61</t>
  </si>
  <si>
    <t>317361116</t>
  </si>
  <si>
    <t>Výztuž mostních říms z betonářské oceli 10 505</t>
  </si>
  <si>
    <t>-1323115261</t>
  </si>
  <si>
    <t>"odhad 130 kg/m3,  ocel B500B</t>
  </si>
  <si>
    <t>4,539*0,130</t>
  </si>
  <si>
    <t>62</t>
  </si>
  <si>
    <t>334223311</t>
  </si>
  <si>
    <t>Obklad z lomového kamene zdiva mostů kotvený  lícovaný řádkový z haklíků tl do 150 mm</t>
  </si>
  <si>
    <t>-288377892</t>
  </si>
  <si>
    <t>"Obklad čel z kamene z řádkového zdiva na MC25-XF4 tl. 150 mm.</t>
  </si>
  <si>
    <t>"Líc zdi:"  2,30*5,0</t>
  </si>
  <si>
    <t>vč. kotvení</t>
  </si>
  <si>
    <t>63</t>
  </si>
  <si>
    <t>334323118</t>
  </si>
  <si>
    <t>Mostní opěry a úložné prahy ze ŽB C 30/37</t>
  </si>
  <si>
    <t>1273424047</t>
  </si>
  <si>
    <t>" beton C30/37-XF3"</t>
  </si>
  <si>
    <t>"Rámové stojky:"  2*41,6*0,35</t>
  </si>
  <si>
    <t>"Levé křídlo O1:"  0,1*0,61*2,73</t>
  </si>
  <si>
    <t>"Pravé křídlo O2:"  3,72*0,40</t>
  </si>
  <si>
    <t>"Nábřežní zeď:"  2,30*0,60*5,0</t>
  </si>
  <si>
    <t>64</t>
  </si>
  <si>
    <t>334351112</t>
  </si>
  <si>
    <t>Bednění systémové mostních opěr a úložných prahů z překližek pro ŽB - zřízení</t>
  </si>
  <si>
    <t>1642742498</t>
  </si>
  <si>
    <t>"Rámové stojky:" 2,95*2*2*14,13</t>
  </si>
  <si>
    <t>"Levé křídlo O1:"  2,7*0,6</t>
  </si>
  <si>
    <t>"Pravé křídlo O2:"  (1,2*2+0,40)*3,25</t>
  </si>
  <si>
    <t>"Nábřežní zeď:"  2,30*5,0+2,4*5,0+2,3*0,60*2</t>
  </si>
  <si>
    <t>65</t>
  </si>
  <si>
    <t>334351211</t>
  </si>
  <si>
    <t>Bednění systémové mostních opěr a úložných prahů z překližek - odstranění</t>
  </si>
  <si>
    <t>1574631785</t>
  </si>
  <si>
    <t>"dle pol.č.334351112 "   203,714</t>
  </si>
  <si>
    <t>66</t>
  </si>
  <si>
    <t>334361216</t>
  </si>
  <si>
    <t>Výztuž dříků opěr z betonářské oceli 10 505</t>
  </si>
  <si>
    <t>-1035119652</t>
  </si>
  <si>
    <t>"Výztuž rámových stojek z oceli B 500B. Odhad 150kg/m3</t>
  </si>
  <si>
    <t>37,675*0,15</t>
  </si>
  <si>
    <t>67</t>
  </si>
  <si>
    <t>334361226</t>
  </si>
  <si>
    <t>Výztuž křídel, závěrných zdí z betonářské oceli 10 505</t>
  </si>
  <si>
    <t>-1744885086</t>
  </si>
  <si>
    <t>Výztuž křídel odhad 180kg/m3. Ocel B 500B</t>
  </si>
  <si>
    <t>"křídla:"  (0,167+1,124)*0,18</t>
  </si>
  <si>
    <t>Výztuž chodníkových zdí odhad 120kg/m3. Ocel B 500B</t>
  </si>
  <si>
    <t>"nábřež zed:"  (6,9)*0,12</t>
  </si>
  <si>
    <t>68</t>
  </si>
  <si>
    <t>388995212</t>
  </si>
  <si>
    <t>Chránička kabelů z trub HDPE v římse DN 110</t>
  </si>
  <si>
    <t>272304227</t>
  </si>
  <si>
    <t>"Rezervní chráničky v římsách Æ 110/94 mm</t>
  </si>
  <si>
    <t>"V římsách:" 5,3+4,0</t>
  </si>
  <si>
    <t>"V odláždění za křídly:" 2*2,5</t>
  </si>
  <si>
    <t>69</t>
  </si>
  <si>
    <t>388995215</t>
  </si>
  <si>
    <t>Chránička kabelů z trub HDPE v římse DN 200</t>
  </si>
  <si>
    <t>-1610316719</t>
  </si>
  <si>
    <t>"Prostup DN180 pro drenáž DN150 v křídlech. vč. příruby.</t>
  </si>
  <si>
    <t>2*2*0,35</t>
  </si>
  <si>
    <t>70</t>
  </si>
  <si>
    <t>392571111</t>
  </si>
  <si>
    <t>Otryskání líce obezdívky pískem v opěře</t>
  </si>
  <si>
    <t>1453079544</t>
  </si>
  <si>
    <t>Sanace stávajících nábřežních zdí-tryskání</t>
  </si>
  <si>
    <t>"Nábřežní zeď vlevo u O2:"  2,5*2,0</t>
  </si>
  <si>
    <t>"Nábřežní zeď vpravo u O1:"  2,5*4,0</t>
  </si>
  <si>
    <t>"Nábřežní zeď vpravo u O2:"  2,5*3,0</t>
  </si>
  <si>
    <t>71</t>
  </si>
  <si>
    <t>395511311</t>
  </si>
  <si>
    <t>Vyklínování uvolněných kamenů l spáry nad 6 do 8 m hornina suchá</t>
  </si>
  <si>
    <t>2011686491</t>
  </si>
  <si>
    <t>vč. doplnění vypadlých kamenů</t>
  </si>
  <si>
    <t>Sanace stávajících nábřežních zdí-spárování</t>
  </si>
  <si>
    <t>72</t>
  </si>
  <si>
    <t>395901512</t>
  </si>
  <si>
    <t>Vysekání spár l nad 8 m hl nad 40 do 80 mm v opěře hornina suchá</t>
  </si>
  <si>
    <t>-267129224</t>
  </si>
  <si>
    <t>Vodorovné konstrukce</t>
  </si>
  <si>
    <t>73</t>
  </si>
  <si>
    <t>421321128</t>
  </si>
  <si>
    <t>Mostní nosné konstrukce deskové ze ŽB C 30/37</t>
  </si>
  <si>
    <t>1928650459</t>
  </si>
  <si>
    <t>"Mostovka - deska z betonu C30/37 XF2</t>
  </si>
  <si>
    <t>1,8*14,13</t>
  </si>
  <si>
    <t>74</t>
  </si>
  <si>
    <t>421361226</t>
  </si>
  <si>
    <t>Výztuž ŽB deskového mostu z betonářské oceli 10 505</t>
  </si>
  <si>
    <t>1348670914</t>
  </si>
  <si>
    <t>"Betonářská výztuž z oceli B 500B. Odhad 180 kg/m3</t>
  </si>
  <si>
    <t>"dle pol.č.421321128"   25,434*0,18</t>
  </si>
  <si>
    <t>75</t>
  </si>
  <si>
    <t>421955112</t>
  </si>
  <si>
    <t>Bednění z překližek na mostní skruži - zřízení</t>
  </si>
  <si>
    <t>-25979282</t>
  </si>
  <si>
    <t>3,85*14,13</t>
  </si>
  <si>
    <t>76</t>
  </si>
  <si>
    <t>421955212</t>
  </si>
  <si>
    <t>Bednění z překližek na mostní skruži - odstranění</t>
  </si>
  <si>
    <t>132447846</t>
  </si>
  <si>
    <t>"dle pol.č.421955112"  54,401</t>
  </si>
  <si>
    <t>77</t>
  </si>
  <si>
    <t>423352121</t>
  </si>
  <si>
    <t>Bednění vnějších boků proměnné výšky - zřízení</t>
  </si>
  <si>
    <t>-382525210</t>
  </si>
  <si>
    <t>"Rámové rohy:" 2*0,7*14,13</t>
  </si>
  <si>
    <t>"Boky mostovky vlevo:" 2,10</t>
  </si>
  <si>
    <t>"Boky mostovky vlevo:" 2,75</t>
  </si>
  <si>
    <t>78</t>
  </si>
  <si>
    <t>423352221</t>
  </si>
  <si>
    <t>Bednění vnějších boků proměnné výšky - odstranění</t>
  </si>
  <si>
    <t>1994125439</t>
  </si>
  <si>
    <t>"dle pol.č.423352121"  24,632</t>
  </si>
  <si>
    <t>79</t>
  </si>
  <si>
    <t>451477121</t>
  </si>
  <si>
    <t>Podkladní vrstva plastbetonová drenážní první vrstva tl 20 mm</t>
  </si>
  <si>
    <t>-1485376511</t>
  </si>
  <si>
    <t>"Drenáž v úžlabí"    0,15*(5,35+5,11)</t>
  </si>
  <si>
    <t>80</t>
  </si>
  <si>
    <t>451477122</t>
  </si>
  <si>
    <t>Podkladní vrstva plastbetonová drenážní každá další vrstva tl 20 mm</t>
  </si>
  <si>
    <t>1972352505</t>
  </si>
  <si>
    <t>"viz pol. 451477121:"   1,569</t>
  </si>
  <si>
    <t>81</t>
  </si>
  <si>
    <t>451571112</t>
  </si>
  <si>
    <t>Lože pod dlažby ze štěrkopísku vrstva tl nad 100 do 150 mm</t>
  </si>
  <si>
    <t>-1046427029</t>
  </si>
  <si>
    <t>ŠP podsyp a nadsyp těsnící fólie v přechodové oblasti v tl. 150 mm</t>
  </si>
  <si>
    <t>"Přechodová oblast O1:"  1,5*16,0*2</t>
  </si>
  <si>
    <t>"Přechodová oblast O2:"  1,5*12,0*2</t>
  </si>
  <si>
    <t>"Zámková dlažba-chodník:"  31</t>
  </si>
  <si>
    <t>82</t>
  </si>
  <si>
    <t>451571211</t>
  </si>
  <si>
    <t>Lože pod dlažby z kameniva těženého hrubého vrstva tl do 100 mm</t>
  </si>
  <si>
    <t>-1413225079</t>
  </si>
  <si>
    <t>"štěrkodrť tl 10cm fr.0/32, třídy A, dle ČSN EN 13 285"</t>
  </si>
  <si>
    <t>"Pod zámkovou dlažbu:"  31</t>
  </si>
  <si>
    <t>"Pod dlažby za křídly:"  2*1,0</t>
  </si>
  <si>
    <t>"Pod skluzy:"  2,0*0,6</t>
  </si>
  <si>
    <t>83</t>
  </si>
  <si>
    <t>451573111</t>
  </si>
  <si>
    <t>Lože pod potrubí otevřený výkop ze štěrkopísku</t>
  </si>
  <si>
    <t>-1508196587</t>
  </si>
  <si>
    <t>"kanalizace DN 200"  3,5*1,3*0,1</t>
  </si>
  <si>
    <t>"kanalizace DN 400"  2,0*1,5*0,1</t>
  </si>
  <si>
    <t>84</t>
  </si>
  <si>
    <t>452112121</t>
  </si>
  <si>
    <t>Osazení betonových prstenců nebo rámů v do 200 mm</t>
  </si>
  <si>
    <t>-350122108</t>
  </si>
  <si>
    <t>"dle pol.č.895941311"  1</t>
  </si>
  <si>
    <t>85</t>
  </si>
  <si>
    <t>592238640</t>
  </si>
  <si>
    <t xml:space="preserve">prstenec betonový pro uliční vpusť vyrovnávací </t>
  </si>
  <si>
    <t>-1534226632</t>
  </si>
  <si>
    <t>"nová UV dle pol.č.452112121"  1</t>
  </si>
  <si>
    <t>86</t>
  </si>
  <si>
    <t>452311151</t>
  </si>
  <si>
    <t>Podkladní desky z betonu prostého tř. C 20/25 otevřený výkop</t>
  </si>
  <si>
    <t>1824388168</t>
  </si>
  <si>
    <t>"Podkladní beton 20/25n-XF3</t>
  </si>
  <si>
    <t>"Pod dlažby v korytě:" 82,1*0,15</t>
  </si>
  <si>
    <t>87</t>
  </si>
  <si>
    <t>452311161</t>
  </si>
  <si>
    <t>Podkladní desky z betonu prostého tř. C 25/30 otevřený výkop</t>
  </si>
  <si>
    <t>-1364383791</t>
  </si>
  <si>
    <t>"Podkladní beton C25/30-XF3</t>
  </si>
  <si>
    <t>"Pod základy:"  82,2*0,15</t>
  </si>
  <si>
    <t>"Pod nábřežní zeď:"  11,7*0,15</t>
  </si>
  <si>
    <t>88</t>
  </si>
  <si>
    <t>452318510</t>
  </si>
  <si>
    <t>Zajišťovací práh z betonu prostého se zvýšenými nároky na prostředí</t>
  </si>
  <si>
    <t>-1358702590</t>
  </si>
  <si>
    <t>Z betonu C20/25-XF3</t>
  </si>
  <si>
    <t>"Prahy v korytě:"  0,5*1,0*(2+3)</t>
  </si>
  <si>
    <t>89</t>
  </si>
  <si>
    <t>452351101</t>
  </si>
  <si>
    <t>Bednění podkladních desek nebo bloků nebo sedlového lože otevřený výkop</t>
  </si>
  <si>
    <t>1531671997</t>
  </si>
  <si>
    <t>"Sokl pod drenáž za opěrou:"  (15,7+13,1+4,4)*1,1</t>
  </si>
  <si>
    <t>"vč. odbednění</t>
  </si>
  <si>
    <t>90</t>
  </si>
  <si>
    <t>457311117</t>
  </si>
  <si>
    <t>Vyrovnávací nebo spádový beton C 25/30 včetně úpravy povrchu</t>
  </si>
  <si>
    <t>660497410</t>
  </si>
  <si>
    <t>"Sokl pod drenáž C25/30n-XF3+XA1:"  (15,7+13,1+4,4)*1,85*0,3</t>
  </si>
  <si>
    <t>91</t>
  </si>
  <si>
    <t>458311121</t>
  </si>
  <si>
    <t>Výplňové klíny za opěrou z betonu prostého C 8/10 hutněného po vrstvách</t>
  </si>
  <si>
    <t>899121425</t>
  </si>
  <si>
    <t xml:space="preserve">"přechodový klín z mezerovitého betonu  </t>
  </si>
  <si>
    <t>"Přechodový klín O1:" 2,8*0,6*7,1</t>
  </si>
  <si>
    <t>"Přechodový klín O2:" 2,15*0,6*11,1</t>
  </si>
  <si>
    <t>92</t>
  </si>
  <si>
    <t>458311131</t>
  </si>
  <si>
    <t>Filtrační vrstvy za opěrou z betonu drenážního B 5 hutněného po vrstvách</t>
  </si>
  <si>
    <t>-1459188536</t>
  </si>
  <si>
    <t>"drenážní beton MCB-8</t>
  </si>
  <si>
    <t>"Obetonování drenážních trub:"    (15,7+13,1+4,4)*0,3*0,3</t>
  </si>
  <si>
    <t>93</t>
  </si>
  <si>
    <t>461991111</t>
  </si>
  <si>
    <t>Zřízení ochranného opevnění dna a svahů melioračních kanálů z geotextilie, fólie nebo síťoviny</t>
  </si>
  <si>
    <t>313433920</t>
  </si>
  <si>
    <t>"Izolace přechodové oblasti. Geomembrána min. pevnosti 20kN/m</t>
  </si>
  <si>
    <t>"a tažností min. 20% v obou směrech.</t>
  </si>
  <si>
    <t>2*(7,1+11,1)*1,3</t>
  </si>
  <si>
    <t>94</t>
  </si>
  <si>
    <t>693410240</t>
  </si>
  <si>
    <t>dod geomembrány min. pevnosti 20kN/m</t>
  </si>
  <si>
    <t>727800600</t>
  </si>
  <si>
    <t>"dle pol.č.461991111 + 15 % " 47,32*1,15</t>
  </si>
  <si>
    <t>95</t>
  </si>
  <si>
    <t>465513127</t>
  </si>
  <si>
    <t>Dlažba z lomového kamene na cementovou maltu s vyspárováním tl 200 mm</t>
  </si>
  <si>
    <t>680833285</t>
  </si>
  <si>
    <t>"Tl. 0.20m vč. spárování MC25 XF3+XA1, kámen pro vodohospodářské účely dle ČSN EN 13383-1“</t>
  </si>
  <si>
    <t>82,1</t>
  </si>
  <si>
    <t>96</t>
  </si>
  <si>
    <t>465513156</t>
  </si>
  <si>
    <t>Dlažba svahu u opěr z upraveného lomového žulového kamene LK 20 do lože C 25/30 plochy do 10 m2</t>
  </si>
  <si>
    <t>1709087104</t>
  </si>
  <si>
    <t xml:space="preserve">"Dlažby z lom. kamene tl. do 200 mm, (kamenivo tř. i dle ČSN 72 1860) do betonu C20/25n-XF3, včetně spárování cem. maltou MC25 XF4. </t>
  </si>
  <si>
    <t>"Za křídly :" 2*1,0*0,2</t>
  </si>
  <si>
    <t>Komunikace pozemní</t>
  </si>
  <si>
    <t>97</t>
  </si>
  <si>
    <t>564851111</t>
  </si>
  <si>
    <t>Podklad ze štěrkodrtě ŠD tl 150 mm</t>
  </si>
  <si>
    <t>-1506172089</t>
  </si>
  <si>
    <t>"Silnice - štěrkodrť ŠDA 0/32 GE tl. min.150 mm"</t>
  </si>
  <si>
    <t>"Předpolí O1:" 32,6+37,6</t>
  </si>
  <si>
    <t>"Předpolí O2:" 29,3</t>
  </si>
  <si>
    <t>98</t>
  </si>
  <si>
    <t>564952113</t>
  </si>
  <si>
    <t>Podklad z mechanicky zpevněného kameniva MZK tl 170 mm</t>
  </si>
  <si>
    <t>-620280017</t>
  </si>
  <si>
    <t>""MZK 0/32 GC tl"  . 170  "mm</t>
  </si>
  <si>
    <t>99</t>
  </si>
  <si>
    <t>565165121</t>
  </si>
  <si>
    <t>Asfaltový beton vrstva podkladní ACP 16 (obalované kamenivo OKS) tl 80 mm š přes 3 m</t>
  </si>
  <si>
    <t>-239389193</t>
  </si>
  <si>
    <t>"ložná vrstva z ACP 16+ tl . 80 mm mimo most</t>
  </si>
  <si>
    <t>"Předpolí O1:" 32,6+37,6+17,5</t>
  </si>
  <si>
    <t>"Předpolí O2:" 29,3+18,1</t>
  </si>
  <si>
    <t>569951133</t>
  </si>
  <si>
    <t>Zpevnění krajnic asfaltovým recyklátem tl 150 mm</t>
  </si>
  <si>
    <t>-1030781790</t>
  </si>
  <si>
    <t>"Materiál z frézování stávající komunikace</t>
  </si>
  <si>
    <t>"předpolí O1 vlevo" 6,5*1,0</t>
  </si>
  <si>
    <t>"předpolí O2 vlevo" 6,0*2,0</t>
  </si>
  <si>
    <t>101</t>
  </si>
  <si>
    <t>572241111</t>
  </si>
  <si>
    <t>Vyspravení výtluků asfaltovým betonem ACO (AB) tl do 40 mm při vyspravované ploše do 10% na 1 km</t>
  </si>
  <si>
    <t>1279408821</t>
  </si>
  <si>
    <t xml:space="preserve">Objízdné trasy - opravy </t>
  </si>
  <si>
    <t>"kompletní provedení vč. odfrézování, spojovacího postřiku , zaříznutí a zalití spár, vč. odvozu vybouraného materiálu, vč. DIO</t>
  </si>
  <si>
    <t>" předpokládaná plocha 1020 m2"   1020</t>
  </si>
  <si>
    <t>položka bude použita jen se souhlasem investora na základě skutečného rozsahu poškození obj. komunikací</t>
  </si>
  <si>
    <t>102</t>
  </si>
  <si>
    <t>573111111</t>
  </si>
  <si>
    <t>Postřik živičný infiltrační s posypem z asfaltu množství 0,60 kg/m2</t>
  </si>
  <si>
    <t>-1030479332</t>
  </si>
  <si>
    <t>"Postřik PI-E (C60 B5) v množství do 0,6 kg/m2, s posypem drceným kamenivem frakce 2/4 v množství 3,0 kg/m2</t>
  </si>
  <si>
    <t>"Na mostě:" 31,6</t>
  </si>
  <si>
    <t>103</t>
  </si>
  <si>
    <t>573231111</t>
  </si>
  <si>
    <t>Postřik živičný spojovací ze silniční emulze v množství do 0,7 kg/m2</t>
  </si>
  <si>
    <t>2087716638</t>
  </si>
  <si>
    <t>"Postřik PS-EP (C 60 B5) v množství do 0,35 kg/m2</t>
  </si>
  <si>
    <t>"Na ložné vrstvě na předpolí O1:"  32,6+37,6+17,5+17,0</t>
  </si>
  <si>
    <t>"Na ložné vrstvě na mostě:" 31,6</t>
  </si>
  <si>
    <t>"Na ložné vrstvě na předpolí O2:" 29,3+18,1+18,6</t>
  </si>
  <si>
    <t>"Na podkladní vrstvě na předpolí O1:" 32,6+37,6+17,5</t>
  </si>
  <si>
    <t>"Na podkladní vrstvě na předpolí O2:" 29,3+18,1</t>
  </si>
  <si>
    <t>104</t>
  </si>
  <si>
    <t>577134121</t>
  </si>
  <si>
    <t>Asfaltový beton vrstva obrusná ACO 11 (ABS) tř. I tl 40 mm š přes 3 m z nemodifikovaného asfaltu</t>
  </si>
  <si>
    <t>-269501703</t>
  </si>
  <si>
    <t>"obrusná vrstva: ACO 11+, tl. 40 mm</t>
  </si>
  <si>
    <t>"Předpolí O1:" 104,7</t>
  </si>
  <si>
    <t>"Předpolí O2:" 66,0</t>
  </si>
  <si>
    <t>105</t>
  </si>
  <si>
    <t>578143133</t>
  </si>
  <si>
    <t>Litý asfalt MA 11 (LAS) tl 40 mm š do 3 m z modifikovaného asfaltu</t>
  </si>
  <si>
    <t>-648548996</t>
  </si>
  <si>
    <t>31,6</t>
  </si>
  <si>
    <t>106</t>
  </si>
  <si>
    <t>596211130</t>
  </si>
  <si>
    <t>Kladení zámkové dlažby komunikací pro pěší tl 60 mm skupiny C pl do 50 m2</t>
  </si>
  <si>
    <t>643113834</t>
  </si>
  <si>
    <t>""Tl. 0,06 m dle ČSN EN 1338 a 1339 do prostředí XF4"</t>
  </si>
  <si>
    <t>107</t>
  </si>
  <si>
    <t>592452120</t>
  </si>
  <si>
    <t>dlažba zámková  přírodní 19,6x16,1x6 cm</t>
  </si>
  <si>
    <t>-1262023511</t>
  </si>
  <si>
    <t>spotřeba: 36 kus/m2</t>
  </si>
  <si>
    <t>1,05*31,0</t>
  </si>
  <si>
    <t>Úpravy povrchů, podlahy a osazování výplní</t>
  </si>
  <si>
    <t>108</t>
  </si>
  <si>
    <t>628611102</t>
  </si>
  <si>
    <t>Nátěr betonu mostu epoxidový 2x ochranný nepružný OS-B</t>
  </si>
  <si>
    <t>-853541967</t>
  </si>
  <si>
    <t>"ochranný nátěr (S2 dle TKP PK, kap. 31) svislých ploch a podhledů</t>
  </si>
  <si>
    <t>"okraje nosné konstrukce"    0,60*6,0+0,6*4,1</t>
  </si>
  <si>
    <t>109</t>
  </si>
  <si>
    <t>628611111</t>
  </si>
  <si>
    <t>Nátěr betonu mostu  2x  OS-A</t>
  </si>
  <si>
    <t>436041679</t>
  </si>
  <si>
    <t>"ochranný nátěr (S1 dle TKP PK, kap. 31) celý horní povrch říms</t>
  </si>
  <si>
    <t>"Levá římsa na mostě:"   5,24*0,8</t>
  </si>
  <si>
    <t>"Pravá římsa na mostě:"   4,2*0,8</t>
  </si>
  <si>
    <t>110</t>
  </si>
  <si>
    <t>628611121</t>
  </si>
  <si>
    <t>Nátěr betonu mostu akrylátový 1x podkladní</t>
  </si>
  <si>
    <t>2135089712</t>
  </si>
  <si>
    <t>"Levá římsa na mostě:"  5,24*(0,8+0,15)</t>
  </si>
  <si>
    <t>"Pravá římsa na mostě:"  4,2*(0,8+0,15)</t>
  </si>
  <si>
    <t>111</t>
  </si>
  <si>
    <t>628611131</t>
  </si>
  <si>
    <t>Nátěr betonu mostu akrylátový 2x ochranný pružný OS-C</t>
  </si>
  <si>
    <t>908480314</t>
  </si>
  <si>
    <t>"ochranný povlak (S4 dle TKP PK, kap. 31) obrubníkové hrany říms</t>
  </si>
  <si>
    <t>"Levá římsa na mostě:" 5,24*0,8</t>
  </si>
  <si>
    <t>"Pravá římsa na mostě:"  4,2*0,8</t>
  </si>
  <si>
    <t>Trubní vedení</t>
  </si>
  <si>
    <t>112</t>
  </si>
  <si>
    <t>812392121</t>
  </si>
  <si>
    <t>Montáž potrubí z trub TBP těsněných pryžovými kroužky otevřený výkop sklon do 20 % DN 400</t>
  </si>
  <si>
    <t>162652587</t>
  </si>
  <si>
    <t>113</t>
  </si>
  <si>
    <t>592225400</t>
  </si>
  <si>
    <t xml:space="preserve">trouba hrdlová přímá železobet. s integrovaným těsněním  400/1000 integro </t>
  </si>
  <si>
    <t>1036602722</t>
  </si>
  <si>
    <t>114</t>
  </si>
  <si>
    <t>871353121</t>
  </si>
  <si>
    <t>Montáž kanalizačního potrubí z PVC těsněné gumovým kroužkem otevřený výkop sklon do 20 % DN 200</t>
  </si>
  <si>
    <t>-1736696319</t>
  </si>
  <si>
    <t>"nová část svodu vpusti DN 200"   3,5</t>
  </si>
  <si>
    <t>115</t>
  </si>
  <si>
    <t>286113170</t>
  </si>
  <si>
    <t>trubka kanalizace plastová KGEM-200x1000 mm SN4</t>
  </si>
  <si>
    <t>-1961831132</t>
  </si>
  <si>
    <t>116</t>
  </si>
  <si>
    <t>871492111</t>
  </si>
  <si>
    <t>Montáž kanalizačního potrubí z trub DN 1000 se spojkami v otevřeném výkopu</t>
  </si>
  <si>
    <t>1428504380</t>
  </si>
  <si>
    <t>"montáž a demontáž  privizorního převedení vody potoka"  3*28</t>
  </si>
  <si>
    <t>117</t>
  </si>
  <si>
    <t>286412740</t>
  </si>
  <si>
    <t>roury  DN 1000</t>
  </si>
  <si>
    <t>-397028619</t>
  </si>
  <si>
    <t>"pro provizorní převedení vody" 84</t>
  </si>
  <si>
    <t>"zhotovitel do ceny promítne materiál dle svých možností a pronájem po dobu výstavby + dopravu - dovoz a  odvoz</t>
  </si>
  <si>
    <t>118</t>
  </si>
  <si>
    <t>877355211</t>
  </si>
  <si>
    <t>Montáž tvarovek z tvrdého PVC- jednoosé DN 200</t>
  </si>
  <si>
    <t>813236745</t>
  </si>
  <si>
    <t>"kolena k UV  DN 200"  2</t>
  </si>
  <si>
    <t>119</t>
  </si>
  <si>
    <t>286113660</t>
  </si>
  <si>
    <t>koleno kanalizace plastové DN 200 45%</t>
  </si>
  <si>
    <t>-106223024</t>
  </si>
  <si>
    <t>"dle pol.č.877355211"  2</t>
  </si>
  <si>
    <t>120</t>
  </si>
  <si>
    <t>895941311</t>
  </si>
  <si>
    <t>Zřízení vpusti kanalizační uliční z betonových dílců typ UVB-50</t>
  </si>
  <si>
    <t>-1424869390</t>
  </si>
  <si>
    <t>"uliční vpusť 500/500 z bet skruží pr. 450 mm, zatížení D400"  1</t>
  </si>
  <si>
    <t>121</t>
  </si>
  <si>
    <t>592238500</t>
  </si>
  <si>
    <t>dno betonové pro uliční vpusť s výtokovým otvorem  45x33x5 cm</t>
  </si>
  <si>
    <t>-551150122</t>
  </si>
  <si>
    <t>122</t>
  </si>
  <si>
    <t>592238580</t>
  </si>
  <si>
    <t>skruž betonová pro uliční vpusť horní  45x55x5 cm</t>
  </si>
  <si>
    <t>-1462866975</t>
  </si>
  <si>
    <t>123</t>
  </si>
  <si>
    <t>592238570</t>
  </si>
  <si>
    <t>skruž betonová pro uliční vpusť horní , 45x30x5 cm</t>
  </si>
  <si>
    <t>-1693068709</t>
  </si>
  <si>
    <t>124</t>
  </si>
  <si>
    <t>592238620</t>
  </si>
  <si>
    <t>skruž betonová pro uliční vpusť středová  45x30x5 cm</t>
  </si>
  <si>
    <t>-633375346</t>
  </si>
  <si>
    <t>125</t>
  </si>
  <si>
    <t>899204111</t>
  </si>
  <si>
    <t>Osazení mříží litinových včetně rámů a košů na bahno hmotnosti nad 150 kg</t>
  </si>
  <si>
    <t>-1685300661</t>
  </si>
  <si>
    <t>126</t>
  </si>
  <si>
    <t>592238780</t>
  </si>
  <si>
    <t>mříž  D400 DIN  500/500 mm</t>
  </si>
  <si>
    <t>1376156720</t>
  </si>
  <si>
    <t>127</t>
  </si>
  <si>
    <t>286618160</t>
  </si>
  <si>
    <t>koš kalový pro silniční vpusť 315 mm</t>
  </si>
  <si>
    <t>2055550033</t>
  </si>
  <si>
    <t>Ostatní konstrukce a práce-bourání</t>
  </si>
  <si>
    <t>128</t>
  </si>
  <si>
    <t>9112B100R</t>
  </si>
  <si>
    <t>Zábradlí mostní se svislou výplní - dodávka a montáž</t>
  </si>
  <si>
    <t>797436718</t>
  </si>
  <si>
    <t>"kompletní ocelové mostní zábradlí se svislou výplní, včetně upevnění, dilat. styků a povrchové ochrany dle TZ a TKP   19B</t>
  </si>
  <si>
    <t>technická specifikace viz. OTSKP-SPK</t>
  </si>
  <si>
    <t>"Na levé římse:"  5,5</t>
  </si>
  <si>
    <t>"Na pravé římse:"  4,5</t>
  </si>
  <si>
    <t>"Na zdi:"  5,2</t>
  </si>
  <si>
    <t>129</t>
  </si>
  <si>
    <t>91345000R</t>
  </si>
  <si>
    <t>Nivelační značky kovové</t>
  </si>
  <si>
    <t>KUS</t>
  </si>
  <si>
    <t>-1238115452</t>
  </si>
  <si>
    <t>"na spodní stavbě a na římsách, nerez. provedení, životnost min 50 let</t>
  </si>
  <si>
    <t>"Na opěrách"    2*2</t>
  </si>
  <si>
    <t>"Na římsách na mostě"    2*3</t>
  </si>
  <si>
    <t>"Na římsách na zdi"  3</t>
  </si>
  <si>
    <t>130</t>
  </si>
  <si>
    <t>914111111</t>
  </si>
  <si>
    <t>Montáž svislé dopravní značky do velikosti 1 m2 objímkami na sloupek nebo konzolu</t>
  </si>
  <si>
    <t>-1068294991</t>
  </si>
  <si>
    <t xml:space="preserve">"nová P4"  1  </t>
  </si>
  <si>
    <t>131</t>
  </si>
  <si>
    <t>404440000</t>
  </si>
  <si>
    <t>značka dopravní svislá výstražná FeZn A1 - A30, P1,P4 700 mm</t>
  </si>
  <si>
    <t>-440514210</t>
  </si>
  <si>
    <t>"P4"  1</t>
  </si>
  <si>
    <t>132</t>
  </si>
  <si>
    <t>914112111</t>
  </si>
  <si>
    <t>Tabulka s označením evidenčního čísla mostu</t>
  </si>
  <si>
    <t>-525461903</t>
  </si>
  <si>
    <t xml:space="preserve">"na silnici "  2  </t>
  </si>
  <si>
    <t>133</t>
  </si>
  <si>
    <t>914431112</t>
  </si>
  <si>
    <t>Montáž dopravního zrcadla o velikosti do 1m2 na sloupek nebo konzolu</t>
  </si>
  <si>
    <t>1772556963</t>
  </si>
  <si>
    <t>134</t>
  </si>
  <si>
    <t>404452000</t>
  </si>
  <si>
    <t>zrcadlo dopravní DZ - 060  kruhové D 600 mm</t>
  </si>
  <si>
    <t>-1347036623</t>
  </si>
  <si>
    <t>135</t>
  </si>
  <si>
    <t>914511112</t>
  </si>
  <si>
    <t>Montáž sloupku dopravních značek délky do 3,5 m s betonovým základem a patkou</t>
  </si>
  <si>
    <t>-264912809</t>
  </si>
  <si>
    <t>136</t>
  </si>
  <si>
    <t>404452250</t>
  </si>
  <si>
    <t>sloupek Zn 60 - 350</t>
  </si>
  <si>
    <t>-1643514395</t>
  </si>
  <si>
    <t>137</t>
  </si>
  <si>
    <t>916131113</t>
  </si>
  <si>
    <t>Osazení silničního obrubníku betonového ležatého s boční opěrou do lože z betonu prostého</t>
  </si>
  <si>
    <t>586336753</t>
  </si>
  <si>
    <t>"silniční obrubník 150/300 v provedení do prostředí XF4 včetně včetně zabetonování do betonu C20/25n XF3 a spárování cem. maltou MC25 XF4</t>
  </si>
  <si>
    <t>11+10+9+6,5</t>
  </si>
  <si>
    <t>138</t>
  </si>
  <si>
    <t>592174920</t>
  </si>
  <si>
    <t>obrubník betonový silniční 100x15x30 cm</t>
  </si>
  <si>
    <t>-796097573</t>
  </si>
  <si>
    <t>"+1 % ztratné</t>
  </si>
  <si>
    <t>36,5*1,01</t>
  </si>
  <si>
    <t>139</t>
  </si>
  <si>
    <t>916241113</t>
  </si>
  <si>
    <t>Osazení obrubníku kamenného ležatého s boční opěrou do lože z betonu prostého</t>
  </si>
  <si>
    <t>-1376741458</t>
  </si>
  <si>
    <t>"silniční obrubník 120/250 v provedení do prostředí XF4 včetně včetně zabetonování do betonu C20/25n XF3 a spárování cem. maltou MC25 XF4</t>
  </si>
  <si>
    <t>"Dlažba za křídly:"  2*2,5</t>
  </si>
  <si>
    <t>140</t>
  </si>
  <si>
    <t>916241213</t>
  </si>
  <si>
    <t>Osazení obrubníku kamenného stojatého s boční opěrou do lože z betonu prostého</t>
  </si>
  <si>
    <t>1890811983</t>
  </si>
  <si>
    <t>"Dlažba za křídly:"  2,0+3*0,8+1,5+2,5</t>
  </si>
  <si>
    <t>141</t>
  </si>
  <si>
    <t>583803730</t>
  </si>
  <si>
    <t>obrubník kamenný přímý, žula  15x25</t>
  </si>
  <si>
    <t>327234733</t>
  </si>
  <si>
    <t>(5,0+8,4)*1,01</t>
  </si>
  <si>
    <t>142</t>
  </si>
  <si>
    <t>919112221</t>
  </si>
  <si>
    <t>Řezání spár pro vytvoření komůrky š 15 mm hl 20 mm pro těsnící zálivku v živičném krytu</t>
  </si>
  <si>
    <t>-1570764369</t>
  </si>
  <si>
    <t>"dle pol.č.919121221"  18,88</t>
  </si>
  <si>
    <t>143</t>
  </si>
  <si>
    <t>919112222</t>
  </si>
  <si>
    <t>Řezání spár pro vytvoření komůrky š 15 mm hl 25 mm pro těsnící zálivku v živičném krytu</t>
  </si>
  <si>
    <t>700121599</t>
  </si>
  <si>
    <t>"dle pol.č.919121121"  159,68</t>
  </si>
  <si>
    <t>144</t>
  </si>
  <si>
    <t>919121121</t>
  </si>
  <si>
    <t>Těsnění spár zálivkou za studena pro komůrky š 15 mm hl 25 mm s těsnicím profilem</t>
  </si>
  <si>
    <t>-543071170</t>
  </si>
  <si>
    <t>"těsnící zálivka typu N2 dle ČSN EN 14188 včetně úpravy spár a přípravy povrchu</t>
  </si>
  <si>
    <t>"Podél říms:"   5,24+4,2</t>
  </si>
  <si>
    <t>"na hl. 50 mm  - délka 2x</t>
  </si>
  <si>
    <t>9,440*2</t>
  </si>
  <si>
    <t>145</t>
  </si>
  <si>
    <t>919121221</t>
  </si>
  <si>
    <t>Těsnění spár zálivkou za studena pro komůrky š 15 mm hl 20 mm bez těsnicího profilu</t>
  </si>
  <si>
    <t>-1077606790</t>
  </si>
  <si>
    <t>"Napojení na stávající vozovku:"     5,6+6,5+4,2</t>
  </si>
  <si>
    <t>"Na hraně NK" 2*7,6</t>
  </si>
  <si>
    <t>"Podél obrubníků:"  2*2,5+28,0+9,3</t>
  </si>
  <si>
    <t>"Podél říms na mostě:"  5,24+0,8</t>
  </si>
  <si>
    <t>"na hl. 40 mm  - délka 2x</t>
  </si>
  <si>
    <t>79,84*2</t>
  </si>
  <si>
    <t>146</t>
  </si>
  <si>
    <t>919724131</t>
  </si>
  <si>
    <t>Drenážní geosyntetikum laminované geotextilií a fólií</t>
  </si>
  <si>
    <t>-741340062</t>
  </si>
  <si>
    <t>"drenážní geokompozit (drenážní jádro+oboustranná geotextilie) min. tl. po stlačení 6 mm</t>
  </si>
  <si>
    <t>"Rámová stojka O1:"  1,8*16,0</t>
  </si>
  <si>
    <t>"Rámová stojka O2:"  1,8*12,0</t>
  </si>
  <si>
    <t>"Pravé křídlo O2:" 1,5*1,3</t>
  </si>
  <si>
    <t>"Zeď:"  1,5*5,0</t>
  </si>
  <si>
    <t>147</t>
  </si>
  <si>
    <t>919726124</t>
  </si>
  <si>
    <t>Geotextilie pro ochranu, separaci a filtraci netkaná měrná hmotnost do 800 g/m2</t>
  </si>
  <si>
    <t>1367309129</t>
  </si>
  <si>
    <t>"Ochrana konstrukcí z geotextilie gramáže min. 600g/m2</t>
  </si>
  <si>
    <t>"Rámová stojka O1:"  1,9*16,0</t>
  </si>
  <si>
    <t>"Rámová stojka O2:"  1,9*12,0</t>
  </si>
  <si>
    <t>"Pravé křídlo O2:"  1,0*1,3</t>
  </si>
  <si>
    <t>"Základy:"  2*2,0*14,13</t>
  </si>
  <si>
    <t>"Zeď:"  0,8*5,0</t>
  </si>
  <si>
    <t>148</t>
  </si>
  <si>
    <t>919735111</t>
  </si>
  <si>
    <t>Řezání stávajícího živičného krytu hl do 50 mm</t>
  </si>
  <si>
    <t>15617732</t>
  </si>
  <si>
    <t>"proříznutí asfaltu v místech napojení na stávající stav</t>
  </si>
  <si>
    <t>"Na koncích úseku:"    5,6+6,5+4,2</t>
  </si>
  <si>
    <t>149</t>
  </si>
  <si>
    <t>923929111</t>
  </si>
  <si>
    <t>Varovný pás šířky 40 cm z dlaždic betonových do cementové malty</t>
  </si>
  <si>
    <t>524657629</t>
  </si>
  <si>
    <t xml:space="preserve">Varovný pás </t>
  </si>
  <si>
    <t>"Chodníkový přejezd:"  7,5</t>
  </si>
  <si>
    <t>150</t>
  </si>
  <si>
    <t>931992121</t>
  </si>
  <si>
    <t>Výplň dilatačních spár z extrudovaného polystyrénu tl 20 mm</t>
  </si>
  <si>
    <t>1892849991</t>
  </si>
  <si>
    <t>"Smršťovací spára stojka:"  (3,15+2,95+2,85)*0,1*2</t>
  </si>
  <si>
    <t>"Dilatace  mezi NK a zdí:"  (4,35+3,95+0,5+1,5)*0,1</t>
  </si>
  <si>
    <t>151</t>
  </si>
  <si>
    <t>931994121</t>
  </si>
  <si>
    <t>Těsnění styčné spáry u prefa dílců mikrotenovým pryžovým profilem</t>
  </si>
  <si>
    <t>-602500522</t>
  </si>
  <si>
    <t>"těsnící profil dilatačních spár</t>
  </si>
  <si>
    <t>"Smršťovací spára stojka:"  (3,15+2,95+2,85)*2</t>
  </si>
  <si>
    <t>"Dilatace  mezi NK a zdí:"  4,35+3,95+0,5+1,5</t>
  </si>
  <si>
    <t>152</t>
  </si>
  <si>
    <t>931994132</t>
  </si>
  <si>
    <t>Těsnění dilatační spáry betonové konstrukce silikonovým tmelem do pl 4,0 cm2</t>
  </si>
  <si>
    <t>2066696212</t>
  </si>
  <si>
    <t>"Těsnění spár trvale pružným těsnícím silikonovým tmelem šedé barvy (typ F-25-HM-M1p dle ČSN EN ISO 11600). Spára tl. 20 mm</t>
  </si>
  <si>
    <t>153</t>
  </si>
  <si>
    <t>935112111</t>
  </si>
  <si>
    <t>Osazení příkopového žlabu do betonu tl 100 mm z betonových tvárnic š 500 mm</t>
  </si>
  <si>
    <t>1380252512</t>
  </si>
  <si>
    <t>"Skluz  na předpolí O1 z betonových žlabovek šířky 0,5 m, včetně spárování cem. maltou MC 25 XF4, vč. podkladního betonu C20/25n-XF3</t>
  </si>
  <si>
    <t>"vlevo u opěry O1"   1,8</t>
  </si>
  <si>
    <t>154</t>
  </si>
  <si>
    <t>592275920</t>
  </si>
  <si>
    <t>žlab betonový  30/40 cm</t>
  </si>
  <si>
    <t>1877373840</t>
  </si>
  <si>
    <t>" pro skluz"   1,8/0,3</t>
  </si>
  <si>
    <t>155</t>
  </si>
  <si>
    <t>93653200R</t>
  </si>
  <si>
    <t>Mostní odvodňovací souprava  300/500</t>
  </si>
  <si>
    <t>1149490493</t>
  </si>
  <si>
    <t>kompletní provedení vč. dodání kompletní odvodňovací soupravy, včetně všech montážních a přepravních úprav a zařízení</t>
  </si>
  <si>
    <t>156</t>
  </si>
  <si>
    <t>936942211</t>
  </si>
  <si>
    <t>Zhotovení tabulky s letopočtem opravy mostu vložením šablony do bednění</t>
  </si>
  <si>
    <t>-451685001</t>
  </si>
  <si>
    <t>"Otiskem fólií do betonu, výška písma min. 175 mm" 2</t>
  </si>
  <si>
    <t>157</t>
  </si>
  <si>
    <t>938909311</t>
  </si>
  <si>
    <t>Čištění vozovek metením strojně podkladu nebo krytu betonového nebo živičného</t>
  </si>
  <si>
    <t>-172660012</t>
  </si>
  <si>
    <t>2*80*6,0</t>
  </si>
  <si>
    <t>158</t>
  </si>
  <si>
    <t>941121111</t>
  </si>
  <si>
    <t>Montáž lešení řadového trubkového těžkého s podlahami zatížení do 300 kg/m2 š do 1,5 m v do 10 m</t>
  </si>
  <si>
    <t>-5964409</t>
  </si>
  <si>
    <t>2*5,0*2,0</t>
  </si>
  <si>
    <t>159</t>
  </si>
  <si>
    <t>941121211</t>
  </si>
  <si>
    <t>Příplatek k lešení řadovému trubkovému těžkému s podlahami š 1,5 m v 10 m za první a ZKD den použití</t>
  </si>
  <si>
    <t>-1920771035</t>
  </si>
  <si>
    <t>předpoklad 3 měsíce</t>
  </si>
  <si>
    <t>"dle pol.č.941121111"  20*90</t>
  </si>
  <si>
    <t>160</t>
  </si>
  <si>
    <t>941121811</t>
  </si>
  <si>
    <t>Demontáž lešení řadového trubkového těžkého s podlahami zatížení do 300 kg/m2 š do 1,5 m v do 10 m</t>
  </si>
  <si>
    <t>1933853686</t>
  </si>
  <si>
    <t>"dle pol.č.941121111" 20,0</t>
  </si>
  <si>
    <t>161</t>
  </si>
  <si>
    <t>948411111</t>
  </si>
  <si>
    <t>Zřízení podpěrné skruže dočasné kovové z věží ST100 výšky do 10 m</t>
  </si>
  <si>
    <t>-683250926</t>
  </si>
  <si>
    <t>"pro nový most</t>
  </si>
  <si>
    <t>3,85*(14,13+2)*2,5</t>
  </si>
  <si>
    <t>162</t>
  </si>
  <si>
    <t>948411211</t>
  </si>
  <si>
    <t>Odstranění podpěrné skruže dočasné kovové z věží ST100 výšky do 10 m</t>
  </si>
  <si>
    <t>575612458</t>
  </si>
  <si>
    <t>"dle pol.č.948411111"  155,251</t>
  </si>
  <si>
    <t>163</t>
  </si>
  <si>
    <t>948411911</t>
  </si>
  <si>
    <t>Měsíční nájemné podpěrné skruže dočasné kovové z věží ST 100 výšky do 10 m</t>
  </si>
  <si>
    <t>-672117271</t>
  </si>
  <si>
    <t>"1,5 měsíce"    155,251*1,5</t>
  </si>
  <si>
    <t>164</t>
  </si>
  <si>
    <t>948421299.R</t>
  </si>
  <si>
    <t>Dovoz a odvoz podpěrné konstrukce</t>
  </si>
  <si>
    <t>kpl</t>
  </si>
  <si>
    <t>-55735144</t>
  </si>
  <si>
    <t>" k 948411111 - komplení mimostaveništní doprava vč. naložení a složení dle zvyklostí dodavatele"  1</t>
  </si>
  <si>
    <t>165</t>
  </si>
  <si>
    <t>949211111</t>
  </si>
  <si>
    <t>Montáž lešeňové podlahy s příčníky pro trubková lešení v do 10 m</t>
  </si>
  <si>
    <t>-1906825302</t>
  </si>
  <si>
    <t>"dle pol.č.948411111"   3,85*(14,13+2*1,0)</t>
  </si>
  <si>
    <t>166</t>
  </si>
  <si>
    <t>949211211</t>
  </si>
  <si>
    <t>Příplatek k lešeňové podlaze s příčníky pro trubková lešení za první a ZKD den použití</t>
  </si>
  <si>
    <t>-1883885172</t>
  </si>
  <si>
    <t>"1,5 měsíce"    62,101*45</t>
  </si>
  <si>
    <t>167</t>
  </si>
  <si>
    <t>949211811</t>
  </si>
  <si>
    <t>Demontáž lešeňové podlahy s příčníky pro trubková lešení v do 10 m</t>
  </si>
  <si>
    <t>1631950443</t>
  </si>
  <si>
    <t>"dle pol.č.949211111"  62,101</t>
  </si>
  <si>
    <t>168</t>
  </si>
  <si>
    <t>961021112</t>
  </si>
  <si>
    <t>Bourání mostních základů z kamene</t>
  </si>
  <si>
    <t>-2103270618</t>
  </si>
  <si>
    <t>"Předpoklad - základ opěr</t>
  </si>
  <si>
    <t>2,0*10,5*2</t>
  </si>
  <si>
    <t>169</t>
  </si>
  <si>
    <t>961021311</t>
  </si>
  <si>
    <t>Bourání základů ze zdiva kamenného</t>
  </si>
  <si>
    <t>-970402813</t>
  </si>
  <si>
    <t>Bourání zděných základů</t>
  </si>
  <si>
    <t>170</t>
  </si>
  <si>
    <t>962021112</t>
  </si>
  <si>
    <t>Bourání mostních zdí a pilířů z kamene</t>
  </si>
  <si>
    <t>33954557</t>
  </si>
  <si>
    <t>Bourání mostního zábradlí zděného</t>
  </si>
  <si>
    <t>"Na mostě vpravo:"  4*0,85*0,25</t>
  </si>
  <si>
    <t>171</t>
  </si>
  <si>
    <t>962051111</t>
  </si>
  <si>
    <t>Bourání mostních zdí a pilířů z ŽB</t>
  </si>
  <si>
    <t>-2121150765</t>
  </si>
  <si>
    <t>"Předpoklad - opěry</t>
  </si>
  <si>
    <t>"Předpoklad - křídla</t>
  </si>
  <si>
    <t>1,0*3,0*0,5*4</t>
  </si>
  <si>
    <t>"Předpoklad - nábřežní zeď</t>
  </si>
  <si>
    <t>5,5*3*1,5</t>
  </si>
  <si>
    <t>172</t>
  </si>
  <si>
    <t>962071711</t>
  </si>
  <si>
    <t>Bourání kovových, litinových nebo nýtovaných sloupů s patkou a hlavicí</t>
  </si>
  <si>
    <t>392305127</t>
  </si>
  <si>
    <t>demontáž ocelového sloupu nadzemního vedení CETIN</t>
  </si>
  <si>
    <t>"1ks - předpoklad 0,5 t"   0,5</t>
  </si>
  <si>
    <t>173</t>
  </si>
  <si>
    <t>963021112</t>
  </si>
  <si>
    <t>Bourání mostní nosné konstrukce z kamene</t>
  </si>
  <si>
    <t>882412722</t>
  </si>
  <si>
    <t>"Předpoklad - odláždění</t>
  </si>
  <si>
    <t>"Nosná konstrukce:"  (6,6+5+5,9+4,9)*0,8*0,2</t>
  </si>
  <si>
    <t>174</t>
  </si>
  <si>
    <t>964054111</t>
  </si>
  <si>
    <t>Bourání ŽB trámů, průvlaků nebo pásů prefabrikovaných</t>
  </si>
  <si>
    <t>-1557753795</t>
  </si>
  <si>
    <t>"Prefabrikované nosníky chodníkové galerie:" 5,5*1,8*0,35</t>
  </si>
  <si>
    <t>"Římsy:" 5,5*0,45*0,55</t>
  </si>
  <si>
    <t>175</t>
  </si>
  <si>
    <t>966006132</t>
  </si>
  <si>
    <t>Odstranění značek dopravních nebo orientačních se sloupky s betonovými patkami</t>
  </si>
  <si>
    <t>-1891185922</t>
  </si>
  <si>
    <t>"odstranění vč. odvozu do sběrných surovin nebo předání správci</t>
  </si>
  <si>
    <t>"B13, E13"  2</t>
  </si>
  <si>
    <t>"ev.č. mostu"  2</t>
  </si>
  <si>
    <t>"pro přesun ke zpětnému použití</t>
  </si>
  <si>
    <t>"IS14"  1</t>
  </si>
  <si>
    <t>"A14"  1</t>
  </si>
  <si>
    <t>176</t>
  </si>
  <si>
    <t>966075141</t>
  </si>
  <si>
    <t>Odstranění kovového zábradlí vcelku</t>
  </si>
  <si>
    <t>-263848058</t>
  </si>
  <si>
    <t>"trubkové zábradlí se svislou výplní , vč. odříznutí a odvozu do sběrných surovin "</t>
  </si>
  <si>
    <t>4,5+5,0</t>
  </si>
  <si>
    <t>177</t>
  </si>
  <si>
    <t>969021131</t>
  </si>
  <si>
    <t>Vybourání kanalizačního potrubí DN do 400</t>
  </si>
  <si>
    <t>1145124439</t>
  </si>
  <si>
    <t>178</t>
  </si>
  <si>
    <t>976075411</t>
  </si>
  <si>
    <t>Vybourání ocelových konzol hmotnosti přes 50 kg</t>
  </si>
  <si>
    <t>-916200775</t>
  </si>
  <si>
    <t>Bourání ocelových nosníků I220</t>
  </si>
  <si>
    <t>"Chodníková galerie:"  (5+6)*0,0311</t>
  </si>
  <si>
    <t>179</t>
  </si>
  <si>
    <t>977141128</t>
  </si>
  <si>
    <t>Vrty pro kotvy do betonu průměru 28 mm hloubky 190 mm s vyplněním epoxidovým tmelem</t>
  </si>
  <si>
    <t>2131002405</t>
  </si>
  <si>
    <t>"pro kotvy římsy na mostě viz pol.317171126 " 5+6</t>
  </si>
  <si>
    <t>180</t>
  </si>
  <si>
    <t>985131221</t>
  </si>
  <si>
    <t>Očištění ploch stěn, rubu kleneb a podlah nesušeným křemičitým pískem (metodou torbo)</t>
  </si>
  <si>
    <t>1122140312</t>
  </si>
  <si>
    <t>"Otryskání povrchu NK kovovou drtí  před pokládkou izolace"  31,6</t>
  </si>
  <si>
    <t>181</t>
  </si>
  <si>
    <t>985232113</t>
  </si>
  <si>
    <t>Hloubkové spárování zdiva aktivovanou maltou spára hl do 80 mm dl přes 12 m/m2</t>
  </si>
  <si>
    <t>175006644</t>
  </si>
  <si>
    <t>182</t>
  </si>
  <si>
    <t>985331216</t>
  </si>
  <si>
    <t>Dodatečné vlepování betonářské výztuže D 18 mm do chemické malty včetně vyvrtání otvoru</t>
  </si>
  <si>
    <t>1705926770</t>
  </si>
  <si>
    <t>"pro kotvení sloupků zábradlí"   3*3*0,24</t>
  </si>
  <si>
    <t>997</t>
  </si>
  <si>
    <t>Přesun sutě</t>
  </si>
  <si>
    <t>183</t>
  </si>
  <si>
    <t>997013801</t>
  </si>
  <si>
    <t>Poplatek za uložení stavebního betonového odpadu na skládce (skládkovné)</t>
  </si>
  <si>
    <t>-851491919</t>
  </si>
  <si>
    <t>"na skládku - beton,kámen  případně recyklace</t>
  </si>
  <si>
    <t>"dle pol.č.113202111"   20,0*0,205</t>
  </si>
  <si>
    <t>"dle pol.č.961021112"   42,0*2,49</t>
  </si>
  <si>
    <t>"dle pol.č.961021311"   0,563*2,49</t>
  </si>
  <si>
    <t>"dle pol.č.962021112"   0,85*2,49</t>
  </si>
  <si>
    <t>"dle pol.č.962051111"   72,75*2,4</t>
  </si>
  <si>
    <t>"dle pol.č.963021112"   3,584*2,49</t>
  </si>
  <si>
    <t>"dle pol.č.964054111"   4,826*2,5</t>
  </si>
  <si>
    <t>"dle pol.č.969021131"   2*0,093</t>
  </si>
  <si>
    <t>184</t>
  </si>
  <si>
    <t>997013814</t>
  </si>
  <si>
    <t>Poplatek za uložení stavebního odpadu z izolačních hmot na skládce (skládkovné)</t>
  </si>
  <si>
    <t>-1074796286</t>
  </si>
  <si>
    <t>"dle pol.č.711131811"   117,5*0,012</t>
  </si>
  <si>
    <t>185</t>
  </si>
  <si>
    <t>997211511</t>
  </si>
  <si>
    <t>Vodorovná doprava suti po suchu na vzdálenost do 1 km</t>
  </si>
  <si>
    <t>1884105313</t>
  </si>
  <si>
    <t xml:space="preserve">"balenka na skládku investora, případný odkup zhotovitelem </t>
  </si>
  <si>
    <t>"dle pol.č.113154123"   434,80*0,05*2,56</t>
  </si>
  <si>
    <t>"dle pol.č.113154124"   200,90*0,10*2,56</t>
  </si>
  <si>
    <t>"štěrkové podkladní vrstvy</t>
  </si>
  <si>
    <t>"dle pol.č.113107163"   139,7*0,3*1,9</t>
  </si>
  <si>
    <t>186</t>
  </si>
  <si>
    <t>997211519</t>
  </si>
  <si>
    <t>Příplatek ZKD 1 km u vodorovné dopravy suti</t>
  </si>
  <si>
    <t>532869247</t>
  </si>
  <si>
    <t>"dle pol.č.997211511 x 19"  186,713*19</t>
  </si>
  <si>
    <t>"zhotovitel poromítne v rámci položky cenu za odvoz na skládku dle svých zvyklostí a možností skládkování "</t>
  </si>
  <si>
    <t>187</t>
  </si>
  <si>
    <t>997211521</t>
  </si>
  <si>
    <t>Vodorovná doprava vybouraných hmot po suchu na vzdálenost do 1 km</t>
  </si>
  <si>
    <t>-2144939050</t>
  </si>
  <si>
    <t>"na skládku - beton, kámen</t>
  </si>
  <si>
    <t>izolace</t>
  </si>
  <si>
    <t>"dle pol.č.711432101"   117,5*0,012</t>
  </si>
  <si>
    <t>k investorovi nebo do sběrných surovin (odkup zhotovitelem)</t>
  </si>
  <si>
    <t>"dle pol.č.966006132"  6*0,082</t>
  </si>
  <si>
    <t>"dle pol.č.966075141"  9,5*0,018</t>
  </si>
  <si>
    <t>"dle pol.č.976075411"  0,342</t>
  </si>
  <si>
    <t>188</t>
  </si>
  <si>
    <t>997211529</t>
  </si>
  <si>
    <t>Příplatek ZKD 1 km u vodorovné dopravy vybouraných hmot</t>
  </si>
  <si>
    <t>982412314</t>
  </si>
  <si>
    <t>"dle pol.č.997211521 x 19"  310,389*19</t>
  </si>
  <si>
    <t>189</t>
  </si>
  <si>
    <t>997211612</t>
  </si>
  <si>
    <t>Nakládání vybouraných hmot na dopravní prostředky pro vodorovnou dopravu</t>
  </si>
  <si>
    <t>660442985</t>
  </si>
  <si>
    <t>"dle pol.č.997211521" 308,979</t>
  </si>
  <si>
    <t>190</t>
  </si>
  <si>
    <t>997221855</t>
  </si>
  <si>
    <t>Poplatek za uložení odpadu z kameniva na skládce (skládkovné)</t>
  </si>
  <si>
    <t>1677653979</t>
  </si>
  <si>
    <t>998</t>
  </si>
  <si>
    <t>Přesun hmot</t>
  </si>
  <si>
    <t>191</t>
  </si>
  <si>
    <t>998212111</t>
  </si>
  <si>
    <t>Přesun hmot pro mosty zděné, monolitické betonové nebo ocelové v do 20 m</t>
  </si>
  <si>
    <t>124747092</t>
  </si>
  <si>
    <t>PSV</t>
  </si>
  <si>
    <t>Práce a dodávky PSV</t>
  </si>
  <si>
    <t>711</t>
  </si>
  <si>
    <t>Izolace proti vodě, vlhkosti a plynům</t>
  </si>
  <si>
    <t>192</t>
  </si>
  <si>
    <t>711112001</t>
  </si>
  <si>
    <t>Provedení izolace proti zemní vlhkosti svislé za studena nátěrem penetračním</t>
  </si>
  <si>
    <t>-1066370416</t>
  </si>
  <si>
    <t>"Nátěr všech zasypaných ploch spodní stavby</t>
  </si>
  <si>
    <t>"Rámová stojka O1:"  4,35*16,0+0,8*0,35*2</t>
  </si>
  <si>
    <t>"Rámová stojka O2:"  4,05*12,0+0,8*0,35*2</t>
  </si>
  <si>
    <t>"Pravé křídlo O2:"  3,75*2+2,34*0,4</t>
  </si>
  <si>
    <t>"Základy:"  6,0*14,13</t>
  </si>
  <si>
    <t>"Nábřežní zeď:"  (3,6+1,5)*(5,0+1,2)</t>
  </si>
  <si>
    <t>193</t>
  </si>
  <si>
    <t>111631500</t>
  </si>
  <si>
    <t>lak asfaltový ALP</t>
  </si>
  <si>
    <t>-1072416767</t>
  </si>
  <si>
    <t>"+10% ztratné</t>
  </si>
  <si>
    <t>244,156*0,4*0,001*1,1</t>
  </si>
  <si>
    <t>194</t>
  </si>
  <si>
    <t>711112002</t>
  </si>
  <si>
    <t>Provedení izolace proti zemní vlhkosti svislé za studena lakem asfaltovým</t>
  </si>
  <si>
    <t>-630920531</t>
  </si>
  <si>
    <t>"z položky  711112001</t>
  </si>
  <si>
    <t>244,156*2</t>
  </si>
  <si>
    <t>195</t>
  </si>
  <si>
    <t>111631520</t>
  </si>
  <si>
    <t xml:space="preserve">lak asfaltový  ALN </t>
  </si>
  <si>
    <t>95252699</t>
  </si>
  <si>
    <t>"10 % ztratné</t>
  </si>
  <si>
    <t>488,312*0,5*0,001*1,1</t>
  </si>
  <si>
    <t>196</t>
  </si>
  <si>
    <t>711131811</t>
  </si>
  <si>
    <t>Odstranění izolace proti zemní vlhkosti vodorovné</t>
  </si>
  <si>
    <t>81823237</t>
  </si>
  <si>
    <t>"Odstranění izolace stávajícího mostu"    6,5*10+2,5*10,5*2</t>
  </si>
  <si>
    <t>197</t>
  </si>
  <si>
    <t>711432101</t>
  </si>
  <si>
    <t>Provedení izolace proti tlakové vodě svislé na sucho pásem AIP nebo tkaninou</t>
  </si>
  <si>
    <t>963661971</t>
  </si>
  <si>
    <t>"Izolace spár na rubu konstrukce z natav. AIP tl. 5 mm. Včetně izolace.</t>
  </si>
  <si>
    <t>"Pracovní spára základ-stojka:"  (16+12+0,7*2)*0,4</t>
  </si>
  <si>
    <t>"Pracovní spára stojka-mostovka:"  (16+12)*0,4</t>
  </si>
  <si>
    <t>"Pracovní spára křídlo-stojka:" 2,5*0,4</t>
  </si>
  <si>
    <t>"Smršťovací spára stojka:"  (3,15+2,95+2,85)*0,4*2</t>
  </si>
  <si>
    <t>"Dilatační spára NK-zeď:"3,95*0,5</t>
  </si>
  <si>
    <t>198</t>
  </si>
  <si>
    <t>628321340</t>
  </si>
  <si>
    <t xml:space="preserve">pás těžký asfaltovaný </t>
  </si>
  <si>
    <t>-676068401</t>
  </si>
  <si>
    <t>"dle pol.č.711432101 + 15 % ztratné"  33,095*1,15</t>
  </si>
  <si>
    <t>199</t>
  </si>
  <si>
    <t>711441559</t>
  </si>
  <si>
    <t>Provedení izolace proti tlakové vodě vodorovné přitavením pásu NAIP</t>
  </si>
  <si>
    <t>-1222184009</t>
  </si>
  <si>
    <t>"Zesílení izolace pod římsami"     (5,24+4,2)*0,7</t>
  </si>
  <si>
    <t>200</t>
  </si>
  <si>
    <t>628361100</t>
  </si>
  <si>
    <t>pás těžký asfaltovaný</t>
  </si>
  <si>
    <t>-1039018797</t>
  </si>
  <si>
    <t>"+15% ztratné</t>
  </si>
  <si>
    <t>" materiál k pol.711441559"    6,608*1,15</t>
  </si>
  <si>
    <t>201</t>
  </si>
  <si>
    <t>71144200R</t>
  </si>
  <si>
    <t>Izolace mostovek celoplošná asfaltovými pásy s pečetící vrstvou</t>
  </si>
  <si>
    <t>M2</t>
  </si>
  <si>
    <t>447367969</t>
  </si>
  <si>
    <t xml:space="preserve">"Izolace horního povrchu nosné konstrukce z natav. AIP tl. 5 mm. včetně izolace a pečetící vrstvy , technická specifikace viz. OTSKP-SPK "    </t>
  </si>
  <si>
    <t>"Na mostovce vč. přetažení na rub:" 7,5*14,13</t>
  </si>
  <si>
    <t>202</t>
  </si>
  <si>
    <t>998711101</t>
  </si>
  <si>
    <t>Přesun hmot tonážní pro izolace proti vodě, vlhkosti a plynům v objektech výšky do 6 m</t>
  </si>
  <si>
    <t>-922308822</t>
  </si>
  <si>
    <t>723</t>
  </si>
  <si>
    <t>Chráničky</t>
  </si>
  <si>
    <t>203</t>
  </si>
  <si>
    <t>723150367</t>
  </si>
  <si>
    <t>Chránička D 57x2,9 mm</t>
  </si>
  <si>
    <t>-127235178</t>
  </si>
  <si>
    <t>"Chránička umístěna vlevo u mostu  DN 50 :"   6</t>
  </si>
  <si>
    <t>204</t>
  </si>
  <si>
    <t>723150803</t>
  </si>
  <si>
    <t>Demontáž potrubí ocelové hladké svařované do D 76</t>
  </si>
  <si>
    <t>-1303652029</t>
  </si>
  <si>
    <t>"Demontáž a likvidace ocelové chráničky DN 50 "  6</t>
  </si>
  <si>
    <t>782</t>
  </si>
  <si>
    <t>Dokončovací práce - obklady z kamene</t>
  </si>
  <si>
    <t>205</t>
  </si>
  <si>
    <t>782331113</t>
  </si>
  <si>
    <t>Montáž obkladu sloupů z pravoúhlých desek z tvrdého kamene do malty tl do150 mm</t>
  </si>
  <si>
    <t>-961358431</t>
  </si>
  <si>
    <t>"obklad líce nábřežní zdi "</t>
  </si>
  <si>
    <t>2,3*5,0</t>
  </si>
  <si>
    <t>206</t>
  </si>
  <si>
    <t>583821755</t>
  </si>
  <si>
    <t xml:space="preserve">deska obkladová, žula tryskaná tl 15 cm </t>
  </si>
  <si>
    <t>1572444733</t>
  </si>
  <si>
    <t>11,5*1,05 'Přepočtené koeficientem množství</t>
  </si>
  <si>
    <t>Práce a dodávky M</t>
  </si>
  <si>
    <t>21-M</t>
  </si>
  <si>
    <t>Elektromontáže</t>
  </si>
  <si>
    <t>207</t>
  </si>
  <si>
    <t>210040011</t>
  </si>
  <si>
    <t>Montáž sloupů nn ocelových trubkových jednoduchých do 12 m</t>
  </si>
  <si>
    <t>-1421496146</t>
  </si>
  <si>
    <t>montáž stávajícího ocelového sloupu nadzemního vedení CETIN vč. přesunu a veškeré manipulace</t>
  </si>
  <si>
    <t>"1ks "   1</t>
  </si>
  <si>
    <t>22-M</t>
  </si>
  <si>
    <t>Montáže technologických zařízení pro dopravní stavby</t>
  </si>
  <si>
    <t>208</t>
  </si>
  <si>
    <t>220320391</t>
  </si>
  <si>
    <t>Montáž tabule informační na nosnou konstrukci do 100 kg</t>
  </si>
  <si>
    <t>-307991053</t>
  </si>
  <si>
    <t>2+2</t>
  </si>
  <si>
    <t>209</t>
  </si>
  <si>
    <t>220320391R</t>
  </si>
  <si>
    <t>Dodávka tabulky zhotovitele</t>
  </si>
  <si>
    <t>ks</t>
  </si>
  <si>
    <t>256</t>
  </si>
  <si>
    <t>-905789483</t>
  </si>
  <si>
    <t>210</t>
  </si>
  <si>
    <t>220320392R</t>
  </si>
  <si>
    <t>Dodávka informační tabule stavby</t>
  </si>
  <si>
    <t>-817065007</t>
  </si>
  <si>
    <t>46-M</t>
  </si>
  <si>
    <t>Zemní práce při extr.mont.pracích</t>
  </si>
  <si>
    <t>211</t>
  </si>
  <si>
    <t>460030028</t>
  </si>
  <si>
    <t>Ostatní práce štěpkování netěžitelného porostu s odvozem</t>
  </si>
  <si>
    <t>prms</t>
  </si>
  <si>
    <t>438693359</t>
  </si>
  <si>
    <t>"dle pol.č.111212211"  50*0,1</t>
  </si>
  <si>
    <t>VRN</t>
  </si>
  <si>
    <t>Vedlejší rozpočtové náklady</t>
  </si>
  <si>
    <t>VRN1</t>
  </si>
  <si>
    <t>Průzkumné, geodetické a projektové práce</t>
  </si>
  <si>
    <t>212</t>
  </si>
  <si>
    <t>011503000</t>
  </si>
  <si>
    <t>Stavební průzkum bez rozlišení</t>
  </si>
  <si>
    <t>1024</t>
  </si>
  <si>
    <t>-725759628</t>
  </si>
  <si>
    <t>"Náklady na průzkumy v rámci realizace stavby</t>
  </si>
  <si>
    <t xml:space="preserve">"monitoring dotčených objektů, geotechnický dozor, inženýrsko geologický průzkum, archeologický průzkum, </t>
  </si>
  <si>
    <t>"zkoušení konstrukcí a prací nezávislou zkušebnou.</t>
  </si>
  <si>
    <t>213</t>
  </si>
  <si>
    <t>012002000</t>
  </si>
  <si>
    <t>Geodetické práce</t>
  </si>
  <si>
    <t>1309195437</t>
  </si>
  <si>
    <t>"Vytyčovací body mikrosítě, založeny na pevném podloží na pilotách průměru 03 až  0,5 m"</t>
  </si>
  <si>
    <t>"předpokládané délky 5 m. Body musí mít nad terén vyveden pilíř pro nucenou centraci</t>
  </si>
  <si>
    <t>"geodetického přístroje. Provedení dle detailu  213</t>
  </si>
  <si>
    <t>"Celkem 3 body.</t>
  </si>
  <si>
    <t>"Odhad délky vrtů: 3x5 = 15 m</t>
  </si>
  <si>
    <t>"Odhad kubatury pilot při průměru 0,5 m: 3x(5,0+1,0)x3,14x0,5x0,5x0,25 =  3,53 m3</t>
  </si>
  <si>
    <t>"Odhad výztuže pilot (60 kg/m3)    60x3,53 =  212  "kg</t>
  </si>
  <si>
    <t>"celkem ks bodů"   3</t>
  </si>
  <si>
    <t>214</t>
  </si>
  <si>
    <t>012103000</t>
  </si>
  <si>
    <t>Geodetické práce před výstavbou</t>
  </si>
  <si>
    <t>-180984981</t>
  </si>
  <si>
    <t>"polohové a výškové vytyčení stavby , vytyčení hranic pozemků</t>
  </si>
  <si>
    <t>"zaměření a vytyčení podzemních inženýrských sítí ve spolupráci s jejich správci, vč. jejich vytrasování</t>
  </si>
  <si>
    <t>215</t>
  </si>
  <si>
    <t>012203000</t>
  </si>
  <si>
    <t>Geodetické práce při provádění stavby</t>
  </si>
  <si>
    <t>-265566898</t>
  </si>
  <si>
    <t>"Geodetická činnost v průběhu provádění stavebních prací (geodet zhotovitele stavby)</t>
  </si>
  <si>
    <t>"vybudování vytyčovací sítě stavby a její polohové a výškové určení</t>
  </si>
  <si>
    <t>" podrobné vytyčování jednotlivých stavebních objektů v průběhu výstavby</t>
  </si>
  <si>
    <t>"kontrolní měření geometrických parametrů stavby</t>
  </si>
  <si>
    <t>"kontrolní měření svislostí</t>
  </si>
  <si>
    <t>"měření a výpočty kubatur</t>
  </si>
  <si>
    <t>216</t>
  </si>
  <si>
    <t>012303000</t>
  </si>
  <si>
    <t>Geodetické práce po výstavbě</t>
  </si>
  <si>
    <t>-1936187252</t>
  </si>
  <si>
    <t>"Zajištění geometrických plánů skutečného provedení objektů a inženýrských sítí</t>
  </si>
  <si>
    <t>"a geomoetrických plánů věcných břemen v požadovaném formátu s hranicemi pozemků</t>
  </si>
  <si>
    <t>"jako podklad pro vklad do katastrální mapy pro evidenci změn na katastrálním úřadu.</t>
  </si>
  <si>
    <t>"Tato dokumentace bude předána v termínu dle potřeb investora</t>
  </si>
  <si>
    <t>217</t>
  </si>
  <si>
    <t>013203000</t>
  </si>
  <si>
    <t>Dokumentace stavby bez rozlišení</t>
  </si>
  <si>
    <t>-1646861017</t>
  </si>
  <si>
    <t>"Vypracování mostního listu vč, výpočtu zatížitelnosti</t>
  </si>
  <si>
    <t>"1. hlavní prohlídka mostu</t>
  </si>
  <si>
    <t>"soubor "   1</t>
  </si>
  <si>
    <t>218</t>
  </si>
  <si>
    <t>013244000</t>
  </si>
  <si>
    <t>Dokumentace pro provádění stavby</t>
  </si>
  <si>
    <t>1480355056</t>
  </si>
  <si>
    <t>"dokumentace pro provedení stavby dle směrnice pro dokumentaci staveb pozemních komunikací MD ČR</t>
  </si>
  <si>
    <t xml:space="preserve">"v tištěné a digitální podobě v 8 vyhotoveních,  všech SO </t>
  </si>
  <si>
    <t>219</t>
  </si>
  <si>
    <t>013254000</t>
  </si>
  <si>
    <t>Dokumentace skutečného provedení stavby</t>
  </si>
  <si>
    <t>-663986392</t>
  </si>
  <si>
    <t>"dokumentace skutečného provedení stavby dle směrnice pro dokumentaci staveb pozemních komunikací MD ČR</t>
  </si>
  <si>
    <t>"v tištěné a digitální podobě v 8 vyhotoveních</t>
  </si>
  <si>
    <t>220</t>
  </si>
  <si>
    <t>070001000</t>
  </si>
  <si>
    <t>Provozní vlivy</t>
  </si>
  <si>
    <t>-855894298</t>
  </si>
  <si>
    <t>"v pol. zahrnuty náklady na ztížené provádění stavebních a montážních prací způsobené provozem třetích osob na staveništi</t>
  </si>
  <si>
    <t>"v pol. zahrnuty náklady na případné zábrany, oplocení staveniště, a pod.</t>
  </si>
  <si>
    <t>221</t>
  </si>
  <si>
    <t>091003000</t>
  </si>
  <si>
    <t>Bez rozlišení</t>
  </si>
  <si>
    <t>-1759666038</t>
  </si>
  <si>
    <t>"pasportizace objízdných tras před zahájením stavby a po dokončení stavby" 1</t>
  </si>
  <si>
    <t>SO 451 - Přeložka nadzemního sdělovacího vedení</t>
  </si>
  <si>
    <t>21M000001.R</t>
  </si>
  <si>
    <t xml:space="preserve">Přeložka nadzemního vedení </t>
  </si>
  <si>
    <t>1894474043</t>
  </si>
  <si>
    <t>"kompletní provedení dle PD a přiloženého výkazu výměr SO 451"   1</t>
  </si>
  <si>
    <t>SO 501 - Přeložka STL plynovodu</t>
  </si>
  <si>
    <t xml:space="preserve">    23-M - Montáže potrubí</t>
  </si>
  <si>
    <t>131301101</t>
  </si>
  <si>
    <t>Hloubení jam nezapažených v hornině tř. 4 objemu do 100 m3</t>
  </si>
  <si>
    <t>-2042166365</t>
  </si>
  <si>
    <t xml:space="preserve">"startovací a cílová jáma protlaku"  </t>
  </si>
  <si>
    <t>2*2,5*2,5*2,3</t>
  </si>
  <si>
    <t>1438344058</t>
  </si>
  <si>
    <t>28,75*0,5</t>
  </si>
  <si>
    <t>-184081338</t>
  </si>
  <si>
    <t>"dle výměr v příloze tech. zprávy"  30</t>
  </si>
  <si>
    <t>-279791862</t>
  </si>
  <si>
    <t>30*0,5</t>
  </si>
  <si>
    <t>141721113</t>
  </si>
  <si>
    <t>Řízený zemní protlak hloubky do 6 m vnějšího průměru do 110 mm v hornině tř 1 až 4</t>
  </si>
  <si>
    <t>-1551102461</t>
  </si>
  <si>
    <t>plastová ochranná trubka DN 100</t>
  </si>
  <si>
    <t>"dle výměr v příloze tech. zprávy"  10</t>
  </si>
  <si>
    <t>151101101</t>
  </si>
  <si>
    <t>Zřízení příložného pažení a rozepření stěn rýh hl do 2 m</t>
  </si>
  <si>
    <t>-782620615</t>
  </si>
  <si>
    <t>"dle výměr v příloze tech. zprávy"  2*10</t>
  </si>
  <si>
    <t>"jámy protlaku"  2*2,5*4*2,3</t>
  </si>
  <si>
    <t>151101111</t>
  </si>
  <si>
    <t>Odstranění příložného pažení a rozepření stěn rýh hl do 2 m</t>
  </si>
  <si>
    <t>-1649815712</t>
  </si>
  <si>
    <t>"dle pol.č.151101101"   66</t>
  </si>
  <si>
    <t>1235757916</t>
  </si>
  <si>
    <t>"celkový objem odkopávek zeminy " 30</t>
  </si>
  <si>
    <t xml:space="preserve">"odpočet objemu pro zásypy a lože" </t>
  </si>
  <si>
    <t>"dle výměr v příloze tech. zprávy"  -2-25</t>
  </si>
  <si>
    <t>174033557</t>
  </si>
  <si>
    <t>"dle pol.č.162701105" 3*10</t>
  </si>
  <si>
    <t>1389031328</t>
  </si>
  <si>
    <t>"dle pol.č.162701105 "  3</t>
  </si>
  <si>
    <t>1473616949</t>
  </si>
  <si>
    <t>"dle pol.č.162701105 "  3*2,1</t>
  </si>
  <si>
    <t>-929976906</t>
  </si>
  <si>
    <t>"Zásyp zeminou vhodnou s hutněním na Id=0,9, resp. D=100%</t>
  </si>
  <si>
    <t>"dle výměr v příloze tech. zprávy"  25</t>
  </si>
  <si>
    <t>"jámy protlaku dle pol.č.131301101 "  28,75</t>
  </si>
  <si>
    <t>-1478811834</t>
  </si>
  <si>
    <t>"Obsyp plyn potrubí</t>
  </si>
  <si>
    <t>"dle výměr v příloze tech. zprávy"  2</t>
  </si>
  <si>
    <t>1068462185</t>
  </si>
  <si>
    <t>"dle pol.č.175111101"  2,0*2,0</t>
  </si>
  <si>
    <t>181951102</t>
  </si>
  <si>
    <t>Úprava pláně v hornině tř. 1 až 4 se zhutněním</t>
  </si>
  <si>
    <t>-314647458</t>
  </si>
  <si>
    <t>28,0*1,0</t>
  </si>
  <si>
    <t>998276101</t>
  </si>
  <si>
    <t>Přesun hmot pro trubní vedení z trub z plastických hmot otevřený výkop</t>
  </si>
  <si>
    <t>882319699</t>
  </si>
  <si>
    <t>23-M</t>
  </si>
  <si>
    <t>Montáže potrubí</t>
  </si>
  <si>
    <t>230081037</t>
  </si>
  <si>
    <t>Demontáž potrubí do šrotu do 10 kg D 51 mm, tl 2,6 mm</t>
  </si>
  <si>
    <t>1643773207</t>
  </si>
  <si>
    <t>zrušení stávajícího STL plynovodu oc.50 na ocel. konstrukci</t>
  </si>
  <si>
    <t>"dle výměr v příloze tech. zprávy"  13</t>
  </si>
  <si>
    <t>zrušení by-pasu STL plynovodu oc.50 na ocel. konstrukci</t>
  </si>
  <si>
    <t>"dle výměr v příloze tech. zprávy"  15</t>
  </si>
  <si>
    <t>230100090</t>
  </si>
  <si>
    <t>Stlačení potrubí plastového D 50</t>
  </si>
  <si>
    <t>1506910894</t>
  </si>
  <si>
    <t>230100100</t>
  </si>
  <si>
    <t>Řezy potrubí</t>
  </si>
  <si>
    <t>-2070845035</t>
  </si>
  <si>
    <t>230100200</t>
  </si>
  <si>
    <t>Propje na stávající potrubí</t>
  </si>
  <si>
    <t>-1663342899</t>
  </si>
  <si>
    <t>"kompletní propojení stávajícího a nového potrubí vč. všech armatur, izolací a pod."  2</t>
  </si>
  <si>
    <t>"Provizorní propjení - napojení BY PASU vč. všech armatur, navrtávek, odboček, uzávěrů izolací a pod, vč. odpojení "  2</t>
  </si>
  <si>
    <t>230120043</t>
  </si>
  <si>
    <t>Čištění potrubí profukováním nebo proplachováním DN 50</t>
  </si>
  <si>
    <t>-2003966343</t>
  </si>
  <si>
    <t>230170002</t>
  </si>
  <si>
    <t>Tlakové zkoušky těsnosti potrubí - příprava DN do 80</t>
  </si>
  <si>
    <t>sada</t>
  </si>
  <si>
    <t>1654668578</t>
  </si>
  <si>
    <t>230170012</t>
  </si>
  <si>
    <t>Tlakové zkoušky těsnosti potrubí - zkouška DN do 80</t>
  </si>
  <si>
    <t>-763193778</t>
  </si>
  <si>
    <t>230200118</t>
  </si>
  <si>
    <t>Nasunutí potrubní sekce do ocelové chráničky DN 100</t>
  </si>
  <si>
    <t>442948454</t>
  </si>
  <si>
    <t xml:space="preserve">vsunutí plyn potrubí do chráničky  </t>
  </si>
  <si>
    <t>P770212</t>
  </si>
  <si>
    <t xml:space="preserve">manžeta pryžová na chráničku </t>
  </si>
  <si>
    <t>490680348</t>
  </si>
  <si>
    <t>utěsnění konců chráničky</t>
  </si>
  <si>
    <t>P770233</t>
  </si>
  <si>
    <t xml:space="preserve">objímka středící </t>
  </si>
  <si>
    <t>SET</t>
  </si>
  <si>
    <t>422098242</t>
  </si>
  <si>
    <t>"dle výměr v příloze tech. zprávy"  11</t>
  </si>
  <si>
    <t>230205035</t>
  </si>
  <si>
    <t>Montáž potrubí plastového svařované na tupo nebo elektrospojkou, D 50 mm, tl. stěny  4,6 mm</t>
  </si>
  <si>
    <t>-2093294466</t>
  </si>
  <si>
    <t>"zřízení BY PASU" 13</t>
  </si>
  <si>
    <t>286139130</t>
  </si>
  <si>
    <t>potrubí plynovodní PE , 50 x 4,6 mm</t>
  </si>
  <si>
    <t>-1607071547</t>
  </si>
  <si>
    <t>15+13</t>
  </si>
  <si>
    <t>230205235</t>
  </si>
  <si>
    <t>Montáž trubního dílu PE potrubí svařovaného na tupo nebo elektrospojkou D 50 mm, tl.stěny 4,5 mm</t>
  </si>
  <si>
    <t>-1173558251</t>
  </si>
  <si>
    <t>286149330</t>
  </si>
  <si>
    <t>elektrokoleno 90°,  d 50</t>
  </si>
  <si>
    <t>401890676</t>
  </si>
  <si>
    <t>286159710</t>
  </si>
  <si>
    <t>elektrospojka d 50</t>
  </si>
  <si>
    <t>-1073648742</t>
  </si>
  <si>
    <t>230220006</t>
  </si>
  <si>
    <t>Montáž litinového poklopu</t>
  </si>
  <si>
    <t>-652207083</t>
  </si>
  <si>
    <t>422913520</t>
  </si>
  <si>
    <t xml:space="preserve">poklop litinový typ </t>
  </si>
  <si>
    <t>1521459298</t>
  </si>
  <si>
    <t>"na čichačku"  2</t>
  </si>
  <si>
    <t>592132500</t>
  </si>
  <si>
    <t>deska betonová podkladní</t>
  </si>
  <si>
    <t>1071981227</t>
  </si>
  <si>
    <t>"čichačka"  2</t>
  </si>
  <si>
    <t>230220031</t>
  </si>
  <si>
    <t>Montáž čichačky na chráničku PN 38 6724</t>
  </si>
  <si>
    <t>-527527897</t>
  </si>
  <si>
    <t>230230016</t>
  </si>
  <si>
    <t>Hlavní tlaková zkouška vzduchem 0,6 MPa DN 50</t>
  </si>
  <si>
    <t>506196768</t>
  </si>
  <si>
    <t>460010025</t>
  </si>
  <si>
    <t xml:space="preserve">Vytyčení trasy stávajících inženýrských sítí </t>
  </si>
  <si>
    <t>km</t>
  </si>
  <si>
    <t>287737383</t>
  </si>
  <si>
    <t>0,015</t>
  </si>
  <si>
    <t>460090001</t>
  </si>
  <si>
    <t>Dodávka a montáž signálního vodiče ukončeného elektrosvorkou - CY 4</t>
  </si>
  <si>
    <t>-1804061669</t>
  </si>
  <si>
    <t>460490013</t>
  </si>
  <si>
    <t>Krytí kabelů výstražnou fólií šířky 34 cm</t>
  </si>
  <si>
    <t>CS ÚRS 2013 02</t>
  </si>
  <si>
    <t>-1388737244</t>
  </si>
  <si>
    <t>fólie PVC žlutá - ozn. Plyn, š. 330 mm</t>
  </si>
  <si>
    <t>368330367</t>
  </si>
  <si>
    <t>ztratné 2%</t>
  </si>
  <si>
    <t xml:space="preserve">15*1,02 </t>
  </si>
  <si>
    <t>460510095</t>
  </si>
  <si>
    <t>Kabelové prostupy z trub plastových do protlačovaných otvorů, průměru do 15 cm</t>
  </si>
  <si>
    <t>590428361</t>
  </si>
  <si>
    <t>plastová ochranná trubka DN 100 - do protlaku</t>
  </si>
  <si>
    <t>286139660</t>
  </si>
  <si>
    <t>trubka ochranná pro plyn PEHD 110 x 4,2 mm</t>
  </si>
  <si>
    <t>-2105648677</t>
  </si>
  <si>
    <t>012103000.1</t>
  </si>
  <si>
    <t>1481742116</t>
  </si>
  <si>
    <t>-1036040866</t>
  </si>
  <si>
    <t>-200841197</t>
  </si>
  <si>
    <t>1252178087</t>
  </si>
  <si>
    <t>013254000.1</t>
  </si>
  <si>
    <t>-2040491132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</si>
</sst>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5" fillId="0" borderId="13" xfId="0" applyNumberFormat="1" applyFont="1" applyBorder="1" applyAlignment="1">
      <alignment/>
    </xf>
    <xf numFmtId="166" fontId="35" fillId="0" borderId="14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45" t="s">
        <v>8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271" t="s">
        <v>17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8"/>
      <c r="AQ5" s="30"/>
      <c r="BE5" s="269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73" t="s">
        <v>20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8"/>
      <c r="AQ6" s="30"/>
      <c r="BE6" s="270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270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270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70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270"/>
      <c r="BS10" s="23" t="s">
        <v>21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5</v>
      </c>
      <c r="AO11" s="28"/>
      <c r="AP11" s="28"/>
      <c r="AQ11" s="30"/>
      <c r="BE11" s="270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70"/>
      <c r="BS12" s="23" t="s">
        <v>21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270"/>
      <c r="BS13" s="23" t="s">
        <v>21</v>
      </c>
    </row>
    <row r="14" spans="2:71" ht="15">
      <c r="B14" s="27"/>
      <c r="C14" s="28"/>
      <c r="D14" s="28"/>
      <c r="E14" s="274" t="s">
        <v>36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270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70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5</v>
      </c>
      <c r="AO16" s="28"/>
      <c r="AP16" s="28"/>
      <c r="AQ16" s="30"/>
      <c r="BE16" s="270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5</v>
      </c>
      <c r="AO17" s="28"/>
      <c r="AP17" s="28"/>
      <c r="AQ17" s="30"/>
      <c r="BE17" s="270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70"/>
      <c r="BS18" s="23" t="s">
        <v>9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70"/>
      <c r="BS19" s="23" t="s">
        <v>9</v>
      </c>
    </row>
    <row r="20" spans="2:71" ht="48.75" customHeight="1">
      <c r="B20" s="27"/>
      <c r="C20" s="28"/>
      <c r="D20" s="28"/>
      <c r="E20" s="276" t="s">
        <v>41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8"/>
      <c r="AP20" s="28"/>
      <c r="AQ20" s="30"/>
      <c r="BE20" s="270"/>
      <c r="BS20" s="23" t="s">
        <v>39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70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70"/>
    </row>
    <row r="23" spans="2:57" s="1" customFormat="1" ht="25.9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277">
        <f>ROUND(AG51,2)</f>
        <v>0</v>
      </c>
      <c r="AL23" s="278"/>
      <c r="AM23" s="278"/>
      <c r="AN23" s="278"/>
      <c r="AO23" s="278"/>
      <c r="AP23" s="41"/>
      <c r="AQ23" s="44"/>
      <c r="BE23" s="270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70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279" t="s">
        <v>43</v>
      </c>
      <c r="M25" s="279"/>
      <c r="N25" s="279"/>
      <c r="O25" s="279"/>
      <c r="P25" s="41"/>
      <c r="Q25" s="41"/>
      <c r="R25" s="41"/>
      <c r="S25" s="41"/>
      <c r="T25" s="41"/>
      <c r="U25" s="41"/>
      <c r="V25" s="41"/>
      <c r="W25" s="279" t="s">
        <v>44</v>
      </c>
      <c r="X25" s="279"/>
      <c r="Y25" s="279"/>
      <c r="Z25" s="279"/>
      <c r="AA25" s="279"/>
      <c r="AB25" s="279"/>
      <c r="AC25" s="279"/>
      <c r="AD25" s="279"/>
      <c r="AE25" s="279"/>
      <c r="AF25" s="41"/>
      <c r="AG25" s="41"/>
      <c r="AH25" s="41"/>
      <c r="AI25" s="41"/>
      <c r="AJ25" s="41"/>
      <c r="AK25" s="279" t="s">
        <v>45</v>
      </c>
      <c r="AL25" s="279"/>
      <c r="AM25" s="279"/>
      <c r="AN25" s="279"/>
      <c r="AO25" s="279"/>
      <c r="AP25" s="41"/>
      <c r="AQ25" s="44"/>
      <c r="BE25" s="270"/>
    </row>
    <row r="26" spans="2:57" s="2" customFormat="1" ht="14.45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262">
        <v>0.21</v>
      </c>
      <c r="M26" s="263"/>
      <c r="N26" s="263"/>
      <c r="O26" s="263"/>
      <c r="P26" s="47"/>
      <c r="Q26" s="47"/>
      <c r="R26" s="47"/>
      <c r="S26" s="47"/>
      <c r="T26" s="47"/>
      <c r="U26" s="47"/>
      <c r="V26" s="47"/>
      <c r="W26" s="264">
        <f>ROUND(AZ51,2)</f>
        <v>0</v>
      </c>
      <c r="X26" s="263"/>
      <c r="Y26" s="263"/>
      <c r="Z26" s="263"/>
      <c r="AA26" s="263"/>
      <c r="AB26" s="263"/>
      <c r="AC26" s="263"/>
      <c r="AD26" s="263"/>
      <c r="AE26" s="263"/>
      <c r="AF26" s="47"/>
      <c r="AG26" s="47"/>
      <c r="AH26" s="47"/>
      <c r="AI26" s="47"/>
      <c r="AJ26" s="47"/>
      <c r="AK26" s="264">
        <f>ROUND(AV51,2)</f>
        <v>0</v>
      </c>
      <c r="AL26" s="263"/>
      <c r="AM26" s="263"/>
      <c r="AN26" s="263"/>
      <c r="AO26" s="263"/>
      <c r="AP26" s="47"/>
      <c r="AQ26" s="49"/>
      <c r="BE26" s="270"/>
    </row>
    <row r="27" spans="2:57" s="2" customFormat="1" ht="14.45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262">
        <v>0.15</v>
      </c>
      <c r="M27" s="263"/>
      <c r="N27" s="263"/>
      <c r="O27" s="263"/>
      <c r="P27" s="47"/>
      <c r="Q27" s="47"/>
      <c r="R27" s="47"/>
      <c r="S27" s="47"/>
      <c r="T27" s="47"/>
      <c r="U27" s="47"/>
      <c r="V27" s="47"/>
      <c r="W27" s="264">
        <f>ROUND(BA51,2)</f>
        <v>0</v>
      </c>
      <c r="X27" s="263"/>
      <c r="Y27" s="263"/>
      <c r="Z27" s="263"/>
      <c r="AA27" s="263"/>
      <c r="AB27" s="263"/>
      <c r="AC27" s="263"/>
      <c r="AD27" s="263"/>
      <c r="AE27" s="263"/>
      <c r="AF27" s="47"/>
      <c r="AG27" s="47"/>
      <c r="AH27" s="47"/>
      <c r="AI27" s="47"/>
      <c r="AJ27" s="47"/>
      <c r="AK27" s="264">
        <f>ROUND(AW51,2)</f>
        <v>0</v>
      </c>
      <c r="AL27" s="263"/>
      <c r="AM27" s="263"/>
      <c r="AN27" s="263"/>
      <c r="AO27" s="263"/>
      <c r="AP27" s="47"/>
      <c r="AQ27" s="49"/>
      <c r="BE27" s="270"/>
    </row>
    <row r="28" spans="2:57" s="2" customFormat="1" ht="14.45" customHeight="1" hidden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262">
        <v>0.21</v>
      </c>
      <c r="M28" s="263"/>
      <c r="N28" s="263"/>
      <c r="O28" s="263"/>
      <c r="P28" s="47"/>
      <c r="Q28" s="47"/>
      <c r="R28" s="47"/>
      <c r="S28" s="47"/>
      <c r="T28" s="47"/>
      <c r="U28" s="47"/>
      <c r="V28" s="47"/>
      <c r="W28" s="264">
        <f>ROUND(BB51,2)</f>
        <v>0</v>
      </c>
      <c r="X28" s="263"/>
      <c r="Y28" s="263"/>
      <c r="Z28" s="263"/>
      <c r="AA28" s="263"/>
      <c r="AB28" s="263"/>
      <c r="AC28" s="263"/>
      <c r="AD28" s="263"/>
      <c r="AE28" s="263"/>
      <c r="AF28" s="47"/>
      <c r="AG28" s="47"/>
      <c r="AH28" s="47"/>
      <c r="AI28" s="47"/>
      <c r="AJ28" s="47"/>
      <c r="AK28" s="264">
        <v>0</v>
      </c>
      <c r="AL28" s="263"/>
      <c r="AM28" s="263"/>
      <c r="AN28" s="263"/>
      <c r="AO28" s="263"/>
      <c r="AP28" s="47"/>
      <c r="AQ28" s="49"/>
      <c r="BE28" s="270"/>
    </row>
    <row r="29" spans="2:57" s="2" customFormat="1" ht="14.45" customHeight="1" hidden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262">
        <v>0.15</v>
      </c>
      <c r="M29" s="263"/>
      <c r="N29" s="263"/>
      <c r="O29" s="263"/>
      <c r="P29" s="47"/>
      <c r="Q29" s="47"/>
      <c r="R29" s="47"/>
      <c r="S29" s="47"/>
      <c r="T29" s="47"/>
      <c r="U29" s="47"/>
      <c r="V29" s="47"/>
      <c r="W29" s="264">
        <f>ROUND(BC51,2)</f>
        <v>0</v>
      </c>
      <c r="X29" s="263"/>
      <c r="Y29" s="263"/>
      <c r="Z29" s="263"/>
      <c r="AA29" s="263"/>
      <c r="AB29" s="263"/>
      <c r="AC29" s="263"/>
      <c r="AD29" s="263"/>
      <c r="AE29" s="263"/>
      <c r="AF29" s="47"/>
      <c r="AG29" s="47"/>
      <c r="AH29" s="47"/>
      <c r="AI29" s="47"/>
      <c r="AJ29" s="47"/>
      <c r="AK29" s="264">
        <v>0</v>
      </c>
      <c r="AL29" s="263"/>
      <c r="AM29" s="263"/>
      <c r="AN29" s="263"/>
      <c r="AO29" s="263"/>
      <c r="AP29" s="47"/>
      <c r="AQ29" s="49"/>
      <c r="BE29" s="270"/>
    </row>
    <row r="30" spans="2:57" s="2" customFormat="1" ht="14.45" customHeight="1" hidden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262">
        <v>0</v>
      </c>
      <c r="M30" s="263"/>
      <c r="N30" s="263"/>
      <c r="O30" s="263"/>
      <c r="P30" s="47"/>
      <c r="Q30" s="47"/>
      <c r="R30" s="47"/>
      <c r="S30" s="47"/>
      <c r="T30" s="47"/>
      <c r="U30" s="47"/>
      <c r="V30" s="47"/>
      <c r="W30" s="264">
        <f>ROUND(BD51,2)</f>
        <v>0</v>
      </c>
      <c r="X30" s="263"/>
      <c r="Y30" s="263"/>
      <c r="Z30" s="263"/>
      <c r="AA30" s="263"/>
      <c r="AB30" s="263"/>
      <c r="AC30" s="263"/>
      <c r="AD30" s="263"/>
      <c r="AE30" s="263"/>
      <c r="AF30" s="47"/>
      <c r="AG30" s="47"/>
      <c r="AH30" s="47"/>
      <c r="AI30" s="47"/>
      <c r="AJ30" s="47"/>
      <c r="AK30" s="264">
        <v>0</v>
      </c>
      <c r="AL30" s="263"/>
      <c r="AM30" s="263"/>
      <c r="AN30" s="263"/>
      <c r="AO30" s="263"/>
      <c r="AP30" s="47"/>
      <c r="AQ30" s="49"/>
      <c r="BE30" s="270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70"/>
    </row>
    <row r="32" spans="2:57" s="1" customFormat="1" ht="25.9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265" t="s">
        <v>54</v>
      </c>
      <c r="Y32" s="266"/>
      <c r="Z32" s="266"/>
      <c r="AA32" s="266"/>
      <c r="AB32" s="266"/>
      <c r="AC32" s="52"/>
      <c r="AD32" s="52"/>
      <c r="AE32" s="52"/>
      <c r="AF32" s="52"/>
      <c r="AG32" s="52"/>
      <c r="AH32" s="52"/>
      <c r="AI32" s="52"/>
      <c r="AJ32" s="52"/>
      <c r="AK32" s="267">
        <f>SUM(AK23:AK30)</f>
        <v>0</v>
      </c>
      <c r="AL32" s="266"/>
      <c r="AM32" s="266"/>
      <c r="AN32" s="266"/>
      <c r="AO32" s="268"/>
      <c r="AP32" s="50"/>
      <c r="AQ32" s="54"/>
      <c r="BE32" s="270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55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16-138-2</v>
      </c>
      <c r="AR41" s="61"/>
    </row>
    <row r="42" spans="2:44" s="4" customFormat="1" ht="36.95" customHeight="1">
      <c r="B42" s="63"/>
      <c r="C42" s="64" t="s">
        <v>19</v>
      </c>
      <c r="L42" s="250" t="str">
        <f>K6</f>
        <v>III/ 11522 Svinaře, most ev.č. 11522 – 1, přes potok v obci Svinaře</v>
      </c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25</v>
      </c>
      <c r="L44" s="65" t="str">
        <f>IF(K8="","",K8)</f>
        <v xml:space="preserve"> </v>
      </c>
      <c r="AI44" s="62" t="s">
        <v>27</v>
      </c>
      <c r="AM44" s="252" t="str">
        <f>IF(AN8="","",AN8)</f>
        <v>16. 12. 2016</v>
      </c>
      <c r="AN44" s="252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31</v>
      </c>
      <c r="L46" s="3" t="str">
        <f>IF(E11="","",E11)</f>
        <v>KSÚS  Středočeského Kraje</v>
      </c>
      <c r="AI46" s="62" t="s">
        <v>37</v>
      </c>
      <c r="AM46" s="253" t="str">
        <f>IF(E17="","",E17)</f>
        <v>PRAGOPROJEKT, a.s.</v>
      </c>
      <c r="AN46" s="253"/>
      <c r="AO46" s="253"/>
      <c r="AP46" s="253"/>
      <c r="AR46" s="40"/>
      <c r="AS46" s="254" t="s">
        <v>56</v>
      </c>
      <c r="AT46" s="25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35</v>
      </c>
      <c r="L47" s="3" t="str">
        <f>IF(E14="Vyplň údaj","",E14)</f>
        <v/>
      </c>
      <c r="AR47" s="40"/>
      <c r="AS47" s="256"/>
      <c r="AT47" s="25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256"/>
      <c r="AT48" s="25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258" t="s">
        <v>57</v>
      </c>
      <c r="D49" s="259"/>
      <c r="E49" s="259"/>
      <c r="F49" s="259"/>
      <c r="G49" s="259"/>
      <c r="H49" s="70"/>
      <c r="I49" s="260" t="s">
        <v>58</v>
      </c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61" t="s">
        <v>59</v>
      </c>
      <c r="AH49" s="259"/>
      <c r="AI49" s="259"/>
      <c r="AJ49" s="259"/>
      <c r="AK49" s="259"/>
      <c r="AL49" s="259"/>
      <c r="AM49" s="259"/>
      <c r="AN49" s="260" t="s">
        <v>60</v>
      </c>
      <c r="AO49" s="259"/>
      <c r="AP49" s="259"/>
      <c r="AQ49" s="71" t="s">
        <v>61</v>
      </c>
      <c r="AR49" s="40"/>
      <c r="AS49" s="72" t="s">
        <v>62</v>
      </c>
      <c r="AT49" s="73" t="s">
        <v>63</v>
      </c>
      <c r="AU49" s="73" t="s">
        <v>64</v>
      </c>
      <c r="AV49" s="73" t="s">
        <v>65</v>
      </c>
      <c r="AW49" s="73" t="s">
        <v>66</v>
      </c>
      <c r="AX49" s="73" t="s">
        <v>67</v>
      </c>
      <c r="AY49" s="73" t="s">
        <v>68</v>
      </c>
      <c r="AZ49" s="73" t="s">
        <v>69</v>
      </c>
      <c r="BA49" s="73" t="s">
        <v>70</v>
      </c>
      <c r="BB49" s="73" t="s">
        <v>71</v>
      </c>
      <c r="BC49" s="73" t="s">
        <v>72</v>
      </c>
      <c r="BD49" s="74" t="s">
        <v>73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74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243">
        <f>ROUND(SUM(AG52:AG55),2)</f>
        <v>0</v>
      </c>
      <c r="AH51" s="243"/>
      <c r="AI51" s="243"/>
      <c r="AJ51" s="243"/>
      <c r="AK51" s="243"/>
      <c r="AL51" s="243"/>
      <c r="AM51" s="243"/>
      <c r="AN51" s="244">
        <f>SUM(AG51,AT51)</f>
        <v>0</v>
      </c>
      <c r="AO51" s="244"/>
      <c r="AP51" s="244"/>
      <c r="AQ51" s="78" t="s">
        <v>5</v>
      </c>
      <c r="AR51" s="63"/>
      <c r="AS51" s="79">
        <f>ROUND(SUM(AS52:AS55),2)</f>
        <v>0</v>
      </c>
      <c r="AT51" s="80">
        <f>ROUND(SUM(AV51:AW51),2)</f>
        <v>0</v>
      </c>
      <c r="AU51" s="81">
        <f>ROUND(SUM(AU52:AU55),5)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ROUND(SUM(AZ52:AZ55),2)</f>
        <v>0</v>
      </c>
      <c r="BA51" s="80">
        <f>ROUND(SUM(BA52:BA55),2)</f>
        <v>0</v>
      </c>
      <c r="BB51" s="80">
        <f>ROUND(SUM(BB52:BB55),2)</f>
        <v>0</v>
      </c>
      <c r="BC51" s="80">
        <f>ROUND(SUM(BC52:BC55),2)</f>
        <v>0</v>
      </c>
      <c r="BD51" s="82">
        <f>ROUND(SUM(BD52:BD55),2)</f>
        <v>0</v>
      </c>
      <c r="BS51" s="64" t="s">
        <v>75</v>
      </c>
      <c r="BT51" s="64" t="s">
        <v>76</v>
      </c>
      <c r="BU51" s="83" t="s">
        <v>77</v>
      </c>
      <c r="BV51" s="64" t="s">
        <v>78</v>
      </c>
      <c r="BW51" s="64" t="s">
        <v>7</v>
      </c>
      <c r="BX51" s="64" t="s">
        <v>79</v>
      </c>
      <c r="CL51" s="64" t="s">
        <v>5</v>
      </c>
    </row>
    <row r="52" spans="1:91" s="5" customFormat="1" ht="22.5" customHeight="1">
      <c r="A52" s="84" t="s">
        <v>80</v>
      </c>
      <c r="B52" s="85"/>
      <c r="C52" s="86"/>
      <c r="D52" s="249" t="s">
        <v>81</v>
      </c>
      <c r="E52" s="249"/>
      <c r="F52" s="249"/>
      <c r="G52" s="249"/>
      <c r="H52" s="249"/>
      <c r="I52" s="87"/>
      <c r="J52" s="249" t="s">
        <v>82</v>
      </c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7">
        <f>'SO 190 - DIO'!J27</f>
        <v>0</v>
      </c>
      <c r="AH52" s="248"/>
      <c r="AI52" s="248"/>
      <c r="AJ52" s="248"/>
      <c r="AK52" s="248"/>
      <c r="AL52" s="248"/>
      <c r="AM52" s="248"/>
      <c r="AN52" s="247">
        <f>SUM(AG52,AT52)</f>
        <v>0</v>
      </c>
      <c r="AO52" s="248"/>
      <c r="AP52" s="248"/>
      <c r="AQ52" s="88" t="s">
        <v>83</v>
      </c>
      <c r="AR52" s="85"/>
      <c r="AS52" s="89">
        <v>0</v>
      </c>
      <c r="AT52" s="90">
        <f>ROUND(SUM(AV52:AW52),2)</f>
        <v>0</v>
      </c>
      <c r="AU52" s="91">
        <f>'SO 190 - DIO'!P78</f>
        <v>0</v>
      </c>
      <c r="AV52" s="90">
        <f>'SO 190 - DIO'!J30</f>
        <v>0</v>
      </c>
      <c r="AW52" s="90">
        <f>'SO 190 - DIO'!J31</f>
        <v>0</v>
      </c>
      <c r="AX52" s="90">
        <f>'SO 190 - DIO'!J32</f>
        <v>0</v>
      </c>
      <c r="AY52" s="90">
        <f>'SO 190 - DIO'!J33</f>
        <v>0</v>
      </c>
      <c r="AZ52" s="90">
        <f>'SO 190 - DIO'!F30</f>
        <v>0</v>
      </c>
      <c r="BA52" s="90">
        <f>'SO 190 - DIO'!F31</f>
        <v>0</v>
      </c>
      <c r="BB52" s="90">
        <f>'SO 190 - DIO'!F32</f>
        <v>0</v>
      </c>
      <c r="BC52" s="90">
        <f>'SO 190 - DIO'!F33</f>
        <v>0</v>
      </c>
      <c r="BD52" s="92">
        <f>'SO 190 - DIO'!F34</f>
        <v>0</v>
      </c>
      <c r="BT52" s="93" t="s">
        <v>24</v>
      </c>
      <c r="BV52" s="93" t="s">
        <v>78</v>
      </c>
      <c r="BW52" s="93" t="s">
        <v>84</v>
      </c>
      <c r="BX52" s="93" t="s">
        <v>7</v>
      </c>
      <c r="CL52" s="93" t="s">
        <v>5</v>
      </c>
      <c r="CM52" s="93" t="s">
        <v>85</v>
      </c>
    </row>
    <row r="53" spans="1:91" s="5" customFormat="1" ht="22.5" customHeight="1">
      <c r="A53" s="84" t="s">
        <v>80</v>
      </c>
      <c r="B53" s="85"/>
      <c r="C53" s="86"/>
      <c r="D53" s="249" t="s">
        <v>86</v>
      </c>
      <c r="E53" s="249"/>
      <c r="F53" s="249"/>
      <c r="G53" s="249"/>
      <c r="H53" s="249"/>
      <c r="I53" s="87"/>
      <c r="J53" s="249" t="s">
        <v>87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7">
        <f>'SO 201 -  Most ev.č.11522–1'!J27</f>
        <v>0</v>
      </c>
      <c r="AH53" s="248"/>
      <c r="AI53" s="248"/>
      <c r="AJ53" s="248"/>
      <c r="AK53" s="248"/>
      <c r="AL53" s="248"/>
      <c r="AM53" s="248"/>
      <c r="AN53" s="247">
        <f>SUM(AG53,AT53)</f>
        <v>0</v>
      </c>
      <c r="AO53" s="248"/>
      <c r="AP53" s="248"/>
      <c r="AQ53" s="88" t="s">
        <v>83</v>
      </c>
      <c r="AR53" s="85"/>
      <c r="AS53" s="89">
        <v>0</v>
      </c>
      <c r="AT53" s="90">
        <f>ROUND(SUM(AV53:AW53),2)</f>
        <v>0</v>
      </c>
      <c r="AU53" s="91">
        <f>'SO 201 -  Most ev.č.11522–1'!P97</f>
        <v>0</v>
      </c>
      <c r="AV53" s="90">
        <f>'SO 201 -  Most ev.č.11522–1'!J30</f>
        <v>0</v>
      </c>
      <c r="AW53" s="90">
        <f>'SO 201 -  Most ev.č.11522–1'!J31</f>
        <v>0</v>
      </c>
      <c r="AX53" s="90">
        <f>'SO 201 -  Most ev.č.11522–1'!J32</f>
        <v>0</v>
      </c>
      <c r="AY53" s="90">
        <f>'SO 201 -  Most ev.č.11522–1'!J33</f>
        <v>0</v>
      </c>
      <c r="AZ53" s="90">
        <f>'SO 201 -  Most ev.č.11522–1'!F30</f>
        <v>0</v>
      </c>
      <c r="BA53" s="90">
        <f>'SO 201 -  Most ev.č.11522–1'!F31</f>
        <v>0</v>
      </c>
      <c r="BB53" s="90">
        <f>'SO 201 -  Most ev.č.11522–1'!F32</f>
        <v>0</v>
      </c>
      <c r="BC53" s="90">
        <f>'SO 201 -  Most ev.č.11522–1'!F33</f>
        <v>0</v>
      </c>
      <c r="BD53" s="92">
        <f>'SO 201 -  Most ev.č.11522–1'!F34</f>
        <v>0</v>
      </c>
      <c r="BT53" s="93" t="s">
        <v>24</v>
      </c>
      <c r="BV53" s="93" t="s">
        <v>78</v>
      </c>
      <c r="BW53" s="93" t="s">
        <v>88</v>
      </c>
      <c r="BX53" s="93" t="s">
        <v>7</v>
      </c>
      <c r="CL53" s="93" t="s">
        <v>5</v>
      </c>
      <c r="CM53" s="93" t="s">
        <v>85</v>
      </c>
    </row>
    <row r="54" spans="1:91" s="5" customFormat="1" ht="22.5" customHeight="1">
      <c r="A54" s="84" t="s">
        <v>80</v>
      </c>
      <c r="B54" s="85"/>
      <c r="C54" s="86"/>
      <c r="D54" s="249" t="s">
        <v>89</v>
      </c>
      <c r="E54" s="249"/>
      <c r="F54" s="249"/>
      <c r="G54" s="249"/>
      <c r="H54" s="249"/>
      <c r="I54" s="87"/>
      <c r="J54" s="249" t="s">
        <v>90</v>
      </c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7">
        <f>'SO 451 - Přeložka nadzemn...'!J27</f>
        <v>0</v>
      </c>
      <c r="AH54" s="248"/>
      <c r="AI54" s="248"/>
      <c r="AJ54" s="248"/>
      <c r="AK54" s="248"/>
      <c r="AL54" s="248"/>
      <c r="AM54" s="248"/>
      <c r="AN54" s="247">
        <f>SUM(AG54,AT54)</f>
        <v>0</v>
      </c>
      <c r="AO54" s="248"/>
      <c r="AP54" s="248"/>
      <c r="AQ54" s="88" t="s">
        <v>83</v>
      </c>
      <c r="AR54" s="85"/>
      <c r="AS54" s="89">
        <v>0</v>
      </c>
      <c r="AT54" s="90">
        <f>ROUND(SUM(AV54:AW54),2)</f>
        <v>0</v>
      </c>
      <c r="AU54" s="91">
        <f>'SO 451 - Přeložka nadzemn...'!P78</f>
        <v>0</v>
      </c>
      <c r="AV54" s="90">
        <f>'SO 451 - Přeložka nadzemn...'!J30</f>
        <v>0</v>
      </c>
      <c r="AW54" s="90">
        <f>'SO 451 - Přeložka nadzemn...'!J31</f>
        <v>0</v>
      </c>
      <c r="AX54" s="90">
        <f>'SO 451 - Přeložka nadzemn...'!J32</f>
        <v>0</v>
      </c>
      <c r="AY54" s="90">
        <f>'SO 451 - Přeložka nadzemn...'!J33</f>
        <v>0</v>
      </c>
      <c r="AZ54" s="90">
        <f>'SO 451 - Přeložka nadzemn...'!F30</f>
        <v>0</v>
      </c>
      <c r="BA54" s="90">
        <f>'SO 451 - Přeložka nadzemn...'!F31</f>
        <v>0</v>
      </c>
      <c r="BB54" s="90">
        <f>'SO 451 - Přeložka nadzemn...'!F32</f>
        <v>0</v>
      </c>
      <c r="BC54" s="90">
        <f>'SO 451 - Přeložka nadzemn...'!F33</f>
        <v>0</v>
      </c>
      <c r="BD54" s="92">
        <f>'SO 451 - Přeložka nadzemn...'!F34</f>
        <v>0</v>
      </c>
      <c r="BT54" s="93" t="s">
        <v>24</v>
      </c>
      <c r="BV54" s="93" t="s">
        <v>78</v>
      </c>
      <c r="BW54" s="93" t="s">
        <v>91</v>
      </c>
      <c r="BX54" s="93" t="s">
        <v>7</v>
      </c>
      <c r="CL54" s="93" t="s">
        <v>5</v>
      </c>
      <c r="CM54" s="93" t="s">
        <v>85</v>
      </c>
    </row>
    <row r="55" spans="1:91" s="5" customFormat="1" ht="22.5" customHeight="1">
      <c r="A55" s="84" t="s">
        <v>80</v>
      </c>
      <c r="B55" s="85"/>
      <c r="C55" s="86"/>
      <c r="D55" s="249" t="s">
        <v>92</v>
      </c>
      <c r="E55" s="249"/>
      <c r="F55" s="249"/>
      <c r="G55" s="249"/>
      <c r="H55" s="249"/>
      <c r="I55" s="87"/>
      <c r="J55" s="249" t="s">
        <v>93</v>
      </c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7">
        <f>'SO 501 - Přeložka STL ply...'!J27</f>
        <v>0</v>
      </c>
      <c r="AH55" s="248"/>
      <c r="AI55" s="248"/>
      <c r="AJ55" s="248"/>
      <c r="AK55" s="248"/>
      <c r="AL55" s="248"/>
      <c r="AM55" s="248"/>
      <c r="AN55" s="247">
        <f>SUM(AG55,AT55)</f>
        <v>0</v>
      </c>
      <c r="AO55" s="248"/>
      <c r="AP55" s="248"/>
      <c r="AQ55" s="88" t="s">
        <v>83</v>
      </c>
      <c r="AR55" s="85"/>
      <c r="AS55" s="94">
        <v>0</v>
      </c>
      <c r="AT55" s="95">
        <f>ROUND(SUM(AV55:AW55),2)</f>
        <v>0</v>
      </c>
      <c r="AU55" s="96">
        <f>'SO 501 - Přeložka STL ply...'!P84</f>
        <v>0</v>
      </c>
      <c r="AV55" s="95">
        <f>'SO 501 - Přeložka STL ply...'!J30</f>
        <v>0</v>
      </c>
      <c r="AW55" s="95">
        <f>'SO 501 - Přeložka STL ply...'!J31</f>
        <v>0</v>
      </c>
      <c r="AX55" s="95">
        <f>'SO 501 - Přeložka STL ply...'!J32</f>
        <v>0</v>
      </c>
      <c r="AY55" s="95">
        <f>'SO 501 - Přeložka STL ply...'!J33</f>
        <v>0</v>
      </c>
      <c r="AZ55" s="95">
        <f>'SO 501 - Přeložka STL ply...'!F30</f>
        <v>0</v>
      </c>
      <c r="BA55" s="95">
        <f>'SO 501 - Přeložka STL ply...'!F31</f>
        <v>0</v>
      </c>
      <c r="BB55" s="95">
        <f>'SO 501 - Přeložka STL ply...'!F32</f>
        <v>0</v>
      </c>
      <c r="BC55" s="95">
        <f>'SO 501 - Přeložka STL ply...'!F33</f>
        <v>0</v>
      </c>
      <c r="BD55" s="97">
        <f>'SO 501 - Přeložka STL ply...'!F34</f>
        <v>0</v>
      </c>
      <c r="BT55" s="93" t="s">
        <v>24</v>
      </c>
      <c r="BV55" s="93" t="s">
        <v>78</v>
      </c>
      <c r="BW55" s="93" t="s">
        <v>94</v>
      </c>
      <c r="BX55" s="93" t="s">
        <v>7</v>
      </c>
      <c r="CL55" s="93" t="s">
        <v>5</v>
      </c>
      <c r="CM55" s="93" t="s">
        <v>85</v>
      </c>
    </row>
    <row r="56" spans="2:44" s="1" customFormat="1" ht="30" customHeight="1">
      <c r="B56" s="40"/>
      <c r="AR56" s="4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0"/>
    </row>
  </sheetData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 190 - DIO'!C2" display="/"/>
    <hyperlink ref="A53" location="'SO 201 -  Most ev.č.11522–1'!C2" display="/"/>
    <hyperlink ref="A54" location="'SO 451 - Přeložka nadzemn...'!C2" display="/"/>
    <hyperlink ref="A55" location="'SO 501 - Přeložka STL ply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95</v>
      </c>
      <c r="G1" s="283" t="s">
        <v>96</v>
      </c>
      <c r="H1" s="283"/>
      <c r="I1" s="102"/>
      <c r="J1" s="101" t="s">
        <v>97</v>
      </c>
      <c r="K1" s="100" t="s">
        <v>98</v>
      </c>
      <c r="L1" s="101" t="s">
        <v>99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5" t="s">
        <v>8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84" t="str">
        <f>'Rekapitulace stavby'!K6</f>
        <v>III/ 11522 Svinaře, most ev.č. 11522 – 1, přes potok v obci Svinaře</v>
      </c>
      <c r="F7" s="285"/>
      <c r="G7" s="285"/>
      <c r="H7" s="285"/>
      <c r="I7" s="104"/>
      <c r="J7" s="28"/>
      <c r="K7" s="30"/>
    </row>
    <row r="8" spans="2:11" s="1" customFormat="1" ht="15">
      <c r="B8" s="40"/>
      <c r="C8" s="41"/>
      <c r="D8" s="36" t="s">
        <v>101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86" t="s">
        <v>102</v>
      </c>
      <c r="F9" s="287"/>
      <c r="G9" s="287"/>
      <c r="H9" s="287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16. 12. 2016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276" t="s">
        <v>5</v>
      </c>
      <c r="F24" s="276"/>
      <c r="G24" s="276"/>
      <c r="H24" s="27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ROUND(J78,2)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ROUND(SUM(BE78:BE121),2)</f>
        <v>0</v>
      </c>
      <c r="G30" s="41"/>
      <c r="H30" s="41"/>
      <c r="I30" s="118">
        <v>0.21</v>
      </c>
      <c r="J30" s="117">
        <f>ROUND(ROUND((SUM(BE78:BE121)),2)*I30,2)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ROUND(SUM(BF78:BF121),2)</f>
        <v>0</v>
      </c>
      <c r="G31" s="41"/>
      <c r="H31" s="41"/>
      <c r="I31" s="118">
        <v>0.15</v>
      </c>
      <c r="J31" s="117">
        <f>ROUND(ROUND((SUM(BF78:BF121)),2)*I31,2)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ROUND(SUM(BG78:BG121),2)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ROUND(SUM(BH78:BH121),2)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ROUND(SUM(BI78:BI121),2)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103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84" t="str">
        <f>E7</f>
        <v>III/ 11522 Svinaře, most ev.č. 11522 – 1, přes potok v obci Svinaře</v>
      </c>
      <c r="F45" s="285"/>
      <c r="G45" s="285"/>
      <c r="H45" s="285"/>
      <c r="I45" s="105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86" t="str">
        <f>E9</f>
        <v>SO 190 - DIO</v>
      </c>
      <c r="F47" s="287"/>
      <c r="G47" s="287"/>
      <c r="H47" s="287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16. 12. 2016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KSÚS  Středočeského Kraje</v>
      </c>
      <c r="G51" s="41"/>
      <c r="H51" s="41"/>
      <c r="I51" s="106" t="s">
        <v>37</v>
      </c>
      <c r="J51" s="34" t="str">
        <f>E21</f>
        <v>PRAGOPROJEKT, a.s.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104</v>
      </c>
      <c r="D54" s="119"/>
      <c r="E54" s="119"/>
      <c r="F54" s="119"/>
      <c r="G54" s="119"/>
      <c r="H54" s="119"/>
      <c r="I54" s="130"/>
      <c r="J54" s="131" t="s">
        <v>105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106</v>
      </c>
      <c r="D56" s="41"/>
      <c r="E56" s="41"/>
      <c r="F56" s="41"/>
      <c r="G56" s="41"/>
      <c r="H56" s="41"/>
      <c r="I56" s="105"/>
      <c r="J56" s="115">
        <f>J78</f>
        <v>0</v>
      </c>
      <c r="K56" s="44"/>
      <c r="AU56" s="23" t="s">
        <v>107</v>
      </c>
    </row>
    <row r="57" spans="2:11" s="7" customFormat="1" ht="24.95" customHeight="1">
      <c r="B57" s="134"/>
      <c r="C57" s="135"/>
      <c r="D57" s="136" t="s">
        <v>108</v>
      </c>
      <c r="E57" s="137"/>
      <c r="F57" s="137"/>
      <c r="G57" s="137"/>
      <c r="H57" s="137"/>
      <c r="I57" s="138"/>
      <c r="J57" s="139">
        <f>J79</f>
        <v>0</v>
      </c>
      <c r="K57" s="140"/>
    </row>
    <row r="58" spans="2:11" s="8" customFormat="1" ht="19.9" customHeight="1">
      <c r="B58" s="141"/>
      <c r="C58" s="142"/>
      <c r="D58" s="143" t="s">
        <v>109</v>
      </c>
      <c r="E58" s="144"/>
      <c r="F58" s="144"/>
      <c r="G58" s="144"/>
      <c r="H58" s="144"/>
      <c r="I58" s="145"/>
      <c r="J58" s="146">
        <f>J80</f>
        <v>0</v>
      </c>
      <c r="K58" s="147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12" s="1" customFormat="1" ht="36.95" customHeight="1">
      <c r="B65" s="40"/>
      <c r="C65" s="60" t="s">
        <v>110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19</v>
      </c>
      <c r="L67" s="40"/>
    </row>
    <row r="68" spans="2:12" s="1" customFormat="1" ht="22.5" customHeight="1">
      <c r="B68" s="40"/>
      <c r="E68" s="280" t="str">
        <f>E7</f>
        <v>III/ 11522 Svinaře, most ev.č. 11522 – 1, přes potok v obci Svinaře</v>
      </c>
      <c r="F68" s="281"/>
      <c r="G68" s="281"/>
      <c r="H68" s="281"/>
      <c r="L68" s="40"/>
    </row>
    <row r="69" spans="2:12" s="1" customFormat="1" ht="14.45" customHeight="1">
      <c r="B69" s="40"/>
      <c r="C69" s="62" t="s">
        <v>101</v>
      </c>
      <c r="L69" s="40"/>
    </row>
    <row r="70" spans="2:12" s="1" customFormat="1" ht="23.25" customHeight="1">
      <c r="B70" s="40"/>
      <c r="E70" s="250" t="str">
        <f>E9</f>
        <v>SO 190 - DIO</v>
      </c>
      <c r="F70" s="282"/>
      <c r="G70" s="282"/>
      <c r="H70" s="282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25</v>
      </c>
      <c r="F72" s="148" t="str">
        <f>F12</f>
        <v xml:space="preserve"> </v>
      </c>
      <c r="I72" s="149" t="s">
        <v>27</v>
      </c>
      <c r="J72" s="66" t="str">
        <f>IF(J12="","",J12)</f>
        <v>16. 12. 2016</v>
      </c>
      <c r="L72" s="40"/>
    </row>
    <row r="73" spans="2:12" s="1" customFormat="1" ht="6.95" customHeight="1">
      <c r="B73" s="40"/>
      <c r="L73" s="40"/>
    </row>
    <row r="74" spans="2:12" s="1" customFormat="1" ht="15">
      <c r="B74" s="40"/>
      <c r="C74" s="62" t="s">
        <v>31</v>
      </c>
      <c r="F74" s="148" t="str">
        <f>E15</f>
        <v>KSÚS  Středočeského Kraje</v>
      </c>
      <c r="I74" s="149" t="s">
        <v>37</v>
      </c>
      <c r="J74" s="148" t="str">
        <f>E21</f>
        <v>PRAGOPROJEKT, a.s.</v>
      </c>
      <c r="L74" s="40"/>
    </row>
    <row r="75" spans="2:12" s="1" customFormat="1" ht="14.45" customHeight="1">
      <c r="B75" s="40"/>
      <c r="C75" s="62" t="s">
        <v>35</v>
      </c>
      <c r="F75" s="148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0"/>
      <c r="C77" s="151" t="s">
        <v>111</v>
      </c>
      <c r="D77" s="152" t="s">
        <v>61</v>
      </c>
      <c r="E77" s="152" t="s">
        <v>57</v>
      </c>
      <c r="F77" s="152" t="s">
        <v>112</v>
      </c>
      <c r="G77" s="152" t="s">
        <v>113</v>
      </c>
      <c r="H77" s="152" t="s">
        <v>114</v>
      </c>
      <c r="I77" s="153" t="s">
        <v>115</v>
      </c>
      <c r="J77" s="152" t="s">
        <v>105</v>
      </c>
      <c r="K77" s="154" t="s">
        <v>116</v>
      </c>
      <c r="L77" s="150"/>
      <c r="M77" s="72" t="s">
        <v>117</v>
      </c>
      <c r="N77" s="73" t="s">
        <v>46</v>
      </c>
      <c r="O77" s="73" t="s">
        <v>118</v>
      </c>
      <c r="P77" s="73" t="s">
        <v>119</v>
      </c>
      <c r="Q77" s="73" t="s">
        <v>120</v>
      </c>
      <c r="R77" s="73" t="s">
        <v>121</v>
      </c>
      <c r="S77" s="73" t="s">
        <v>122</v>
      </c>
      <c r="T77" s="74" t="s">
        <v>123</v>
      </c>
    </row>
    <row r="78" spans="2:63" s="1" customFormat="1" ht="29.25" customHeight="1">
      <c r="B78" s="40"/>
      <c r="C78" s="76" t="s">
        <v>106</v>
      </c>
      <c r="J78" s="155">
        <f>BK78</f>
        <v>0</v>
      </c>
      <c r="L78" s="40"/>
      <c r="M78" s="75"/>
      <c r="N78" s="67"/>
      <c r="O78" s="67"/>
      <c r="P78" s="156">
        <f>P79</f>
        <v>0</v>
      </c>
      <c r="Q78" s="67"/>
      <c r="R78" s="156">
        <f>R79</f>
        <v>0</v>
      </c>
      <c r="S78" s="67"/>
      <c r="T78" s="157">
        <f>T79</f>
        <v>0</v>
      </c>
      <c r="AT78" s="23" t="s">
        <v>75</v>
      </c>
      <c r="AU78" s="23" t="s">
        <v>107</v>
      </c>
      <c r="BK78" s="158">
        <f>BK79</f>
        <v>0</v>
      </c>
    </row>
    <row r="79" spans="2:63" s="10" customFormat="1" ht="37.35" customHeight="1">
      <c r="B79" s="159"/>
      <c r="D79" s="160" t="s">
        <v>75</v>
      </c>
      <c r="E79" s="161" t="s">
        <v>124</v>
      </c>
      <c r="F79" s="161" t="s">
        <v>125</v>
      </c>
      <c r="I79" s="162"/>
      <c r="J79" s="163">
        <f>BK79</f>
        <v>0</v>
      </c>
      <c r="L79" s="159"/>
      <c r="M79" s="164"/>
      <c r="N79" s="165"/>
      <c r="O79" s="165"/>
      <c r="P79" s="166">
        <f>P80</f>
        <v>0</v>
      </c>
      <c r="Q79" s="165"/>
      <c r="R79" s="166">
        <f>R80</f>
        <v>0</v>
      </c>
      <c r="S79" s="165"/>
      <c r="T79" s="167">
        <f>T80</f>
        <v>0</v>
      </c>
      <c r="AR79" s="160" t="s">
        <v>24</v>
      </c>
      <c r="AT79" s="168" t="s">
        <v>75</v>
      </c>
      <c r="AU79" s="168" t="s">
        <v>76</v>
      </c>
      <c r="AY79" s="160" t="s">
        <v>126</v>
      </c>
      <c r="BK79" s="169">
        <f>BK80</f>
        <v>0</v>
      </c>
    </row>
    <row r="80" spans="2:63" s="10" customFormat="1" ht="19.9" customHeight="1">
      <c r="B80" s="159"/>
      <c r="D80" s="170" t="s">
        <v>75</v>
      </c>
      <c r="E80" s="171" t="s">
        <v>127</v>
      </c>
      <c r="F80" s="171" t="s">
        <v>128</v>
      </c>
      <c r="I80" s="162"/>
      <c r="J80" s="172">
        <f>BK80</f>
        <v>0</v>
      </c>
      <c r="L80" s="159"/>
      <c r="M80" s="164"/>
      <c r="N80" s="165"/>
      <c r="O80" s="165"/>
      <c r="P80" s="166">
        <f>SUM(P81:P121)</f>
        <v>0</v>
      </c>
      <c r="Q80" s="165"/>
      <c r="R80" s="166">
        <f>SUM(R81:R121)</f>
        <v>0</v>
      </c>
      <c r="S80" s="165"/>
      <c r="T80" s="167">
        <f>SUM(T81:T121)</f>
        <v>0</v>
      </c>
      <c r="AR80" s="160" t="s">
        <v>24</v>
      </c>
      <c r="AT80" s="168" t="s">
        <v>75</v>
      </c>
      <c r="AU80" s="168" t="s">
        <v>24</v>
      </c>
      <c r="AY80" s="160" t="s">
        <v>126</v>
      </c>
      <c r="BK80" s="169">
        <f>SUM(BK81:BK121)</f>
        <v>0</v>
      </c>
    </row>
    <row r="81" spans="2:65" s="1" customFormat="1" ht="22.5" customHeight="1">
      <c r="B81" s="173"/>
      <c r="C81" s="174" t="s">
        <v>24</v>
      </c>
      <c r="D81" s="174" t="s">
        <v>129</v>
      </c>
      <c r="E81" s="175" t="s">
        <v>130</v>
      </c>
      <c r="F81" s="176" t="s">
        <v>131</v>
      </c>
      <c r="G81" s="177" t="s">
        <v>132</v>
      </c>
      <c r="H81" s="178">
        <v>13</v>
      </c>
      <c r="I81" s="179"/>
      <c r="J81" s="180">
        <f>ROUND(I81*H81,2)</f>
        <v>0</v>
      </c>
      <c r="K81" s="176" t="s">
        <v>133</v>
      </c>
      <c r="L81" s="40"/>
      <c r="M81" s="181" t="s">
        <v>5</v>
      </c>
      <c r="N81" s="182" t="s">
        <v>47</v>
      </c>
      <c r="O81" s="41"/>
      <c r="P81" s="183">
        <f>O81*H81</f>
        <v>0</v>
      </c>
      <c r="Q81" s="183">
        <v>0</v>
      </c>
      <c r="R81" s="183">
        <f>Q81*H81</f>
        <v>0</v>
      </c>
      <c r="S81" s="183">
        <v>0</v>
      </c>
      <c r="T81" s="184">
        <f>S81*H81</f>
        <v>0</v>
      </c>
      <c r="AR81" s="23" t="s">
        <v>134</v>
      </c>
      <c r="AT81" s="23" t="s">
        <v>129</v>
      </c>
      <c r="AU81" s="23" t="s">
        <v>85</v>
      </c>
      <c r="AY81" s="23" t="s">
        <v>126</v>
      </c>
      <c r="BE81" s="185">
        <f>IF(N81="základní",J81,0)</f>
        <v>0</v>
      </c>
      <c r="BF81" s="185">
        <f>IF(N81="snížená",J81,0)</f>
        <v>0</v>
      </c>
      <c r="BG81" s="185">
        <f>IF(N81="zákl. přenesená",J81,0)</f>
        <v>0</v>
      </c>
      <c r="BH81" s="185">
        <f>IF(N81="sníž. přenesená",J81,0)</f>
        <v>0</v>
      </c>
      <c r="BI81" s="185">
        <f>IF(N81="nulová",J81,0)</f>
        <v>0</v>
      </c>
      <c r="BJ81" s="23" t="s">
        <v>24</v>
      </c>
      <c r="BK81" s="185">
        <f>ROUND(I81*H81,2)</f>
        <v>0</v>
      </c>
      <c r="BL81" s="23" t="s">
        <v>134</v>
      </c>
      <c r="BM81" s="23" t="s">
        <v>135</v>
      </c>
    </row>
    <row r="82" spans="2:51" s="11" customFormat="1" ht="27">
      <c r="B82" s="186"/>
      <c r="D82" s="187" t="s">
        <v>136</v>
      </c>
      <c r="E82" s="188" t="s">
        <v>5</v>
      </c>
      <c r="F82" s="189" t="s">
        <v>137</v>
      </c>
      <c r="H82" s="190" t="s">
        <v>5</v>
      </c>
      <c r="I82" s="191"/>
      <c r="L82" s="186"/>
      <c r="M82" s="192"/>
      <c r="N82" s="193"/>
      <c r="O82" s="193"/>
      <c r="P82" s="193"/>
      <c r="Q82" s="193"/>
      <c r="R82" s="193"/>
      <c r="S82" s="193"/>
      <c r="T82" s="194"/>
      <c r="AT82" s="190" t="s">
        <v>136</v>
      </c>
      <c r="AU82" s="190" t="s">
        <v>85</v>
      </c>
      <c r="AV82" s="11" t="s">
        <v>24</v>
      </c>
      <c r="AW82" s="11" t="s">
        <v>39</v>
      </c>
      <c r="AX82" s="11" t="s">
        <v>76</v>
      </c>
      <c r="AY82" s="190" t="s">
        <v>126</v>
      </c>
    </row>
    <row r="83" spans="2:51" s="12" customFormat="1" ht="13.5">
      <c r="B83" s="195"/>
      <c r="D83" s="196" t="s">
        <v>136</v>
      </c>
      <c r="E83" s="197" t="s">
        <v>5</v>
      </c>
      <c r="F83" s="198" t="s">
        <v>138</v>
      </c>
      <c r="H83" s="199">
        <v>13</v>
      </c>
      <c r="I83" s="200"/>
      <c r="L83" s="195"/>
      <c r="M83" s="201"/>
      <c r="N83" s="202"/>
      <c r="O83" s="202"/>
      <c r="P83" s="202"/>
      <c r="Q83" s="202"/>
      <c r="R83" s="202"/>
      <c r="S83" s="202"/>
      <c r="T83" s="203"/>
      <c r="AT83" s="204" t="s">
        <v>136</v>
      </c>
      <c r="AU83" s="204" t="s">
        <v>85</v>
      </c>
      <c r="AV83" s="12" t="s">
        <v>85</v>
      </c>
      <c r="AW83" s="12" t="s">
        <v>39</v>
      </c>
      <c r="AX83" s="12" t="s">
        <v>24</v>
      </c>
      <c r="AY83" s="204" t="s">
        <v>126</v>
      </c>
    </row>
    <row r="84" spans="2:65" s="1" customFormat="1" ht="22.5" customHeight="1">
      <c r="B84" s="173"/>
      <c r="C84" s="174" t="s">
        <v>85</v>
      </c>
      <c r="D84" s="174" t="s">
        <v>129</v>
      </c>
      <c r="E84" s="175" t="s">
        <v>139</v>
      </c>
      <c r="F84" s="176" t="s">
        <v>140</v>
      </c>
      <c r="G84" s="177" t="s">
        <v>132</v>
      </c>
      <c r="H84" s="178">
        <v>13</v>
      </c>
      <c r="I84" s="179"/>
      <c r="J84" s="180">
        <f>ROUND(I84*H84,2)</f>
        <v>0</v>
      </c>
      <c r="K84" s="176" t="s">
        <v>133</v>
      </c>
      <c r="L84" s="40"/>
      <c r="M84" s="181" t="s">
        <v>5</v>
      </c>
      <c r="N84" s="182" t="s">
        <v>47</v>
      </c>
      <c r="O84" s="41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3" t="s">
        <v>134</v>
      </c>
      <c r="AT84" s="23" t="s">
        <v>129</v>
      </c>
      <c r="AU84" s="23" t="s">
        <v>85</v>
      </c>
      <c r="AY84" s="23" t="s">
        <v>126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3" t="s">
        <v>24</v>
      </c>
      <c r="BK84" s="185">
        <f>ROUND(I84*H84,2)</f>
        <v>0</v>
      </c>
      <c r="BL84" s="23" t="s">
        <v>134</v>
      </c>
      <c r="BM84" s="23" t="s">
        <v>141</v>
      </c>
    </row>
    <row r="85" spans="2:51" s="11" customFormat="1" ht="13.5">
      <c r="B85" s="186"/>
      <c r="D85" s="187" t="s">
        <v>136</v>
      </c>
      <c r="E85" s="188" t="s">
        <v>5</v>
      </c>
      <c r="F85" s="189" t="s">
        <v>142</v>
      </c>
      <c r="H85" s="190" t="s">
        <v>5</v>
      </c>
      <c r="I85" s="191"/>
      <c r="L85" s="186"/>
      <c r="M85" s="192"/>
      <c r="N85" s="193"/>
      <c r="O85" s="193"/>
      <c r="P85" s="193"/>
      <c r="Q85" s="193"/>
      <c r="R85" s="193"/>
      <c r="S85" s="193"/>
      <c r="T85" s="194"/>
      <c r="AT85" s="190" t="s">
        <v>136</v>
      </c>
      <c r="AU85" s="190" t="s">
        <v>85</v>
      </c>
      <c r="AV85" s="11" t="s">
        <v>24</v>
      </c>
      <c r="AW85" s="11" t="s">
        <v>39</v>
      </c>
      <c r="AX85" s="11" t="s">
        <v>76</v>
      </c>
      <c r="AY85" s="190" t="s">
        <v>126</v>
      </c>
    </row>
    <row r="86" spans="2:51" s="12" customFormat="1" ht="13.5">
      <c r="B86" s="195"/>
      <c r="D86" s="196" t="s">
        <v>136</v>
      </c>
      <c r="E86" s="197" t="s">
        <v>5</v>
      </c>
      <c r="F86" s="198" t="s">
        <v>138</v>
      </c>
      <c r="H86" s="199">
        <v>13</v>
      </c>
      <c r="I86" s="200"/>
      <c r="L86" s="195"/>
      <c r="M86" s="201"/>
      <c r="N86" s="202"/>
      <c r="O86" s="202"/>
      <c r="P86" s="202"/>
      <c r="Q86" s="202"/>
      <c r="R86" s="202"/>
      <c r="S86" s="202"/>
      <c r="T86" s="203"/>
      <c r="AT86" s="204" t="s">
        <v>136</v>
      </c>
      <c r="AU86" s="204" t="s">
        <v>85</v>
      </c>
      <c r="AV86" s="12" t="s">
        <v>85</v>
      </c>
      <c r="AW86" s="12" t="s">
        <v>39</v>
      </c>
      <c r="AX86" s="12" t="s">
        <v>24</v>
      </c>
      <c r="AY86" s="204" t="s">
        <v>126</v>
      </c>
    </row>
    <row r="87" spans="2:65" s="1" customFormat="1" ht="22.5" customHeight="1">
      <c r="B87" s="173"/>
      <c r="C87" s="174" t="s">
        <v>143</v>
      </c>
      <c r="D87" s="174" t="s">
        <v>129</v>
      </c>
      <c r="E87" s="175" t="s">
        <v>144</v>
      </c>
      <c r="F87" s="176" t="s">
        <v>145</v>
      </c>
      <c r="G87" s="177" t="s">
        <v>132</v>
      </c>
      <c r="H87" s="178">
        <v>16</v>
      </c>
      <c r="I87" s="179"/>
      <c r="J87" s="180">
        <f>ROUND(I87*H87,2)</f>
        <v>0</v>
      </c>
      <c r="K87" s="176" t="s">
        <v>133</v>
      </c>
      <c r="L87" s="40"/>
      <c r="M87" s="181" t="s">
        <v>5</v>
      </c>
      <c r="N87" s="182" t="s">
        <v>47</v>
      </c>
      <c r="O87" s="41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3" t="s">
        <v>134</v>
      </c>
      <c r="AT87" s="23" t="s">
        <v>129</v>
      </c>
      <c r="AU87" s="23" t="s">
        <v>85</v>
      </c>
      <c r="AY87" s="23" t="s">
        <v>126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24</v>
      </c>
      <c r="BK87" s="185">
        <f>ROUND(I87*H87,2)</f>
        <v>0</v>
      </c>
      <c r="BL87" s="23" t="s">
        <v>134</v>
      </c>
      <c r="BM87" s="23" t="s">
        <v>146</v>
      </c>
    </row>
    <row r="88" spans="2:51" s="11" customFormat="1" ht="13.5">
      <c r="B88" s="186"/>
      <c r="D88" s="187" t="s">
        <v>136</v>
      </c>
      <c r="E88" s="188" t="s">
        <v>5</v>
      </c>
      <c r="F88" s="189" t="s">
        <v>147</v>
      </c>
      <c r="H88" s="190" t="s">
        <v>5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0" t="s">
        <v>136</v>
      </c>
      <c r="AU88" s="190" t="s">
        <v>85</v>
      </c>
      <c r="AV88" s="11" t="s">
        <v>24</v>
      </c>
      <c r="AW88" s="11" t="s">
        <v>39</v>
      </c>
      <c r="AX88" s="11" t="s">
        <v>76</v>
      </c>
      <c r="AY88" s="190" t="s">
        <v>126</v>
      </c>
    </row>
    <row r="89" spans="2:51" s="11" customFormat="1" ht="13.5">
      <c r="B89" s="186"/>
      <c r="D89" s="187" t="s">
        <v>136</v>
      </c>
      <c r="E89" s="188" t="s">
        <v>5</v>
      </c>
      <c r="F89" s="189" t="s">
        <v>148</v>
      </c>
      <c r="H89" s="190" t="s">
        <v>5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90" t="s">
        <v>136</v>
      </c>
      <c r="AU89" s="190" t="s">
        <v>85</v>
      </c>
      <c r="AV89" s="11" t="s">
        <v>24</v>
      </c>
      <c r="AW89" s="11" t="s">
        <v>39</v>
      </c>
      <c r="AX89" s="11" t="s">
        <v>76</v>
      </c>
      <c r="AY89" s="190" t="s">
        <v>126</v>
      </c>
    </row>
    <row r="90" spans="2:51" s="12" customFormat="1" ht="13.5">
      <c r="B90" s="195"/>
      <c r="D90" s="196" t="s">
        <v>136</v>
      </c>
      <c r="E90" s="197" t="s">
        <v>5</v>
      </c>
      <c r="F90" s="198" t="s">
        <v>149</v>
      </c>
      <c r="H90" s="199">
        <v>16</v>
      </c>
      <c r="I90" s="200"/>
      <c r="L90" s="195"/>
      <c r="M90" s="201"/>
      <c r="N90" s="202"/>
      <c r="O90" s="202"/>
      <c r="P90" s="202"/>
      <c r="Q90" s="202"/>
      <c r="R90" s="202"/>
      <c r="S90" s="202"/>
      <c r="T90" s="203"/>
      <c r="AT90" s="204" t="s">
        <v>136</v>
      </c>
      <c r="AU90" s="204" t="s">
        <v>85</v>
      </c>
      <c r="AV90" s="12" t="s">
        <v>85</v>
      </c>
      <c r="AW90" s="12" t="s">
        <v>39</v>
      </c>
      <c r="AX90" s="12" t="s">
        <v>24</v>
      </c>
      <c r="AY90" s="204" t="s">
        <v>126</v>
      </c>
    </row>
    <row r="91" spans="2:65" s="1" customFormat="1" ht="22.5" customHeight="1">
      <c r="B91" s="173"/>
      <c r="C91" s="174" t="s">
        <v>134</v>
      </c>
      <c r="D91" s="174" t="s">
        <v>129</v>
      </c>
      <c r="E91" s="175" t="s">
        <v>150</v>
      </c>
      <c r="F91" s="176" t="s">
        <v>151</v>
      </c>
      <c r="G91" s="177" t="s">
        <v>132</v>
      </c>
      <c r="H91" s="178">
        <v>2</v>
      </c>
      <c r="I91" s="179"/>
      <c r="J91" s="180">
        <f>ROUND(I91*H91,2)</f>
        <v>0</v>
      </c>
      <c r="K91" s="176" t="s">
        <v>133</v>
      </c>
      <c r="L91" s="40"/>
      <c r="M91" s="181" t="s">
        <v>5</v>
      </c>
      <c r="N91" s="182" t="s">
        <v>47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3" t="s">
        <v>134</v>
      </c>
      <c r="AT91" s="23" t="s">
        <v>129</v>
      </c>
      <c r="AU91" s="23" t="s">
        <v>85</v>
      </c>
      <c r="AY91" s="23" t="s">
        <v>126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24</v>
      </c>
      <c r="BK91" s="185">
        <f>ROUND(I91*H91,2)</f>
        <v>0</v>
      </c>
      <c r="BL91" s="23" t="s">
        <v>134</v>
      </c>
      <c r="BM91" s="23" t="s">
        <v>152</v>
      </c>
    </row>
    <row r="92" spans="2:51" s="11" customFormat="1" ht="13.5">
      <c r="B92" s="186"/>
      <c r="D92" s="187" t="s">
        <v>136</v>
      </c>
      <c r="E92" s="188" t="s">
        <v>5</v>
      </c>
      <c r="F92" s="189" t="s">
        <v>153</v>
      </c>
      <c r="H92" s="190" t="s">
        <v>5</v>
      </c>
      <c r="I92" s="191"/>
      <c r="L92" s="186"/>
      <c r="M92" s="192"/>
      <c r="N92" s="193"/>
      <c r="O92" s="193"/>
      <c r="P92" s="193"/>
      <c r="Q92" s="193"/>
      <c r="R92" s="193"/>
      <c r="S92" s="193"/>
      <c r="T92" s="194"/>
      <c r="AT92" s="190" t="s">
        <v>136</v>
      </c>
      <c r="AU92" s="190" t="s">
        <v>85</v>
      </c>
      <c r="AV92" s="11" t="s">
        <v>24</v>
      </c>
      <c r="AW92" s="11" t="s">
        <v>39</v>
      </c>
      <c r="AX92" s="11" t="s">
        <v>76</v>
      </c>
      <c r="AY92" s="190" t="s">
        <v>126</v>
      </c>
    </row>
    <row r="93" spans="2:51" s="12" customFormat="1" ht="13.5">
      <c r="B93" s="195"/>
      <c r="D93" s="196" t="s">
        <v>136</v>
      </c>
      <c r="E93" s="197" t="s">
        <v>5</v>
      </c>
      <c r="F93" s="198" t="s">
        <v>154</v>
      </c>
      <c r="H93" s="199">
        <v>2</v>
      </c>
      <c r="I93" s="200"/>
      <c r="L93" s="195"/>
      <c r="M93" s="201"/>
      <c r="N93" s="202"/>
      <c r="O93" s="202"/>
      <c r="P93" s="202"/>
      <c r="Q93" s="202"/>
      <c r="R93" s="202"/>
      <c r="S93" s="202"/>
      <c r="T93" s="203"/>
      <c r="AT93" s="204" t="s">
        <v>136</v>
      </c>
      <c r="AU93" s="204" t="s">
        <v>85</v>
      </c>
      <c r="AV93" s="12" t="s">
        <v>85</v>
      </c>
      <c r="AW93" s="12" t="s">
        <v>39</v>
      </c>
      <c r="AX93" s="12" t="s">
        <v>24</v>
      </c>
      <c r="AY93" s="204" t="s">
        <v>126</v>
      </c>
    </row>
    <row r="94" spans="2:65" s="1" customFormat="1" ht="22.5" customHeight="1">
      <c r="B94" s="173"/>
      <c r="C94" s="174" t="s">
        <v>155</v>
      </c>
      <c r="D94" s="174" t="s">
        <v>129</v>
      </c>
      <c r="E94" s="175" t="s">
        <v>156</v>
      </c>
      <c r="F94" s="176" t="s">
        <v>157</v>
      </c>
      <c r="G94" s="177" t="s">
        <v>132</v>
      </c>
      <c r="H94" s="178">
        <v>2002</v>
      </c>
      <c r="I94" s="179"/>
      <c r="J94" s="180">
        <f>ROUND(I94*H94,2)</f>
        <v>0</v>
      </c>
      <c r="K94" s="176" t="s">
        <v>133</v>
      </c>
      <c r="L94" s="40"/>
      <c r="M94" s="181" t="s">
        <v>5</v>
      </c>
      <c r="N94" s="182" t="s">
        <v>47</v>
      </c>
      <c r="O94" s="41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23" t="s">
        <v>134</v>
      </c>
      <c r="AT94" s="23" t="s">
        <v>129</v>
      </c>
      <c r="AU94" s="23" t="s">
        <v>85</v>
      </c>
      <c r="AY94" s="23" t="s">
        <v>126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3" t="s">
        <v>24</v>
      </c>
      <c r="BK94" s="185">
        <f>ROUND(I94*H94,2)</f>
        <v>0</v>
      </c>
      <c r="BL94" s="23" t="s">
        <v>134</v>
      </c>
      <c r="BM94" s="23" t="s">
        <v>158</v>
      </c>
    </row>
    <row r="95" spans="2:51" s="11" customFormat="1" ht="27">
      <c r="B95" s="186"/>
      <c r="D95" s="187" t="s">
        <v>136</v>
      </c>
      <c r="E95" s="188" t="s">
        <v>5</v>
      </c>
      <c r="F95" s="189" t="s">
        <v>159</v>
      </c>
      <c r="H95" s="190" t="s">
        <v>5</v>
      </c>
      <c r="I95" s="191"/>
      <c r="L95" s="186"/>
      <c r="M95" s="192"/>
      <c r="N95" s="193"/>
      <c r="O95" s="193"/>
      <c r="P95" s="193"/>
      <c r="Q95" s="193"/>
      <c r="R95" s="193"/>
      <c r="S95" s="193"/>
      <c r="T95" s="194"/>
      <c r="AT95" s="190" t="s">
        <v>136</v>
      </c>
      <c r="AU95" s="190" t="s">
        <v>85</v>
      </c>
      <c r="AV95" s="11" t="s">
        <v>24</v>
      </c>
      <c r="AW95" s="11" t="s">
        <v>39</v>
      </c>
      <c r="AX95" s="11" t="s">
        <v>76</v>
      </c>
      <c r="AY95" s="190" t="s">
        <v>126</v>
      </c>
    </row>
    <row r="96" spans="2:51" s="12" customFormat="1" ht="13.5">
      <c r="B96" s="195"/>
      <c r="D96" s="196" t="s">
        <v>136</v>
      </c>
      <c r="E96" s="197" t="s">
        <v>5</v>
      </c>
      <c r="F96" s="198" t="s">
        <v>160</v>
      </c>
      <c r="H96" s="199">
        <v>2002</v>
      </c>
      <c r="I96" s="200"/>
      <c r="L96" s="195"/>
      <c r="M96" s="201"/>
      <c r="N96" s="202"/>
      <c r="O96" s="202"/>
      <c r="P96" s="202"/>
      <c r="Q96" s="202"/>
      <c r="R96" s="202"/>
      <c r="S96" s="202"/>
      <c r="T96" s="203"/>
      <c r="AT96" s="204" t="s">
        <v>136</v>
      </c>
      <c r="AU96" s="204" t="s">
        <v>85</v>
      </c>
      <c r="AV96" s="12" t="s">
        <v>85</v>
      </c>
      <c r="AW96" s="12" t="s">
        <v>39</v>
      </c>
      <c r="AX96" s="12" t="s">
        <v>24</v>
      </c>
      <c r="AY96" s="204" t="s">
        <v>126</v>
      </c>
    </row>
    <row r="97" spans="2:65" s="1" customFormat="1" ht="22.5" customHeight="1">
      <c r="B97" s="173"/>
      <c r="C97" s="174" t="s">
        <v>161</v>
      </c>
      <c r="D97" s="174" t="s">
        <v>129</v>
      </c>
      <c r="E97" s="175" t="s">
        <v>162</v>
      </c>
      <c r="F97" s="176" t="s">
        <v>163</v>
      </c>
      <c r="G97" s="177" t="s">
        <v>132</v>
      </c>
      <c r="H97" s="178">
        <v>2002</v>
      </c>
      <c r="I97" s="179"/>
      <c r="J97" s="180">
        <f>ROUND(I97*H97,2)</f>
        <v>0</v>
      </c>
      <c r="K97" s="176" t="s">
        <v>133</v>
      </c>
      <c r="L97" s="40"/>
      <c r="M97" s="181" t="s">
        <v>5</v>
      </c>
      <c r="N97" s="182" t="s">
        <v>47</v>
      </c>
      <c r="O97" s="41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3" t="s">
        <v>134</v>
      </c>
      <c r="AT97" s="23" t="s">
        <v>129</v>
      </c>
      <c r="AU97" s="23" t="s">
        <v>85</v>
      </c>
      <c r="AY97" s="23" t="s">
        <v>126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24</v>
      </c>
      <c r="BK97" s="185">
        <f>ROUND(I97*H97,2)</f>
        <v>0</v>
      </c>
      <c r="BL97" s="23" t="s">
        <v>134</v>
      </c>
      <c r="BM97" s="23" t="s">
        <v>164</v>
      </c>
    </row>
    <row r="98" spans="2:51" s="11" customFormat="1" ht="27">
      <c r="B98" s="186"/>
      <c r="D98" s="187" t="s">
        <v>136</v>
      </c>
      <c r="E98" s="188" t="s">
        <v>5</v>
      </c>
      <c r="F98" s="189" t="s">
        <v>159</v>
      </c>
      <c r="H98" s="190" t="s">
        <v>5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90" t="s">
        <v>136</v>
      </c>
      <c r="AU98" s="190" t="s">
        <v>85</v>
      </c>
      <c r="AV98" s="11" t="s">
        <v>24</v>
      </c>
      <c r="AW98" s="11" t="s">
        <v>39</v>
      </c>
      <c r="AX98" s="11" t="s">
        <v>76</v>
      </c>
      <c r="AY98" s="190" t="s">
        <v>126</v>
      </c>
    </row>
    <row r="99" spans="2:51" s="12" customFormat="1" ht="13.5">
      <c r="B99" s="195"/>
      <c r="D99" s="196" t="s">
        <v>136</v>
      </c>
      <c r="E99" s="197" t="s">
        <v>5</v>
      </c>
      <c r="F99" s="198" t="s">
        <v>165</v>
      </c>
      <c r="H99" s="199">
        <v>2002</v>
      </c>
      <c r="I99" s="200"/>
      <c r="L99" s="195"/>
      <c r="M99" s="201"/>
      <c r="N99" s="202"/>
      <c r="O99" s="202"/>
      <c r="P99" s="202"/>
      <c r="Q99" s="202"/>
      <c r="R99" s="202"/>
      <c r="S99" s="202"/>
      <c r="T99" s="203"/>
      <c r="AT99" s="204" t="s">
        <v>136</v>
      </c>
      <c r="AU99" s="204" t="s">
        <v>85</v>
      </c>
      <c r="AV99" s="12" t="s">
        <v>85</v>
      </c>
      <c r="AW99" s="12" t="s">
        <v>39</v>
      </c>
      <c r="AX99" s="12" t="s">
        <v>24</v>
      </c>
      <c r="AY99" s="204" t="s">
        <v>126</v>
      </c>
    </row>
    <row r="100" spans="2:65" s="1" customFormat="1" ht="22.5" customHeight="1">
      <c r="B100" s="173"/>
      <c r="C100" s="174" t="s">
        <v>166</v>
      </c>
      <c r="D100" s="174" t="s">
        <v>129</v>
      </c>
      <c r="E100" s="175" t="s">
        <v>167</v>
      </c>
      <c r="F100" s="176" t="s">
        <v>168</v>
      </c>
      <c r="G100" s="177" t="s">
        <v>132</v>
      </c>
      <c r="H100" s="178">
        <v>2464</v>
      </c>
      <c r="I100" s="179"/>
      <c r="J100" s="180">
        <f>ROUND(I100*H100,2)</f>
        <v>0</v>
      </c>
      <c r="K100" s="176" t="s">
        <v>133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134</v>
      </c>
      <c r="AT100" s="23" t="s">
        <v>129</v>
      </c>
      <c r="AU100" s="23" t="s">
        <v>85</v>
      </c>
      <c r="AY100" s="23" t="s">
        <v>126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134</v>
      </c>
      <c r="BM100" s="23" t="s">
        <v>169</v>
      </c>
    </row>
    <row r="101" spans="2:51" s="11" customFormat="1" ht="27">
      <c r="B101" s="186"/>
      <c r="D101" s="187" t="s">
        <v>136</v>
      </c>
      <c r="E101" s="188" t="s">
        <v>5</v>
      </c>
      <c r="F101" s="189" t="s">
        <v>159</v>
      </c>
      <c r="H101" s="190" t="s">
        <v>5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90" t="s">
        <v>136</v>
      </c>
      <c r="AU101" s="190" t="s">
        <v>85</v>
      </c>
      <c r="AV101" s="11" t="s">
        <v>24</v>
      </c>
      <c r="AW101" s="11" t="s">
        <v>39</v>
      </c>
      <c r="AX101" s="11" t="s">
        <v>76</v>
      </c>
      <c r="AY101" s="190" t="s">
        <v>126</v>
      </c>
    </row>
    <row r="102" spans="2:51" s="12" customFormat="1" ht="13.5">
      <c r="B102" s="195"/>
      <c r="D102" s="196" t="s">
        <v>136</v>
      </c>
      <c r="E102" s="197" t="s">
        <v>5</v>
      </c>
      <c r="F102" s="198" t="s">
        <v>170</v>
      </c>
      <c r="H102" s="199">
        <v>2464</v>
      </c>
      <c r="I102" s="200"/>
      <c r="L102" s="195"/>
      <c r="M102" s="201"/>
      <c r="N102" s="202"/>
      <c r="O102" s="202"/>
      <c r="P102" s="202"/>
      <c r="Q102" s="202"/>
      <c r="R102" s="202"/>
      <c r="S102" s="202"/>
      <c r="T102" s="203"/>
      <c r="AT102" s="204" t="s">
        <v>136</v>
      </c>
      <c r="AU102" s="204" t="s">
        <v>85</v>
      </c>
      <c r="AV102" s="12" t="s">
        <v>85</v>
      </c>
      <c r="AW102" s="12" t="s">
        <v>39</v>
      </c>
      <c r="AX102" s="12" t="s">
        <v>24</v>
      </c>
      <c r="AY102" s="204" t="s">
        <v>126</v>
      </c>
    </row>
    <row r="103" spans="2:65" s="1" customFormat="1" ht="22.5" customHeight="1">
      <c r="B103" s="173"/>
      <c r="C103" s="174" t="s">
        <v>171</v>
      </c>
      <c r="D103" s="174" t="s">
        <v>129</v>
      </c>
      <c r="E103" s="175" t="s">
        <v>172</v>
      </c>
      <c r="F103" s="176" t="s">
        <v>173</v>
      </c>
      <c r="G103" s="177" t="s">
        <v>132</v>
      </c>
      <c r="H103" s="178">
        <v>308</v>
      </c>
      <c r="I103" s="179"/>
      <c r="J103" s="180">
        <f>ROUND(I103*H103,2)</f>
        <v>0</v>
      </c>
      <c r="K103" s="176" t="s">
        <v>133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134</v>
      </c>
      <c r="AT103" s="23" t="s">
        <v>129</v>
      </c>
      <c r="AU103" s="23" t="s">
        <v>85</v>
      </c>
      <c r="AY103" s="23" t="s">
        <v>126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134</v>
      </c>
      <c r="BM103" s="23" t="s">
        <v>174</v>
      </c>
    </row>
    <row r="104" spans="2:51" s="11" customFormat="1" ht="27">
      <c r="B104" s="186"/>
      <c r="D104" s="187" t="s">
        <v>136</v>
      </c>
      <c r="E104" s="188" t="s">
        <v>5</v>
      </c>
      <c r="F104" s="189" t="s">
        <v>159</v>
      </c>
      <c r="H104" s="190" t="s">
        <v>5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90" t="s">
        <v>136</v>
      </c>
      <c r="AU104" s="190" t="s">
        <v>85</v>
      </c>
      <c r="AV104" s="11" t="s">
        <v>24</v>
      </c>
      <c r="AW104" s="11" t="s">
        <v>39</v>
      </c>
      <c r="AX104" s="11" t="s">
        <v>76</v>
      </c>
      <c r="AY104" s="190" t="s">
        <v>126</v>
      </c>
    </row>
    <row r="105" spans="2:51" s="12" customFormat="1" ht="13.5">
      <c r="B105" s="195"/>
      <c r="D105" s="196" t="s">
        <v>136</v>
      </c>
      <c r="E105" s="197" t="s">
        <v>5</v>
      </c>
      <c r="F105" s="198" t="s">
        <v>175</v>
      </c>
      <c r="H105" s="199">
        <v>308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204" t="s">
        <v>136</v>
      </c>
      <c r="AU105" s="204" t="s">
        <v>85</v>
      </c>
      <c r="AV105" s="12" t="s">
        <v>85</v>
      </c>
      <c r="AW105" s="12" t="s">
        <v>39</v>
      </c>
      <c r="AX105" s="12" t="s">
        <v>24</v>
      </c>
      <c r="AY105" s="204" t="s">
        <v>126</v>
      </c>
    </row>
    <row r="106" spans="2:65" s="1" customFormat="1" ht="22.5" customHeight="1">
      <c r="B106" s="173"/>
      <c r="C106" s="174" t="s">
        <v>127</v>
      </c>
      <c r="D106" s="174" t="s">
        <v>129</v>
      </c>
      <c r="E106" s="175" t="s">
        <v>176</v>
      </c>
      <c r="F106" s="176" t="s">
        <v>177</v>
      </c>
      <c r="G106" s="177" t="s">
        <v>132</v>
      </c>
      <c r="H106" s="178">
        <v>2</v>
      </c>
      <c r="I106" s="179"/>
      <c r="J106" s="180">
        <f>ROUND(I106*H106,2)</f>
        <v>0</v>
      </c>
      <c r="K106" s="176" t="s">
        <v>133</v>
      </c>
      <c r="L106" s="40"/>
      <c r="M106" s="181" t="s">
        <v>5</v>
      </c>
      <c r="N106" s="182" t="s">
        <v>47</v>
      </c>
      <c r="O106" s="41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3" t="s">
        <v>134</v>
      </c>
      <c r="AT106" s="23" t="s">
        <v>129</v>
      </c>
      <c r="AU106" s="23" t="s">
        <v>85</v>
      </c>
      <c r="AY106" s="23" t="s">
        <v>126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24</v>
      </c>
      <c r="BK106" s="185">
        <f>ROUND(I106*H106,2)</f>
        <v>0</v>
      </c>
      <c r="BL106" s="23" t="s">
        <v>134</v>
      </c>
      <c r="BM106" s="23" t="s">
        <v>178</v>
      </c>
    </row>
    <row r="107" spans="2:51" s="12" customFormat="1" ht="13.5">
      <c r="B107" s="195"/>
      <c r="D107" s="196" t="s">
        <v>136</v>
      </c>
      <c r="E107" s="197" t="s">
        <v>5</v>
      </c>
      <c r="F107" s="198" t="s">
        <v>179</v>
      </c>
      <c r="H107" s="199">
        <v>2</v>
      </c>
      <c r="I107" s="200"/>
      <c r="L107" s="195"/>
      <c r="M107" s="201"/>
      <c r="N107" s="202"/>
      <c r="O107" s="202"/>
      <c r="P107" s="202"/>
      <c r="Q107" s="202"/>
      <c r="R107" s="202"/>
      <c r="S107" s="202"/>
      <c r="T107" s="203"/>
      <c r="AT107" s="204" t="s">
        <v>136</v>
      </c>
      <c r="AU107" s="204" t="s">
        <v>85</v>
      </c>
      <c r="AV107" s="12" t="s">
        <v>85</v>
      </c>
      <c r="AW107" s="12" t="s">
        <v>39</v>
      </c>
      <c r="AX107" s="12" t="s">
        <v>24</v>
      </c>
      <c r="AY107" s="204" t="s">
        <v>126</v>
      </c>
    </row>
    <row r="108" spans="2:65" s="1" customFormat="1" ht="31.5" customHeight="1">
      <c r="B108" s="173"/>
      <c r="C108" s="174" t="s">
        <v>29</v>
      </c>
      <c r="D108" s="174" t="s">
        <v>129</v>
      </c>
      <c r="E108" s="175" t="s">
        <v>180</v>
      </c>
      <c r="F108" s="176" t="s">
        <v>181</v>
      </c>
      <c r="G108" s="177" t="s">
        <v>132</v>
      </c>
      <c r="H108" s="178">
        <v>308</v>
      </c>
      <c r="I108" s="179"/>
      <c r="J108" s="180">
        <f>ROUND(I108*H108,2)</f>
        <v>0</v>
      </c>
      <c r="K108" s="176" t="s">
        <v>133</v>
      </c>
      <c r="L108" s="40"/>
      <c r="M108" s="181" t="s">
        <v>5</v>
      </c>
      <c r="N108" s="182" t="s">
        <v>47</v>
      </c>
      <c r="O108" s="41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3" t="s">
        <v>134</v>
      </c>
      <c r="AT108" s="23" t="s">
        <v>129</v>
      </c>
      <c r="AU108" s="23" t="s">
        <v>85</v>
      </c>
      <c r="AY108" s="23" t="s">
        <v>126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24</v>
      </c>
      <c r="BK108" s="185">
        <f>ROUND(I108*H108,2)</f>
        <v>0</v>
      </c>
      <c r="BL108" s="23" t="s">
        <v>134</v>
      </c>
      <c r="BM108" s="23" t="s">
        <v>182</v>
      </c>
    </row>
    <row r="109" spans="2:51" s="11" customFormat="1" ht="27">
      <c r="B109" s="186"/>
      <c r="D109" s="187" t="s">
        <v>136</v>
      </c>
      <c r="E109" s="188" t="s">
        <v>5</v>
      </c>
      <c r="F109" s="189" t="s">
        <v>159</v>
      </c>
      <c r="H109" s="190" t="s">
        <v>5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90" t="s">
        <v>136</v>
      </c>
      <c r="AU109" s="190" t="s">
        <v>85</v>
      </c>
      <c r="AV109" s="11" t="s">
        <v>24</v>
      </c>
      <c r="AW109" s="11" t="s">
        <v>39</v>
      </c>
      <c r="AX109" s="11" t="s">
        <v>76</v>
      </c>
      <c r="AY109" s="190" t="s">
        <v>126</v>
      </c>
    </row>
    <row r="110" spans="2:51" s="12" customFormat="1" ht="13.5">
      <c r="B110" s="195"/>
      <c r="D110" s="187" t="s">
        <v>136</v>
      </c>
      <c r="E110" s="204" t="s">
        <v>5</v>
      </c>
      <c r="F110" s="205" t="s">
        <v>183</v>
      </c>
      <c r="H110" s="206">
        <v>308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204" t="s">
        <v>136</v>
      </c>
      <c r="AU110" s="204" t="s">
        <v>85</v>
      </c>
      <c r="AV110" s="12" t="s">
        <v>85</v>
      </c>
      <c r="AW110" s="12" t="s">
        <v>39</v>
      </c>
      <c r="AX110" s="12" t="s">
        <v>24</v>
      </c>
      <c r="AY110" s="204" t="s">
        <v>126</v>
      </c>
    </row>
    <row r="111" spans="2:51" s="11" customFormat="1" ht="13.5">
      <c r="B111" s="186"/>
      <c r="D111" s="196" t="s">
        <v>136</v>
      </c>
      <c r="E111" s="207" t="s">
        <v>5</v>
      </c>
      <c r="F111" s="208" t="s">
        <v>184</v>
      </c>
      <c r="H111" s="209" t="s">
        <v>5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90" t="s">
        <v>136</v>
      </c>
      <c r="AU111" s="190" t="s">
        <v>85</v>
      </c>
      <c r="AV111" s="11" t="s">
        <v>24</v>
      </c>
      <c r="AW111" s="11" t="s">
        <v>39</v>
      </c>
      <c r="AX111" s="11" t="s">
        <v>76</v>
      </c>
      <c r="AY111" s="190" t="s">
        <v>126</v>
      </c>
    </row>
    <row r="112" spans="2:65" s="1" customFormat="1" ht="22.5" customHeight="1">
      <c r="B112" s="173"/>
      <c r="C112" s="174" t="s">
        <v>185</v>
      </c>
      <c r="D112" s="174" t="s">
        <v>129</v>
      </c>
      <c r="E112" s="175" t="s">
        <v>186</v>
      </c>
      <c r="F112" s="176" t="s">
        <v>187</v>
      </c>
      <c r="G112" s="177" t="s">
        <v>132</v>
      </c>
      <c r="H112" s="178">
        <v>2</v>
      </c>
      <c r="I112" s="179"/>
      <c r="J112" s="180">
        <f>ROUND(I112*H112,2)</f>
        <v>0</v>
      </c>
      <c r="K112" s="176" t="s">
        <v>133</v>
      </c>
      <c r="L112" s="40"/>
      <c r="M112" s="181" t="s">
        <v>5</v>
      </c>
      <c r="N112" s="182" t="s">
        <v>47</v>
      </c>
      <c r="O112" s="41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3" t="s">
        <v>134</v>
      </c>
      <c r="AT112" s="23" t="s">
        <v>129</v>
      </c>
      <c r="AU112" s="23" t="s">
        <v>85</v>
      </c>
      <c r="AY112" s="23" t="s">
        <v>126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24</v>
      </c>
      <c r="BK112" s="185">
        <f>ROUND(I112*H112,2)</f>
        <v>0</v>
      </c>
      <c r="BL112" s="23" t="s">
        <v>134</v>
      </c>
      <c r="BM112" s="23" t="s">
        <v>188</v>
      </c>
    </row>
    <row r="113" spans="2:51" s="12" customFormat="1" ht="13.5">
      <c r="B113" s="195"/>
      <c r="D113" s="196" t="s">
        <v>136</v>
      </c>
      <c r="E113" s="197" t="s">
        <v>5</v>
      </c>
      <c r="F113" s="198" t="s">
        <v>189</v>
      </c>
      <c r="H113" s="199">
        <v>2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204" t="s">
        <v>136</v>
      </c>
      <c r="AU113" s="204" t="s">
        <v>85</v>
      </c>
      <c r="AV113" s="12" t="s">
        <v>85</v>
      </c>
      <c r="AW113" s="12" t="s">
        <v>39</v>
      </c>
      <c r="AX113" s="12" t="s">
        <v>24</v>
      </c>
      <c r="AY113" s="204" t="s">
        <v>126</v>
      </c>
    </row>
    <row r="114" spans="2:65" s="1" customFormat="1" ht="22.5" customHeight="1">
      <c r="B114" s="173"/>
      <c r="C114" s="174" t="s">
        <v>190</v>
      </c>
      <c r="D114" s="174" t="s">
        <v>129</v>
      </c>
      <c r="E114" s="175" t="s">
        <v>191</v>
      </c>
      <c r="F114" s="176" t="s">
        <v>192</v>
      </c>
      <c r="G114" s="177" t="s">
        <v>132</v>
      </c>
      <c r="H114" s="178">
        <v>308</v>
      </c>
      <c r="I114" s="179"/>
      <c r="J114" s="180">
        <f>ROUND(I114*H114,2)</f>
        <v>0</v>
      </c>
      <c r="K114" s="176" t="s">
        <v>133</v>
      </c>
      <c r="L114" s="40"/>
      <c r="M114" s="181" t="s">
        <v>5</v>
      </c>
      <c r="N114" s="182" t="s">
        <v>47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134</v>
      </c>
      <c r="AT114" s="23" t="s">
        <v>129</v>
      </c>
      <c r="AU114" s="23" t="s">
        <v>85</v>
      </c>
      <c r="AY114" s="23" t="s">
        <v>126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24</v>
      </c>
      <c r="BK114" s="185">
        <f>ROUND(I114*H114,2)</f>
        <v>0</v>
      </c>
      <c r="BL114" s="23" t="s">
        <v>134</v>
      </c>
      <c r="BM114" s="23" t="s">
        <v>193</v>
      </c>
    </row>
    <row r="115" spans="2:51" s="11" customFormat="1" ht="27">
      <c r="B115" s="186"/>
      <c r="D115" s="187" t="s">
        <v>136</v>
      </c>
      <c r="E115" s="188" t="s">
        <v>5</v>
      </c>
      <c r="F115" s="189" t="s">
        <v>159</v>
      </c>
      <c r="H115" s="190" t="s">
        <v>5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90" t="s">
        <v>136</v>
      </c>
      <c r="AU115" s="190" t="s">
        <v>85</v>
      </c>
      <c r="AV115" s="11" t="s">
        <v>24</v>
      </c>
      <c r="AW115" s="11" t="s">
        <v>39</v>
      </c>
      <c r="AX115" s="11" t="s">
        <v>76</v>
      </c>
      <c r="AY115" s="190" t="s">
        <v>126</v>
      </c>
    </row>
    <row r="116" spans="2:51" s="12" customFormat="1" ht="13.5">
      <c r="B116" s="195"/>
      <c r="D116" s="187" t="s">
        <v>136</v>
      </c>
      <c r="E116" s="204" t="s">
        <v>5</v>
      </c>
      <c r="F116" s="205" t="s">
        <v>194</v>
      </c>
      <c r="H116" s="206">
        <v>308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204" t="s">
        <v>136</v>
      </c>
      <c r="AU116" s="204" t="s">
        <v>85</v>
      </c>
      <c r="AV116" s="12" t="s">
        <v>85</v>
      </c>
      <c r="AW116" s="12" t="s">
        <v>39</v>
      </c>
      <c r="AX116" s="12" t="s">
        <v>24</v>
      </c>
      <c r="AY116" s="204" t="s">
        <v>126</v>
      </c>
    </row>
    <row r="117" spans="2:51" s="11" customFormat="1" ht="13.5">
      <c r="B117" s="186"/>
      <c r="D117" s="196" t="s">
        <v>136</v>
      </c>
      <c r="E117" s="207" t="s">
        <v>5</v>
      </c>
      <c r="F117" s="208" t="s">
        <v>195</v>
      </c>
      <c r="H117" s="209" t="s">
        <v>5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0" t="s">
        <v>136</v>
      </c>
      <c r="AU117" s="190" t="s">
        <v>85</v>
      </c>
      <c r="AV117" s="11" t="s">
        <v>24</v>
      </c>
      <c r="AW117" s="11" t="s">
        <v>39</v>
      </c>
      <c r="AX117" s="11" t="s">
        <v>76</v>
      </c>
      <c r="AY117" s="190" t="s">
        <v>126</v>
      </c>
    </row>
    <row r="118" spans="2:65" s="1" customFormat="1" ht="22.5" customHeight="1">
      <c r="B118" s="173"/>
      <c r="C118" s="174" t="s">
        <v>196</v>
      </c>
      <c r="D118" s="174" t="s">
        <v>129</v>
      </c>
      <c r="E118" s="175" t="s">
        <v>197</v>
      </c>
      <c r="F118" s="176" t="s">
        <v>198</v>
      </c>
      <c r="G118" s="177" t="s">
        <v>132</v>
      </c>
      <c r="H118" s="178">
        <v>7</v>
      </c>
      <c r="I118" s="179"/>
      <c r="J118" s="180">
        <f>ROUND(I118*H118,2)</f>
        <v>0</v>
      </c>
      <c r="K118" s="176" t="s">
        <v>133</v>
      </c>
      <c r="L118" s="40"/>
      <c r="M118" s="181" t="s">
        <v>5</v>
      </c>
      <c r="N118" s="182" t="s">
        <v>47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134</v>
      </c>
      <c r="AT118" s="23" t="s">
        <v>129</v>
      </c>
      <c r="AU118" s="23" t="s">
        <v>85</v>
      </c>
      <c r="AY118" s="23" t="s">
        <v>126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134</v>
      </c>
      <c r="BM118" s="23" t="s">
        <v>199</v>
      </c>
    </row>
    <row r="119" spans="2:51" s="12" customFormat="1" ht="13.5">
      <c r="B119" s="195"/>
      <c r="D119" s="196" t="s">
        <v>136</v>
      </c>
      <c r="E119" s="197" t="s">
        <v>5</v>
      </c>
      <c r="F119" s="198" t="s">
        <v>166</v>
      </c>
      <c r="H119" s="199">
        <v>7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204" t="s">
        <v>136</v>
      </c>
      <c r="AU119" s="204" t="s">
        <v>85</v>
      </c>
      <c r="AV119" s="12" t="s">
        <v>85</v>
      </c>
      <c r="AW119" s="12" t="s">
        <v>39</v>
      </c>
      <c r="AX119" s="12" t="s">
        <v>24</v>
      </c>
      <c r="AY119" s="204" t="s">
        <v>126</v>
      </c>
    </row>
    <row r="120" spans="2:65" s="1" customFormat="1" ht="22.5" customHeight="1">
      <c r="B120" s="173"/>
      <c r="C120" s="174" t="s">
        <v>200</v>
      </c>
      <c r="D120" s="174" t="s">
        <v>129</v>
      </c>
      <c r="E120" s="175" t="s">
        <v>201</v>
      </c>
      <c r="F120" s="176" t="s">
        <v>202</v>
      </c>
      <c r="G120" s="177" t="s">
        <v>132</v>
      </c>
      <c r="H120" s="178">
        <v>7</v>
      </c>
      <c r="I120" s="179"/>
      <c r="J120" s="180">
        <f>ROUND(I120*H120,2)</f>
        <v>0</v>
      </c>
      <c r="K120" s="176" t="s">
        <v>133</v>
      </c>
      <c r="L120" s="40"/>
      <c r="M120" s="181" t="s">
        <v>5</v>
      </c>
      <c r="N120" s="182" t="s">
        <v>47</v>
      </c>
      <c r="O120" s="41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AR120" s="23" t="s">
        <v>134</v>
      </c>
      <c r="AT120" s="23" t="s">
        <v>129</v>
      </c>
      <c r="AU120" s="23" t="s">
        <v>85</v>
      </c>
      <c r="AY120" s="23" t="s">
        <v>126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3" t="s">
        <v>24</v>
      </c>
      <c r="BK120" s="185">
        <f>ROUND(I120*H120,2)</f>
        <v>0</v>
      </c>
      <c r="BL120" s="23" t="s">
        <v>134</v>
      </c>
      <c r="BM120" s="23" t="s">
        <v>203</v>
      </c>
    </row>
    <row r="121" spans="2:51" s="12" customFormat="1" ht="13.5">
      <c r="B121" s="195"/>
      <c r="D121" s="187" t="s">
        <v>136</v>
      </c>
      <c r="E121" s="204" t="s">
        <v>5</v>
      </c>
      <c r="F121" s="205" t="s">
        <v>166</v>
      </c>
      <c r="H121" s="206">
        <v>7</v>
      </c>
      <c r="I121" s="200"/>
      <c r="L121" s="195"/>
      <c r="M121" s="210"/>
      <c r="N121" s="211"/>
      <c r="O121" s="211"/>
      <c r="P121" s="211"/>
      <c r="Q121" s="211"/>
      <c r="R121" s="211"/>
      <c r="S121" s="211"/>
      <c r="T121" s="212"/>
      <c r="AT121" s="204" t="s">
        <v>136</v>
      </c>
      <c r="AU121" s="204" t="s">
        <v>85</v>
      </c>
      <c r="AV121" s="12" t="s">
        <v>85</v>
      </c>
      <c r="AW121" s="12" t="s">
        <v>39</v>
      </c>
      <c r="AX121" s="12" t="s">
        <v>24</v>
      </c>
      <c r="AY121" s="204" t="s">
        <v>126</v>
      </c>
    </row>
    <row r="122" spans="2:12" s="1" customFormat="1" ht="6.95" customHeight="1">
      <c r="B122" s="55"/>
      <c r="C122" s="56"/>
      <c r="D122" s="56"/>
      <c r="E122" s="56"/>
      <c r="F122" s="56"/>
      <c r="G122" s="56"/>
      <c r="H122" s="56"/>
      <c r="I122" s="126"/>
      <c r="J122" s="56"/>
      <c r="K122" s="56"/>
      <c r="L122" s="40"/>
    </row>
  </sheetData>
  <autoFilter ref="C77:K12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95</v>
      </c>
      <c r="G1" s="283" t="s">
        <v>96</v>
      </c>
      <c r="H1" s="283"/>
      <c r="I1" s="102"/>
      <c r="J1" s="101" t="s">
        <v>97</v>
      </c>
      <c r="K1" s="100" t="s">
        <v>98</v>
      </c>
      <c r="L1" s="101" t="s">
        <v>99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5" t="s">
        <v>8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84" t="str">
        <f>'Rekapitulace stavby'!K6</f>
        <v>III/ 11522 Svinaře, most ev.č. 11522 – 1, přes potok v obci Svinaře</v>
      </c>
      <c r="F7" s="285"/>
      <c r="G7" s="285"/>
      <c r="H7" s="285"/>
      <c r="I7" s="104"/>
      <c r="J7" s="28"/>
      <c r="K7" s="30"/>
    </row>
    <row r="8" spans="2:11" s="1" customFormat="1" ht="15">
      <c r="B8" s="40"/>
      <c r="C8" s="41"/>
      <c r="D8" s="36" t="s">
        <v>101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86" t="s">
        <v>204</v>
      </c>
      <c r="F9" s="287"/>
      <c r="G9" s="287"/>
      <c r="H9" s="287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16. 12. 2016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276" t="s">
        <v>5</v>
      </c>
      <c r="F24" s="276"/>
      <c r="G24" s="276"/>
      <c r="H24" s="27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ROUND(J97,2)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ROUND(SUM(BE97:BE922),2)</f>
        <v>0</v>
      </c>
      <c r="G30" s="41"/>
      <c r="H30" s="41"/>
      <c r="I30" s="118">
        <v>0.21</v>
      </c>
      <c r="J30" s="117">
        <f>ROUND(ROUND((SUM(BE97:BE922)),2)*I30,2)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ROUND(SUM(BF97:BF922),2)</f>
        <v>0</v>
      </c>
      <c r="G31" s="41"/>
      <c r="H31" s="41"/>
      <c r="I31" s="118">
        <v>0.15</v>
      </c>
      <c r="J31" s="117">
        <f>ROUND(ROUND((SUM(BF97:BF922)),2)*I31,2)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ROUND(SUM(BG97:BG922),2)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ROUND(SUM(BH97:BH922),2)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ROUND(SUM(BI97:BI922),2)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103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84" t="str">
        <f>E7</f>
        <v>III/ 11522 Svinaře, most ev.č. 11522 – 1, přes potok v obci Svinaře</v>
      </c>
      <c r="F45" s="285"/>
      <c r="G45" s="285"/>
      <c r="H45" s="285"/>
      <c r="I45" s="105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86" t="str">
        <f>E9</f>
        <v>SO 201 -  Most ev.č.11522–1</v>
      </c>
      <c r="F47" s="287"/>
      <c r="G47" s="287"/>
      <c r="H47" s="287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16. 12. 2016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KSÚS  Středočeského Kraje</v>
      </c>
      <c r="G51" s="41"/>
      <c r="H51" s="41"/>
      <c r="I51" s="106" t="s">
        <v>37</v>
      </c>
      <c r="J51" s="34" t="str">
        <f>E21</f>
        <v>PRAGOPROJEKT, a.s.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104</v>
      </c>
      <c r="D54" s="119"/>
      <c r="E54" s="119"/>
      <c r="F54" s="119"/>
      <c r="G54" s="119"/>
      <c r="H54" s="119"/>
      <c r="I54" s="130"/>
      <c r="J54" s="131" t="s">
        <v>105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106</v>
      </c>
      <c r="D56" s="41"/>
      <c r="E56" s="41"/>
      <c r="F56" s="41"/>
      <c r="G56" s="41"/>
      <c r="H56" s="41"/>
      <c r="I56" s="105"/>
      <c r="J56" s="115">
        <f>J97</f>
        <v>0</v>
      </c>
      <c r="K56" s="44"/>
      <c r="AU56" s="23" t="s">
        <v>107</v>
      </c>
    </row>
    <row r="57" spans="2:11" s="7" customFormat="1" ht="24.95" customHeight="1">
      <c r="B57" s="134"/>
      <c r="C57" s="135"/>
      <c r="D57" s="136" t="s">
        <v>108</v>
      </c>
      <c r="E57" s="137"/>
      <c r="F57" s="137"/>
      <c r="G57" s="137"/>
      <c r="H57" s="137"/>
      <c r="I57" s="138"/>
      <c r="J57" s="139">
        <f>J98</f>
        <v>0</v>
      </c>
      <c r="K57" s="140"/>
    </row>
    <row r="58" spans="2:11" s="8" customFormat="1" ht="19.9" customHeight="1">
      <c r="B58" s="141"/>
      <c r="C58" s="142"/>
      <c r="D58" s="143" t="s">
        <v>205</v>
      </c>
      <c r="E58" s="144"/>
      <c r="F58" s="144"/>
      <c r="G58" s="144"/>
      <c r="H58" s="144"/>
      <c r="I58" s="145"/>
      <c r="J58" s="146">
        <f>J99</f>
        <v>0</v>
      </c>
      <c r="K58" s="147"/>
    </row>
    <row r="59" spans="2:11" s="8" customFormat="1" ht="19.9" customHeight="1">
      <c r="B59" s="141"/>
      <c r="C59" s="142"/>
      <c r="D59" s="143" t="s">
        <v>206</v>
      </c>
      <c r="E59" s="144"/>
      <c r="F59" s="144"/>
      <c r="G59" s="144"/>
      <c r="H59" s="144"/>
      <c r="I59" s="145"/>
      <c r="J59" s="146">
        <f>J271</f>
        <v>0</v>
      </c>
      <c r="K59" s="147"/>
    </row>
    <row r="60" spans="2:11" s="8" customFormat="1" ht="19.9" customHeight="1">
      <c r="B60" s="141"/>
      <c r="C60" s="142"/>
      <c r="D60" s="143" t="s">
        <v>207</v>
      </c>
      <c r="E60" s="144"/>
      <c r="F60" s="144"/>
      <c r="G60" s="144"/>
      <c r="H60" s="144"/>
      <c r="I60" s="145"/>
      <c r="J60" s="146">
        <f>J293</f>
        <v>0</v>
      </c>
      <c r="K60" s="147"/>
    </row>
    <row r="61" spans="2:11" s="8" customFormat="1" ht="19.9" customHeight="1">
      <c r="B61" s="141"/>
      <c r="C61" s="142"/>
      <c r="D61" s="143" t="s">
        <v>208</v>
      </c>
      <c r="E61" s="144"/>
      <c r="F61" s="144"/>
      <c r="G61" s="144"/>
      <c r="H61" s="144"/>
      <c r="I61" s="145"/>
      <c r="J61" s="146">
        <f>J372</f>
        <v>0</v>
      </c>
      <c r="K61" s="147"/>
    </row>
    <row r="62" spans="2:11" s="8" customFormat="1" ht="19.9" customHeight="1">
      <c r="B62" s="141"/>
      <c r="C62" s="142"/>
      <c r="D62" s="143" t="s">
        <v>209</v>
      </c>
      <c r="E62" s="144"/>
      <c r="F62" s="144"/>
      <c r="G62" s="144"/>
      <c r="H62" s="144"/>
      <c r="I62" s="145"/>
      <c r="J62" s="146">
        <f>J450</f>
        <v>0</v>
      </c>
      <c r="K62" s="147"/>
    </row>
    <row r="63" spans="2:11" s="8" customFormat="1" ht="19.9" customHeight="1">
      <c r="B63" s="141"/>
      <c r="C63" s="142"/>
      <c r="D63" s="143" t="s">
        <v>210</v>
      </c>
      <c r="E63" s="144"/>
      <c r="F63" s="144"/>
      <c r="G63" s="144"/>
      <c r="H63" s="144"/>
      <c r="I63" s="145"/>
      <c r="J63" s="146">
        <f>J504</f>
        <v>0</v>
      </c>
      <c r="K63" s="147"/>
    </row>
    <row r="64" spans="2:11" s="8" customFormat="1" ht="19.9" customHeight="1">
      <c r="B64" s="141"/>
      <c r="C64" s="142"/>
      <c r="D64" s="143" t="s">
        <v>211</v>
      </c>
      <c r="E64" s="144"/>
      <c r="F64" s="144"/>
      <c r="G64" s="144"/>
      <c r="H64" s="144"/>
      <c r="I64" s="145"/>
      <c r="J64" s="146">
        <f>J523</f>
        <v>0</v>
      </c>
      <c r="K64" s="147"/>
    </row>
    <row r="65" spans="2:11" s="8" customFormat="1" ht="19.9" customHeight="1">
      <c r="B65" s="141"/>
      <c r="C65" s="142"/>
      <c r="D65" s="143" t="s">
        <v>212</v>
      </c>
      <c r="E65" s="144"/>
      <c r="F65" s="144"/>
      <c r="G65" s="144"/>
      <c r="H65" s="144"/>
      <c r="I65" s="145"/>
      <c r="J65" s="146">
        <f>J556</f>
        <v>0</v>
      </c>
      <c r="K65" s="147"/>
    </row>
    <row r="66" spans="2:11" s="8" customFormat="1" ht="19.9" customHeight="1">
      <c r="B66" s="141"/>
      <c r="C66" s="142"/>
      <c r="D66" s="143" t="s">
        <v>213</v>
      </c>
      <c r="E66" s="144"/>
      <c r="F66" s="144"/>
      <c r="G66" s="144"/>
      <c r="H66" s="144"/>
      <c r="I66" s="145"/>
      <c r="J66" s="146">
        <f>J748</f>
        <v>0</v>
      </c>
      <c r="K66" s="147"/>
    </row>
    <row r="67" spans="2:11" s="8" customFormat="1" ht="19.9" customHeight="1">
      <c r="B67" s="141"/>
      <c r="C67" s="142"/>
      <c r="D67" s="143" t="s">
        <v>214</v>
      </c>
      <c r="E67" s="144"/>
      <c r="F67" s="144"/>
      <c r="G67" s="144"/>
      <c r="H67" s="144"/>
      <c r="I67" s="145"/>
      <c r="J67" s="146">
        <f>J801</f>
        <v>0</v>
      </c>
      <c r="K67" s="147"/>
    </row>
    <row r="68" spans="2:11" s="7" customFormat="1" ht="24.95" customHeight="1">
      <c r="B68" s="134"/>
      <c r="C68" s="135"/>
      <c r="D68" s="136" t="s">
        <v>215</v>
      </c>
      <c r="E68" s="137"/>
      <c r="F68" s="137"/>
      <c r="G68" s="137"/>
      <c r="H68" s="137"/>
      <c r="I68" s="138"/>
      <c r="J68" s="139">
        <f>J803</f>
        <v>0</v>
      </c>
      <c r="K68" s="140"/>
    </row>
    <row r="69" spans="2:11" s="8" customFormat="1" ht="19.9" customHeight="1">
      <c r="B69" s="141"/>
      <c r="C69" s="142"/>
      <c r="D69" s="143" t="s">
        <v>216</v>
      </c>
      <c r="E69" s="144"/>
      <c r="F69" s="144"/>
      <c r="G69" s="144"/>
      <c r="H69" s="144"/>
      <c r="I69" s="145"/>
      <c r="J69" s="146">
        <f>J804</f>
        <v>0</v>
      </c>
      <c r="K69" s="147"/>
    </row>
    <row r="70" spans="2:11" s="8" customFormat="1" ht="19.9" customHeight="1">
      <c r="B70" s="141"/>
      <c r="C70" s="142"/>
      <c r="D70" s="143" t="s">
        <v>217</v>
      </c>
      <c r="E70" s="144"/>
      <c r="F70" s="144"/>
      <c r="G70" s="144"/>
      <c r="H70" s="144"/>
      <c r="I70" s="145"/>
      <c r="J70" s="146">
        <f>J844</f>
        <v>0</v>
      </c>
      <c r="K70" s="147"/>
    </row>
    <row r="71" spans="2:11" s="8" customFormat="1" ht="19.9" customHeight="1">
      <c r="B71" s="141"/>
      <c r="C71" s="142"/>
      <c r="D71" s="143" t="s">
        <v>218</v>
      </c>
      <c r="E71" s="144"/>
      <c r="F71" s="144"/>
      <c r="G71" s="144"/>
      <c r="H71" s="144"/>
      <c r="I71" s="145"/>
      <c r="J71" s="146">
        <f>J849</f>
        <v>0</v>
      </c>
      <c r="K71" s="147"/>
    </row>
    <row r="72" spans="2:11" s="7" customFormat="1" ht="24.95" customHeight="1">
      <c r="B72" s="134"/>
      <c r="C72" s="135"/>
      <c r="D72" s="136" t="s">
        <v>219</v>
      </c>
      <c r="E72" s="137"/>
      <c r="F72" s="137"/>
      <c r="G72" s="137"/>
      <c r="H72" s="137"/>
      <c r="I72" s="138"/>
      <c r="J72" s="139">
        <f>J855</f>
        <v>0</v>
      </c>
      <c r="K72" s="140"/>
    </row>
    <row r="73" spans="2:11" s="8" customFormat="1" ht="19.9" customHeight="1">
      <c r="B73" s="141"/>
      <c r="C73" s="142"/>
      <c r="D73" s="143" t="s">
        <v>220</v>
      </c>
      <c r="E73" s="144"/>
      <c r="F73" s="144"/>
      <c r="G73" s="144"/>
      <c r="H73" s="144"/>
      <c r="I73" s="145"/>
      <c r="J73" s="146">
        <f>J856</f>
        <v>0</v>
      </c>
      <c r="K73" s="147"/>
    </row>
    <row r="74" spans="2:11" s="8" customFormat="1" ht="19.9" customHeight="1">
      <c r="B74" s="141"/>
      <c r="C74" s="142"/>
      <c r="D74" s="143" t="s">
        <v>221</v>
      </c>
      <c r="E74" s="144"/>
      <c r="F74" s="144"/>
      <c r="G74" s="144"/>
      <c r="H74" s="144"/>
      <c r="I74" s="145"/>
      <c r="J74" s="146">
        <f>J860</f>
        <v>0</v>
      </c>
      <c r="K74" s="147"/>
    </row>
    <row r="75" spans="2:11" s="8" customFormat="1" ht="19.9" customHeight="1">
      <c r="B75" s="141"/>
      <c r="C75" s="142"/>
      <c r="D75" s="143" t="s">
        <v>222</v>
      </c>
      <c r="E75" s="144"/>
      <c r="F75" s="144"/>
      <c r="G75" s="144"/>
      <c r="H75" s="144"/>
      <c r="I75" s="145"/>
      <c r="J75" s="146">
        <f>J867</f>
        <v>0</v>
      </c>
      <c r="K75" s="147"/>
    </row>
    <row r="76" spans="2:11" s="7" customFormat="1" ht="24.95" customHeight="1">
      <c r="B76" s="134"/>
      <c r="C76" s="135"/>
      <c r="D76" s="136" t="s">
        <v>223</v>
      </c>
      <c r="E76" s="137"/>
      <c r="F76" s="137"/>
      <c r="G76" s="137"/>
      <c r="H76" s="137"/>
      <c r="I76" s="138"/>
      <c r="J76" s="139">
        <f>J870</f>
        <v>0</v>
      </c>
      <c r="K76" s="140"/>
    </row>
    <row r="77" spans="2:11" s="8" customFormat="1" ht="19.9" customHeight="1">
      <c r="B77" s="141"/>
      <c r="C77" s="142"/>
      <c r="D77" s="143" t="s">
        <v>224</v>
      </c>
      <c r="E77" s="144"/>
      <c r="F77" s="144"/>
      <c r="G77" s="144"/>
      <c r="H77" s="144"/>
      <c r="I77" s="145"/>
      <c r="J77" s="146">
        <f>J871</f>
        <v>0</v>
      </c>
      <c r="K77" s="147"/>
    </row>
    <row r="78" spans="2:11" s="1" customFormat="1" ht="21.75" customHeight="1">
      <c r="B78" s="40"/>
      <c r="C78" s="41"/>
      <c r="D78" s="41"/>
      <c r="E78" s="41"/>
      <c r="F78" s="41"/>
      <c r="G78" s="41"/>
      <c r="H78" s="41"/>
      <c r="I78" s="105"/>
      <c r="J78" s="41"/>
      <c r="K78" s="44"/>
    </row>
    <row r="79" spans="2:11" s="1" customFormat="1" ht="6.95" customHeight="1">
      <c r="B79" s="55"/>
      <c r="C79" s="56"/>
      <c r="D79" s="56"/>
      <c r="E79" s="56"/>
      <c r="F79" s="56"/>
      <c r="G79" s="56"/>
      <c r="H79" s="56"/>
      <c r="I79" s="126"/>
      <c r="J79" s="56"/>
      <c r="K79" s="57"/>
    </row>
    <row r="83" spans="2:12" s="1" customFormat="1" ht="6.95" customHeight="1">
      <c r="B83" s="58"/>
      <c r="C83" s="59"/>
      <c r="D83" s="59"/>
      <c r="E83" s="59"/>
      <c r="F83" s="59"/>
      <c r="G83" s="59"/>
      <c r="H83" s="59"/>
      <c r="I83" s="127"/>
      <c r="J83" s="59"/>
      <c r="K83" s="59"/>
      <c r="L83" s="40"/>
    </row>
    <row r="84" spans="2:12" s="1" customFormat="1" ht="36.95" customHeight="1">
      <c r="B84" s="40"/>
      <c r="C84" s="60" t="s">
        <v>110</v>
      </c>
      <c r="L84" s="40"/>
    </row>
    <row r="85" spans="2:12" s="1" customFormat="1" ht="6.95" customHeight="1">
      <c r="B85" s="40"/>
      <c r="L85" s="40"/>
    </row>
    <row r="86" spans="2:12" s="1" customFormat="1" ht="14.45" customHeight="1">
      <c r="B86" s="40"/>
      <c r="C86" s="62" t="s">
        <v>19</v>
      </c>
      <c r="L86" s="40"/>
    </row>
    <row r="87" spans="2:12" s="1" customFormat="1" ht="22.5" customHeight="1">
      <c r="B87" s="40"/>
      <c r="E87" s="280" t="str">
        <f>E7</f>
        <v>III/ 11522 Svinaře, most ev.č. 11522 – 1, přes potok v obci Svinaře</v>
      </c>
      <c r="F87" s="281"/>
      <c r="G87" s="281"/>
      <c r="H87" s="281"/>
      <c r="L87" s="40"/>
    </row>
    <row r="88" spans="2:12" s="1" customFormat="1" ht="14.45" customHeight="1">
      <c r="B88" s="40"/>
      <c r="C88" s="62" t="s">
        <v>101</v>
      </c>
      <c r="L88" s="40"/>
    </row>
    <row r="89" spans="2:12" s="1" customFormat="1" ht="23.25" customHeight="1">
      <c r="B89" s="40"/>
      <c r="E89" s="250" t="str">
        <f>E9</f>
        <v>SO 201 -  Most ev.č.11522–1</v>
      </c>
      <c r="F89" s="282"/>
      <c r="G89" s="282"/>
      <c r="H89" s="282"/>
      <c r="L89" s="40"/>
    </row>
    <row r="90" spans="2:12" s="1" customFormat="1" ht="6.95" customHeight="1">
      <c r="B90" s="40"/>
      <c r="L90" s="40"/>
    </row>
    <row r="91" spans="2:12" s="1" customFormat="1" ht="18" customHeight="1">
      <c r="B91" s="40"/>
      <c r="C91" s="62" t="s">
        <v>25</v>
      </c>
      <c r="F91" s="148" t="str">
        <f>F12</f>
        <v xml:space="preserve"> </v>
      </c>
      <c r="I91" s="149" t="s">
        <v>27</v>
      </c>
      <c r="J91" s="66" t="str">
        <f>IF(J12="","",J12)</f>
        <v>16. 12. 2016</v>
      </c>
      <c r="L91" s="40"/>
    </row>
    <row r="92" spans="2:12" s="1" customFormat="1" ht="6.95" customHeight="1">
      <c r="B92" s="40"/>
      <c r="L92" s="40"/>
    </row>
    <row r="93" spans="2:12" s="1" customFormat="1" ht="15">
      <c r="B93" s="40"/>
      <c r="C93" s="62" t="s">
        <v>31</v>
      </c>
      <c r="F93" s="148" t="str">
        <f>E15</f>
        <v>KSÚS  Středočeského Kraje</v>
      </c>
      <c r="I93" s="149" t="s">
        <v>37</v>
      </c>
      <c r="J93" s="148" t="str">
        <f>E21</f>
        <v>PRAGOPROJEKT, a.s.</v>
      </c>
      <c r="L93" s="40"/>
    </row>
    <row r="94" spans="2:12" s="1" customFormat="1" ht="14.45" customHeight="1">
      <c r="B94" s="40"/>
      <c r="C94" s="62" t="s">
        <v>35</v>
      </c>
      <c r="F94" s="148" t="str">
        <f>IF(E18="","",E18)</f>
        <v/>
      </c>
      <c r="L94" s="40"/>
    </row>
    <row r="95" spans="2:12" s="1" customFormat="1" ht="10.35" customHeight="1">
      <c r="B95" s="40"/>
      <c r="L95" s="40"/>
    </row>
    <row r="96" spans="2:20" s="9" customFormat="1" ht="29.25" customHeight="1">
      <c r="B96" s="150"/>
      <c r="C96" s="151" t="s">
        <v>111</v>
      </c>
      <c r="D96" s="152" t="s">
        <v>61</v>
      </c>
      <c r="E96" s="152" t="s">
        <v>57</v>
      </c>
      <c r="F96" s="152" t="s">
        <v>112</v>
      </c>
      <c r="G96" s="152" t="s">
        <v>113</v>
      </c>
      <c r="H96" s="152" t="s">
        <v>114</v>
      </c>
      <c r="I96" s="153" t="s">
        <v>115</v>
      </c>
      <c r="J96" s="152" t="s">
        <v>105</v>
      </c>
      <c r="K96" s="154" t="s">
        <v>116</v>
      </c>
      <c r="L96" s="150"/>
      <c r="M96" s="72" t="s">
        <v>117</v>
      </c>
      <c r="N96" s="73" t="s">
        <v>46</v>
      </c>
      <c r="O96" s="73" t="s">
        <v>118</v>
      </c>
      <c r="P96" s="73" t="s">
        <v>119</v>
      </c>
      <c r="Q96" s="73" t="s">
        <v>120</v>
      </c>
      <c r="R96" s="73" t="s">
        <v>121</v>
      </c>
      <c r="S96" s="73" t="s">
        <v>122</v>
      </c>
      <c r="T96" s="74" t="s">
        <v>123</v>
      </c>
    </row>
    <row r="97" spans="2:63" s="1" customFormat="1" ht="29.25" customHeight="1">
      <c r="B97" s="40"/>
      <c r="C97" s="76" t="s">
        <v>106</v>
      </c>
      <c r="J97" s="155">
        <f>BK97</f>
        <v>0</v>
      </c>
      <c r="L97" s="40"/>
      <c r="M97" s="75"/>
      <c r="N97" s="67"/>
      <c r="O97" s="67"/>
      <c r="P97" s="156">
        <f>P98+P803+P855+P870</f>
        <v>0</v>
      </c>
      <c r="Q97" s="67"/>
      <c r="R97" s="156">
        <f>R98+R803+R855+R870</f>
        <v>923.03401753</v>
      </c>
      <c r="S97" s="67"/>
      <c r="T97" s="157">
        <f>T98+T803+T855+T870</f>
        <v>492.81970000000007</v>
      </c>
      <c r="AT97" s="23" t="s">
        <v>75</v>
      </c>
      <c r="AU97" s="23" t="s">
        <v>107</v>
      </c>
      <c r="BK97" s="158">
        <f>BK98+BK803+BK855+BK870</f>
        <v>0</v>
      </c>
    </row>
    <row r="98" spans="2:63" s="10" customFormat="1" ht="37.35" customHeight="1">
      <c r="B98" s="159"/>
      <c r="D98" s="160" t="s">
        <v>75</v>
      </c>
      <c r="E98" s="161" t="s">
        <v>124</v>
      </c>
      <c r="F98" s="161" t="s">
        <v>125</v>
      </c>
      <c r="I98" s="162"/>
      <c r="J98" s="163">
        <f>BK98</f>
        <v>0</v>
      </c>
      <c r="L98" s="159"/>
      <c r="M98" s="164"/>
      <c r="N98" s="165"/>
      <c r="O98" s="165"/>
      <c r="P98" s="166">
        <f>P99+P271+P293+P372+P450+P504+P523+P556+P748+P801</f>
        <v>0</v>
      </c>
      <c r="Q98" s="165"/>
      <c r="R98" s="166">
        <f>R99+R271+R293+R372+R450+R504+R523+R556+R748+R801</f>
        <v>920.30457951</v>
      </c>
      <c r="S98" s="165"/>
      <c r="T98" s="167">
        <f>T99+T271+T293+T372+T450+T504+T523+T556+T748+T801</f>
        <v>492.3165200000001</v>
      </c>
      <c r="AR98" s="160" t="s">
        <v>24</v>
      </c>
      <c r="AT98" s="168" t="s">
        <v>75</v>
      </c>
      <c r="AU98" s="168" t="s">
        <v>76</v>
      </c>
      <c r="AY98" s="160" t="s">
        <v>126</v>
      </c>
      <c r="BK98" s="169">
        <f>BK99+BK271+BK293+BK372+BK450+BK504+BK523+BK556+BK748+BK801</f>
        <v>0</v>
      </c>
    </row>
    <row r="99" spans="2:63" s="10" customFormat="1" ht="19.9" customHeight="1">
      <c r="B99" s="159"/>
      <c r="D99" s="170" t="s">
        <v>75</v>
      </c>
      <c r="E99" s="171" t="s">
        <v>24</v>
      </c>
      <c r="F99" s="171" t="s">
        <v>225</v>
      </c>
      <c r="I99" s="162"/>
      <c r="J99" s="172">
        <f>BK99</f>
        <v>0</v>
      </c>
      <c r="L99" s="159"/>
      <c r="M99" s="164"/>
      <c r="N99" s="165"/>
      <c r="O99" s="165"/>
      <c r="P99" s="166">
        <f>SUM(P100:P270)</f>
        <v>0</v>
      </c>
      <c r="Q99" s="165"/>
      <c r="R99" s="166">
        <f>SUM(R100:R270)</f>
        <v>113.473921</v>
      </c>
      <c r="S99" s="165"/>
      <c r="T99" s="167">
        <f>SUM(T100:T270)</f>
        <v>167.06480000000002</v>
      </c>
      <c r="AR99" s="160" t="s">
        <v>24</v>
      </c>
      <c r="AT99" s="168" t="s">
        <v>75</v>
      </c>
      <c r="AU99" s="168" t="s">
        <v>24</v>
      </c>
      <c r="AY99" s="160" t="s">
        <v>126</v>
      </c>
      <c r="BK99" s="169">
        <f>SUM(BK100:BK270)</f>
        <v>0</v>
      </c>
    </row>
    <row r="100" spans="2:65" s="1" customFormat="1" ht="31.5" customHeight="1">
      <c r="B100" s="173"/>
      <c r="C100" s="174" t="s">
        <v>24</v>
      </c>
      <c r="D100" s="174" t="s">
        <v>129</v>
      </c>
      <c r="E100" s="175" t="s">
        <v>226</v>
      </c>
      <c r="F100" s="176" t="s">
        <v>227</v>
      </c>
      <c r="G100" s="177" t="s">
        <v>228</v>
      </c>
      <c r="H100" s="178">
        <v>50</v>
      </c>
      <c r="I100" s="179"/>
      <c r="J100" s="180">
        <f>ROUND(I100*H100,2)</f>
        <v>0</v>
      </c>
      <c r="K100" s="176" t="s">
        <v>133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134</v>
      </c>
      <c r="AT100" s="23" t="s">
        <v>129</v>
      </c>
      <c r="AU100" s="23" t="s">
        <v>85</v>
      </c>
      <c r="AY100" s="23" t="s">
        <v>126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134</v>
      </c>
      <c r="BM100" s="23" t="s">
        <v>229</v>
      </c>
    </row>
    <row r="101" spans="2:51" s="12" customFormat="1" ht="13.5">
      <c r="B101" s="195"/>
      <c r="D101" s="187" t="s">
        <v>136</v>
      </c>
      <c r="E101" s="204" t="s">
        <v>5</v>
      </c>
      <c r="F101" s="205" t="s">
        <v>230</v>
      </c>
      <c r="H101" s="206">
        <v>50</v>
      </c>
      <c r="I101" s="200"/>
      <c r="L101" s="195"/>
      <c r="M101" s="201"/>
      <c r="N101" s="202"/>
      <c r="O101" s="202"/>
      <c r="P101" s="202"/>
      <c r="Q101" s="202"/>
      <c r="R101" s="202"/>
      <c r="S101" s="202"/>
      <c r="T101" s="203"/>
      <c r="AT101" s="204" t="s">
        <v>136</v>
      </c>
      <c r="AU101" s="204" t="s">
        <v>85</v>
      </c>
      <c r="AV101" s="12" t="s">
        <v>85</v>
      </c>
      <c r="AW101" s="12" t="s">
        <v>39</v>
      </c>
      <c r="AX101" s="12" t="s">
        <v>24</v>
      </c>
      <c r="AY101" s="204" t="s">
        <v>126</v>
      </c>
    </row>
    <row r="102" spans="2:51" s="11" customFormat="1" ht="13.5">
      <c r="B102" s="186"/>
      <c r="D102" s="196" t="s">
        <v>136</v>
      </c>
      <c r="E102" s="207" t="s">
        <v>5</v>
      </c>
      <c r="F102" s="208" t="s">
        <v>231</v>
      </c>
      <c r="H102" s="209" t="s">
        <v>5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0" t="s">
        <v>136</v>
      </c>
      <c r="AU102" s="190" t="s">
        <v>85</v>
      </c>
      <c r="AV102" s="11" t="s">
        <v>24</v>
      </c>
      <c r="AW102" s="11" t="s">
        <v>39</v>
      </c>
      <c r="AX102" s="11" t="s">
        <v>76</v>
      </c>
      <c r="AY102" s="190" t="s">
        <v>126</v>
      </c>
    </row>
    <row r="103" spans="2:65" s="1" customFormat="1" ht="22.5" customHeight="1">
      <c r="B103" s="173"/>
      <c r="C103" s="174" t="s">
        <v>85</v>
      </c>
      <c r="D103" s="174" t="s">
        <v>129</v>
      </c>
      <c r="E103" s="175" t="s">
        <v>232</v>
      </c>
      <c r="F103" s="176" t="s">
        <v>233</v>
      </c>
      <c r="G103" s="177" t="s">
        <v>228</v>
      </c>
      <c r="H103" s="178">
        <v>49</v>
      </c>
      <c r="I103" s="179"/>
      <c r="J103" s="180">
        <f>ROUND(I103*H103,2)</f>
        <v>0</v>
      </c>
      <c r="K103" s="176" t="s">
        <v>133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134</v>
      </c>
      <c r="AT103" s="23" t="s">
        <v>129</v>
      </c>
      <c r="AU103" s="23" t="s">
        <v>85</v>
      </c>
      <c r="AY103" s="23" t="s">
        <v>126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134</v>
      </c>
      <c r="BM103" s="23" t="s">
        <v>234</v>
      </c>
    </row>
    <row r="104" spans="2:51" s="12" customFormat="1" ht="13.5">
      <c r="B104" s="195"/>
      <c r="D104" s="187" t="s">
        <v>136</v>
      </c>
      <c r="E104" s="204" t="s">
        <v>5</v>
      </c>
      <c r="F104" s="205" t="s">
        <v>235</v>
      </c>
      <c r="H104" s="206">
        <v>17</v>
      </c>
      <c r="I104" s="200"/>
      <c r="L104" s="195"/>
      <c r="M104" s="201"/>
      <c r="N104" s="202"/>
      <c r="O104" s="202"/>
      <c r="P104" s="202"/>
      <c r="Q104" s="202"/>
      <c r="R104" s="202"/>
      <c r="S104" s="202"/>
      <c r="T104" s="203"/>
      <c r="AT104" s="204" t="s">
        <v>136</v>
      </c>
      <c r="AU104" s="204" t="s">
        <v>85</v>
      </c>
      <c r="AV104" s="12" t="s">
        <v>85</v>
      </c>
      <c r="AW104" s="12" t="s">
        <v>39</v>
      </c>
      <c r="AX104" s="12" t="s">
        <v>76</v>
      </c>
      <c r="AY104" s="204" t="s">
        <v>126</v>
      </c>
    </row>
    <row r="105" spans="2:51" s="12" customFormat="1" ht="13.5">
      <c r="B105" s="195"/>
      <c r="D105" s="187" t="s">
        <v>136</v>
      </c>
      <c r="E105" s="204" t="s">
        <v>5</v>
      </c>
      <c r="F105" s="205" t="s">
        <v>236</v>
      </c>
      <c r="H105" s="206">
        <v>32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204" t="s">
        <v>136</v>
      </c>
      <c r="AU105" s="204" t="s">
        <v>85</v>
      </c>
      <c r="AV105" s="12" t="s">
        <v>85</v>
      </c>
      <c r="AW105" s="12" t="s">
        <v>39</v>
      </c>
      <c r="AX105" s="12" t="s">
        <v>76</v>
      </c>
      <c r="AY105" s="204" t="s">
        <v>126</v>
      </c>
    </row>
    <row r="106" spans="2:51" s="13" customFormat="1" ht="13.5">
      <c r="B106" s="213"/>
      <c r="D106" s="196" t="s">
        <v>136</v>
      </c>
      <c r="E106" s="214" t="s">
        <v>5</v>
      </c>
      <c r="F106" s="215" t="s">
        <v>237</v>
      </c>
      <c r="H106" s="216">
        <v>49</v>
      </c>
      <c r="I106" s="217"/>
      <c r="L106" s="213"/>
      <c r="M106" s="218"/>
      <c r="N106" s="219"/>
      <c r="O106" s="219"/>
      <c r="P106" s="219"/>
      <c r="Q106" s="219"/>
      <c r="R106" s="219"/>
      <c r="S106" s="219"/>
      <c r="T106" s="220"/>
      <c r="AT106" s="221" t="s">
        <v>136</v>
      </c>
      <c r="AU106" s="221" t="s">
        <v>85</v>
      </c>
      <c r="AV106" s="13" t="s">
        <v>134</v>
      </c>
      <c r="AW106" s="13" t="s">
        <v>39</v>
      </c>
      <c r="AX106" s="13" t="s">
        <v>24</v>
      </c>
      <c r="AY106" s="221" t="s">
        <v>126</v>
      </c>
    </row>
    <row r="107" spans="2:65" s="1" customFormat="1" ht="22.5" customHeight="1">
      <c r="B107" s="173"/>
      <c r="C107" s="174" t="s">
        <v>143</v>
      </c>
      <c r="D107" s="174" t="s">
        <v>129</v>
      </c>
      <c r="E107" s="175" t="s">
        <v>238</v>
      </c>
      <c r="F107" s="176" t="s">
        <v>239</v>
      </c>
      <c r="G107" s="177" t="s">
        <v>132</v>
      </c>
      <c r="H107" s="178">
        <v>1</v>
      </c>
      <c r="I107" s="179"/>
      <c r="J107" s="180">
        <f>ROUND(I107*H107,2)</f>
        <v>0</v>
      </c>
      <c r="K107" s="176" t="s">
        <v>133</v>
      </c>
      <c r="L107" s="40"/>
      <c r="M107" s="181" t="s">
        <v>5</v>
      </c>
      <c r="N107" s="182" t="s">
        <v>47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134</v>
      </c>
      <c r="AT107" s="23" t="s">
        <v>129</v>
      </c>
      <c r="AU107" s="23" t="s">
        <v>85</v>
      </c>
      <c r="AY107" s="23" t="s">
        <v>126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134</v>
      </c>
      <c r="BM107" s="23" t="s">
        <v>240</v>
      </c>
    </row>
    <row r="108" spans="2:51" s="12" customFormat="1" ht="13.5">
      <c r="B108" s="195"/>
      <c r="D108" s="196" t="s">
        <v>136</v>
      </c>
      <c r="E108" s="197" t="s">
        <v>5</v>
      </c>
      <c r="F108" s="198" t="s">
        <v>24</v>
      </c>
      <c r="H108" s="199">
        <v>1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204" t="s">
        <v>136</v>
      </c>
      <c r="AU108" s="204" t="s">
        <v>85</v>
      </c>
      <c r="AV108" s="12" t="s">
        <v>85</v>
      </c>
      <c r="AW108" s="12" t="s">
        <v>39</v>
      </c>
      <c r="AX108" s="12" t="s">
        <v>24</v>
      </c>
      <c r="AY108" s="204" t="s">
        <v>126</v>
      </c>
    </row>
    <row r="109" spans="2:65" s="1" customFormat="1" ht="31.5" customHeight="1">
      <c r="B109" s="173"/>
      <c r="C109" s="174" t="s">
        <v>134</v>
      </c>
      <c r="D109" s="174" t="s">
        <v>129</v>
      </c>
      <c r="E109" s="175" t="s">
        <v>241</v>
      </c>
      <c r="F109" s="176" t="s">
        <v>242</v>
      </c>
      <c r="G109" s="177" t="s">
        <v>132</v>
      </c>
      <c r="H109" s="178">
        <v>1</v>
      </c>
      <c r="I109" s="179"/>
      <c r="J109" s="180">
        <f>ROUND(I109*H109,2)</f>
        <v>0</v>
      </c>
      <c r="K109" s="176" t="s">
        <v>133</v>
      </c>
      <c r="L109" s="40"/>
      <c r="M109" s="181" t="s">
        <v>5</v>
      </c>
      <c r="N109" s="182" t="s">
        <v>47</v>
      </c>
      <c r="O109" s="41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3" t="s">
        <v>134</v>
      </c>
      <c r="AT109" s="23" t="s">
        <v>129</v>
      </c>
      <c r="AU109" s="23" t="s">
        <v>85</v>
      </c>
      <c r="AY109" s="23" t="s">
        <v>126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3" t="s">
        <v>24</v>
      </c>
      <c r="BK109" s="185">
        <f>ROUND(I109*H109,2)</f>
        <v>0</v>
      </c>
      <c r="BL109" s="23" t="s">
        <v>134</v>
      </c>
      <c r="BM109" s="23" t="s">
        <v>243</v>
      </c>
    </row>
    <row r="110" spans="2:51" s="12" customFormat="1" ht="13.5">
      <c r="B110" s="195"/>
      <c r="D110" s="196" t="s">
        <v>136</v>
      </c>
      <c r="E110" s="197" t="s">
        <v>5</v>
      </c>
      <c r="F110" s="198" t="s">
        <v>24</v>
      </c>
      <c r="H110" s="199">
        <v>1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204" t="s">
        <v>136</v>
      </c>
      <c r="AU110" s="204" t="s">
        <v>85</v>
      </c>
      <c r="AV110" s="12" t="s">
        <v>85</v>
      </c>
      <c r="AW110" s="12" t="s">
        <v>39</v>
      </c>
      <c r="AX110" s="12" t="s">
        <v>24</v>
      </c>
      <c r="AY110" s="204" t="s">
        <v>126</v>
      </c>
    </row>
    <row r="111" spans="2:65" s="1" customFormat="1" ht="22.5" customHeight="1">
      <c r="B111" s="173"/>
      <c r="C111" s="174" t="s">
        <v>155</v>
      </c>
      <c r="D111" s="174" t="s">
        <v>129</v>
      </c>
      <c r="E111" s="175" t="s">
        <v>244</v>
      </c>
      <c r="F111" s="176" t="s">
        <v>245</v>
      </c>
      <c r="G111" s="177" t="s">
        <v>228</v>
      </c>
      <c r="H111" s="178">
        <v>139.7</v>
      </c>
      <c r="I111" s="179"/>
      <c r="J111" s="180">
        <f>ROUND(I111*H111,2)</f>
        <v>0</v>
      </c>
      <c r="K111" s="176" t="s">
        <v>133</v>
      </c>
      <c r="L111" s="40"/>
      <c r="M111" s="181" t="s">
        <v>5</v>
      </c>
      <c r="N111" s="182" t="s">
        <v>47</v>
      </c>
      <c r="O111" s="41"/>
      <c r="P111" s="183">
        <f>O111*H111</f>
        <v>0</v>
      </c>
      <c r="Q111" s="183">
        <v>0</v>
      </c>
      <c r="R111" s="183">
        <f>Q111*H111</f>
        <v>0</v>
      </c>
      <c r="S111" s="183">
        <v>0.4</v>
      </c>
      <c r="T111" s="184">
        <f>S111*H111</f>
        <v>55.879999999999995</v>
      </c>
      <c r="AR111" s="23" t="s">
        <v>134</v>
      </c>
      <c r="AT111" s="23" t="s">
        <v>129</v>
      </c>
      <c r="AU111" s="23" t="s">
        <v>85</v>
      </c>
      <c r="AY111" s="23" t="s">
        <v>126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3" t="s">
        <v>24</v>
      </c>
      <c r="BK111" s="185">
        <f>ROUND(I111*H111,2)</f>
        <v>0</v>
      </c>
      <c r="BL111" s="23" t="s">
        <v>134</v>
      </c>
      <c r="BM111" s="23" t="s">
        <v>246</v>
      </c>
    </row>
    <row r="112" spans="2:51" s="11" customFormat="1" ht="27">
      <c r="B112" s="186"/>
      <c r="D112" s="187" t="s">
        <v>136</v>
      </c>
      <c r="E112" s="188" t="s">
        <v>5</v>
      </c>
      <c r="F112" s="189" t="s">
        <v>247</v>
      </c>
      <c r="H112" s="190" t="s">
        <v>5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90" t="s">
        <v>136</v>
      </c>
      <c r="AU112" s="190" t="s">
        <v>85</v>
      </c>
      <c r="AV112" s="11" t="s">
        <v>24</v>
      </c>
      <c r="AW112" s="11" t="s">
        <v>39</v>
      </c>
      <c r="AX112" s="11" t="s">
        <v>76</v>
      </c>
      <c r="AY112" s="190" t="s">
        <v>126</v>
      </c>
    </row>
    <row r="113" spans="2:51" s="12" customFormat="1" ht="13.5">
      <c r="B113" s="195"/>
      <c r="D113" s="187" t="s">
        <v>136</v>
      </c>
      <c r="E113" s="204" t="s">
        <v>5</v>
      </c>
      <c r="F113" s="205" t="s">
        <v>248</v>
      </c>
      <c r="H113" s="206">
        <v>95.8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204" t="s">
        <v>136</v>
      </c>
      <c r="AU113" s="204" t="s">
        <v>85</v>
      </c>
      <c r="AV113" s="12" t="s">
        <v>85</v>
      </c>
      <c r="AW113" s="12" t="s">
        <v>39</v>
      </c>
      <c r="AX113" s="12" t="s">
        <v>76</v>
      </c>
      <c r="AY113" s="204" t="s">
        <v>126</v>
      </c>
    </row>
    <row r="114" spans="2:51" s="12" customFormat="1" ht="13.5">
      <c r="B114" s="195"/>
      <c r="D114" s="187" t="s">
        <v>136</v>
      </c>
      <c r="E114" s="204" t="s">
        <v>5</v>
      </c>
      <c r="F114" s="205" t="s">
        <v>249</v>
      </c>
      <c r="H114" s="206">
        <v>43.9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204" t="s">
        <v>136</v>
      </c>
      <c r="AU114" s="204" t="s">
        <v>85</v>
      </c>
      <c r="AV114" s="12" t="s">
        <v>85</v>
      </c>
      <c r="AW114" s="12" t="s">
        <v>39</v>
      </c>
      <c r="AX114" s="12" t="s">
        <v>76</v>
      </c>
      <c r="AY114" s="204" t="s">
        <v>126</v>
      </c>
    </row>
    <row r="115" spans="2:51" s="13" customFormat="1" ht="13.5">
      <c r="B115" s="213"/>
      <c r="D115" s="196" t="s">
        <v>136</v>
      </c>
      <c r="E115" s="214" t="s">
        <v>5</v>
      </c>
      <c r="F115" s="215" t="s">
        <v>237</v>
      </c>
      <c r="H115" s="216">
        <v>139.7</v>
      </c>
      <c r="I115" s="217"/>
      <c r="L115" s="213"/>
      <c r="M115" s="218"/>
      <c r="N115" s="219"/>
      <c r="O115" s="219"/>
      <c r="P115" s="219"/>
      <c r="Q115" s="219"/>
      <c r="R115" s="219"/>
      <c r="S115" s="219"/>
      <c r="T115" s="220"/>
      <c r="AT115" s="221" t="s">
        <v>136</v>
      </c>
      <c r="AU115" s="221" t="s">
        <v>85</v>
      </c>
      <c r="AV115" s="13" t="s">
        <v>134</v>
      </c>
      <c r="AW115" s="13" t="s">
        <v>39</v>
      </c>
      <c r="AX115" s="13" t="s">
        <v>24</v>
      </c>
      <c r="AY115" s="221" t="s">
        <v>126</v>
      </c>
    </row>
    <row r="116" spans="2:65" s="1" customFormat="1" ht="22.5" customHeight="1">
      <c r="B116" s="173"/>
      <c r="C116" s="174" t="s">
        <v>161</v>
      </c>
      <c r="D116" s="174" t="s">
        <v>129</v>
      </c>
      <c r="E116" s="175" t="s">
        <v>250</v>
      </c>
      <c r="F116" s="176" t="s">
        <v>251</v>
      </c>
      <c r="G116" s="177" t="s">
        <v>228</v>
      </c>
      <c r="H116" s="178">
        <v>434.8</v>
      </c>
      <c r="I116" s="179"/>
      <c r="J116" s="180">
        <f>ROUND(I116*H116,2)</f>
        <v>0</v>
      </c>
      <c r="K116" s="176" t="s">
        <v>133</v>
      </c>
      <c r="L116" s="40"/>
      <c r="M116" s="181" t="s">
        <v>5</v>
      </c>
      <c r="N116" s="182" t="s">
        <v>47</v>
      </c>
      <c r="O116" s="41"/>
      <c r="P116" s="183">
        <f>O116*H116</f>
        <v>0</v>
      </c>
      <c r="Q116" s="183">
        <v>5E-05</v>
      </c>
      <c r="R116" s="183">
        <f>Q116*H116</f>
        <v>0.021740000000000002</v>
      </c>
      <c r="S116" s="183">
        <v>0.128</v>
      </c>
      <c r="T116" s="184">
        <f>S116*H116</f>
        <v>55.6544</v>
      </c>
      <c r="AR116" s="23" t="s">
        <v>134</v>
      </c>
      <c r="AT116" s="23" t="s">
        <v>129</v>
      </c>
      <c r="AU116" s="23" t="s">
        <v>85</v>
      </c>
      <c r="AY116" s="23" t="s">
        <v>126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24</v>
      </c>
      <c r="BK116" s="185">
        <f>ROUND(I116*H116,2)</f>
        <v>0</v>
      </c>
      <c r="BL116" s="23" t="s">
        <v>134</v>
      </c>
      <c r="BM116" s="23" t="s">
        <v>252</v>
      </c>
    </row>
    <row r="117" spans="2:51" s="11" customFormat="1" ht="27">
      <c r="B117" s="186"/>
      <c r="D117" s="187" t="s">
        <v>136</v>
      </c>
      <c r="E117" s="188" t="s">
        <v>5</v>
      </c>
      <c r="F117" s="189" t="s">
        <v>253</v>
      </c>
      <c r="H117" s="190" t="s">
        <v>5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0" t="s">
        <v>136</v>
      </c>
      <c r="AU117" s="190" t="s">
        <v>85</v>
      </c>
      <c r="AV117" s="11" t="s">
        <v>24</v>
      </c>
      <c r="AW117" s="11" t="s">
        <v>39</v>
      </c>
      <c r="AX117" s="11" t="s">
        <v>76</v>
      </c>
      <c r="AY117" s="190" t="s">
        <v>126</v>
      </c>
    </row>
    <row r="118" spans="2:51" s="12" customFormat="1" ht="13.5">
      <c r="B118" s="195"/>
      <c r="D118" s="187" t="s">
        <v>136</v>
      </c>
      <c r="E118" s="204" t="s">
        <v>5</v>
      </c>
      <c r="F118" s="205" t="s">
        <v>254</v>
      </c>
      <c r="H118" s="206">
        <v>112.7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204" t="s">
        <v>136</v>
      </c>
      <c r="AU118" s="204" t="s">
        <v>85</v>
      </c>
      <c r="AV118" s="12" t="s">
        <v>85</v>
      </c>
      <c r="AW118" s="12" t="s">
        <v>39</v>
      </c>
      <c r="AX118" s="12" t="s">
        <v>76</v>
      </c>
      <c r="AY118" s="204" t="s">
        <v>126</v>
      </c>
    </row>
    <row r="119" spans="2:51" s="12" customFormat="1" ht="13.5">
      <c r="B119" s="195"/>
      <c r="D119" s="187" t="s">
        <v>136</v>
      </c>
      <c r="E119" s="204" t="s">
        <v>5</v>
      </c>
      <c r="F119" s="205" t="s">
        <v>255</v>
      </c>
      <c r="H119" s="206">
        <v>62.4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204" t="s">
        <v>136</v>
      </c>
      <c r="AU119" s="204" t="s">
        <v>85</v>
      </c>
      <c r="AV119" s="12" t="s">
        <v>85</v>
      </c>
      <c r="AW119" s="12" t="s">
        <v>39</v>
      </c>
      <c r="AX119" s="12" t="s">
        <v>76</v>
      </c>
      <c r="AY119" s="204" t="s">
        <v>126</v>
      </c>
    </row>
    <row r="120" spans="2:51" s="12" customFormat="1" ht="13.5">
      <c r="B120" s="195"/>
      <c r="D120" s="187" t="s">
        <v>136</v>
      </c>
      <c r="E120" s="204" t="s">
        <v>5</v>
      </c>
      <c r="F120" s="205" t="s">
        <v>256</v>
      </c>
      <c r="H120" s="206">
        <v>25.8</v>
      </c>
      <c r="I120" s="200"/>
      <c r="L120" s="195"/>
      <c r="M120" s="201"/>
      <c r="N120" s="202"/>
      <c r="O120" s="202"/>
      <c r="P120" s="202"/>
      <c r="Q120" s="202"/>
      <c r="R120" s="202"/>
      <c r="S120" s="202"/>
      <c r="T120" s="203"/>
      <c r="AT120" s="204" t="s">
        <v>136</v>
      </c>
      <c r="AU120" s="204" t="s">
        <v>85</v>
      </c>
      <c r="AV120" s="12" t="s">
        <v>85</v>
      </c>
      <c r="AW120" s="12" t="s">
        <v>39</v>
      </c>
      <c r="AX120" s="12" t="s">
        <v>76</v>
      </c>
      <c r="AY120" s="204" t="s">
        <v>126</v>
      </c>
    </row>
    <row r="121" spans="2:51" s="12" customFormat="1" ht="13.5">
      <c r="B121" s="195"/>
      <c r="D121" s="187" t="s">
        <v>136</v>
      </c>
      <c r="E121" s="204" t="s">
        <v>5</v>
      </c>
      <c r="F121" s="205" t="s">
        <v>257</v>
      </c>
      <c r="H121" s="206">
        <v>16.5</v>
      </c>
      <c r="I121" s="200"/>
      <c r="L121" s="195"/>
      <c r="M121" s="201"/>
      <c r="N121" s="202"/>
      <c r="O121" s="202"/>
      <c r="P121" s="202"/>
      <c r="Q121" s="202"/>
      <c r="R121" s="202"/>
      <c r="S121" s="202"/>
      <c r="T121" s="203"/>
      <c r="AT121" s="204" t="s">
        <v>136</v>
      </c>
      <c r="AU121" s="204" t="s">
        <v>85</v>
      </c>
      <c r="AV121" s="12" t="s">
        <v>85</v>
      </c>
      <c r="AW121" s="12" t="s">
        <v>39</v>
      </c>
      <c r="AX121" s="12" t="s">
        <v>76</v>
      </c>
      <c r="AY121" s="204" t="s">
        <v>126</v>
      </c>
    </row>
    <row r="122" spans="2:51" s="14" customFormat="1" ht="13.5">
      <c r="B122" s="222"/>
      <c r="D122" s="187" t="s">
        <v>136</v>
      </c>
      <c r="E122" s="223" t="s">
        <v>5</v>
      </c>
      <c r="F122" s="224" t="s">
        <v>258</v>
      </c>
      <c r="H122" s="225">
        <v>217.4</v>
      </c>
      <c r="I122" s="226"/>
      <c r="L122" s="222"/>
      <c r="M122" s="227"/>
      <c r="N122" s="228"/>
      <c r="O122" s="228"/>
      <c r="P122" s="228"/>
      <c r="Q122" s="228"/>
      <c r="R122" s="228"/>
      <c r="S122" s="228"/>
      <c r="T122" s="229"/>
      <c r="AT122" s="223" t="s">
        <v>136</v>
      </c>
      <c r="AU122" s="223" t="s">
        <v>85</v>
      </c>
      <c r="AV122" s="14" t="s">
        <v>143</v>
      </c>
      <c r="AW122" s="14" t="s">
        <v>39</v>
      </c>
      <c r="AX122" s="14" t="s">
        <v>76</v>
      </c>
      <c r="AY122" s="223" t="s">
        <v>126</v>
      </c>
    </row>
    <row r="123" spans="2:51" s="11" customFormat="1" ht="13.5">
      <c r="B123" s="186"/>
      <c r="D123" s="187" t="s">
        <v>136</v>
      </c>
      <c r="E123" s="188" t="s">
        <v>5</v>
      </c>
      <c r="F123" s="189" t="s">
        <v>259</v>
      </c>
      <c r="H123" s="190" t="s">
        <v>5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90" t="s">
        <v>136</v>
      </c>
      <c r="AU123" s="190" t="s">
        <v>85</v>
      </c>
      <c r="AV123" s="11" t="s">
        <v>24</v>
      </c>
      <c r="AW123" s="11" t="s">
        <v>39</v>
      </c>
      <c r="AX123" s="11" t="s">
        <v>76</v>
      </c>
      <c r="AY123" s="190" t="s">
        <v>126</v>
      </c>
    </row>
    <row r="124" spans="2:51" s="12" customFormat="1" ht="13.5">
      <c r="B124" s="195"/>
      <c r="D124" s="196" t="s">
        <v>136</v>
      </c>
      <c r="E124" s="197" t="s">
        <v>5</v>
      </c>
      <c r="F124" s="198" t="s">
        <v>260</v>
      </c>
      <c r="H124" s="199">
        <v>434.8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204" t="s">
        <v>136</v>
      </c>
      <c r="AU124" s="204" t="s">
        <v>85</v>
      </c>
      <c r="AV124" s="12" t="s">
        <v>85</v>
      </c>
      <c r="AW124" s="12" t="s">
        <v>39</v>
      </c>
      <c r="AX124" s="12" t="s">
        <v>24</v>
      </c>
      <c r="AY124" s="204" t="s">
        <v>126</v>
      </c>
    </row>
    <row r="125" spans="2:65" s="1" customFormat="1" ht="22.5" customHeight="1">
      <c r="B125" s="173"/>
      <c r="C125" s="174" t="s">
        <v>166</v>
      </c>
      <c r="D125" s="174" t="s">
        <v>129</v>
      </c>
      <c r="E125" s="175" t="s">
        <v>261</v>
      </c>
      <c r="F125" s="176" t="s">
        <v>262</v>
      </c>
      <c r="G125" s="177" t="s">
        <v>228</v>
      </c>
      <c r="H125" s="178">
        <v>200.9</v>
      </c>
      <c r="I125" s="179"/>
      <c r="J125" s="180">
        <f>ROUND(I125*H125,2)</f>
        <v>0</v>
      </c>
      <c r="K125" s="176" t="s">
        <v>133</v>
      </c>
      <c r="L125" s="40"/>
      <c r="M125" s="181" t="s">
        <v>5</v>
      </c>
      <c r="N125" s="182" t="s">
        <v>47</v>
      </c>
      <c r="O125" s="41"/>
      <c r="P125" s="183">
        <f>O125*H125</f>
        <v>0</v>
      </c>
      <c r="Q125" s="183">
        <v>9E-05</v>
      </c>
      <c r="R125" s="183">
        <f>Q125*H125</f>
        <v>0.018081000000000003</v>
      </c>
      <c r="S125" s="183">
        <v>0.256</v>
      </c>
      <c r="T125" s="184">
        <f>S125*H125</f>
        <v>51.430400000000006</v>
      </c>
      <c r="AR125" s="23" t="s">
        <v>134</v>
      </c>
      <c r="AT125" s="23" t="s">
        <v>129</v>
      </c>
      <c r="AU125" s="23" t="s">
        <v>85</v>
      </c>
      <c r="AY125" s="23" t="s">
        <v>126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24</v>
      </c>
      <c r="BK125" s="185">
        <f>ROUND(I125*H125,2)</f>
        <v>0</v>
      </c>
      <c r="BL125" s="23" t="s">
        <v>134</v>
      </c>
      <c r="BM125" s="23" t="s">
        <v>263</v>
      </c>
    </row>
    <row r="126" spans="2:51" s="11" customFormat="1" ht="27">
      <c r="B126" s="186"/>
      <c r="D126" s="187" t="s">
        <v>136</v>
      </c>
      <c r="E126" s="188" t="s">
        <v>5</v>
      </c>
      <c r="F126" s="189" t="s">
        <v>264</v>
      </c>
      <c r="H126" s="190" t="s">
        <v>5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0" t="s">
        <v>136</v>
      </c>
      <c r="AU126" s="190" t="s">
        <v>85</v>
      </c>
      <c r="AV126" s="11" t="s">
        <v>24</v>
      </c>
      <c r="AW126" s="11" t="s">
        <v>39</v>
      </c>
      <c r="AX126" s="11" t="s">
        <v>76</v>
      </c>
      <c r="AY126" s="190" t="s">
        <v>126</v>
      </c>
    </row>
    <row r="127" spans="2:51" s="11" customFormat="1" ht="13.5">
      <c r="B127" s="186"/>
      <c r="D127" s="187" t="s">
        <v>136</v>
      </c>
      <c r="E127" s="188" t="s">
        <v>5</v>
      </c>
      <c r="F127" s="189" t="s">
        <v>265</v>
      </c>
      <c r="H127" s="190" t="s">
        <v>5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90" t="s">
        <v>136</v>
      </c>
      <c r="AU127" s="190" t="s">
        <v>85</v>
      </c>
      <c r="AV127" s="11" t="s">
        <v>24</v>
      </c>
      <c r="AW127" s="11" t="s">
        <v>39</v>
      </c>
      <c r="AX127" s="11" t="s">
        <v>76</v>
      </c>
      <c r="AY127" s="190" t="s">
        <v>126</v>
      </c>
    </row>
    <row r="128" spans="2:51" s="12" customFormat="1" ht="13.5">
      <c r="B128" s="195"/>
      <c r="D128" s="187" t="s">
        <v>136</v>
      </c>
      <c r="E128" s="204" t="s">
        <v>5</v>
      </c>
      <c r="F128" s="205" t="s">
        <v>254</v>
      </c>
      <c r="H128" s="206">
        <v>112.7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204" t="s">
        <v>136</v>
      </c>
      <c r="AU128" s="204" t="s">
        <v>85</v>
      </c>
      <c r="AV128" s="12" t="s">
        <v>85</v>
      </c>
      <c r="AW128" s="12" t="s">
        <v>39</v>
      </c>
      <c r="AX128" s="12" t="s">
        <v>76</v>
      </c>
      <c r="AY128" s="204" t="s">
        <v>126</v>
      </c>
    </row>
    <row r="129" spans="2:51" s="12" customFormat="1" ht="13.5">
      <c r="B129" s="195"/>
      <c r="D129" s="187" t="s">
        <v>136</v>
      </c>
      <c r="E129" s="204" t="s">
        <v>5</v>
      </c>
      <c r="F129" s="205" t="s">
        <v>255</v>
      </c>
      <c r="H129" s="206">
        <v>62.4</v>
      </c>
      <c r="I129" s="200"/>
      <c r="L129" s="195"/>
      <c r="M129" s="201"/>
      <c r="N129" s="202"/>
      <c r="O129" s="202"/>
      <c r="P129" s="202"/>
      <c r="Q129" s="202"/>
      <c r="R129" s="202"/>
      <c r="S129" s="202"/>
      <c r="T129" s="203"/>
      <c r="AT129" s="204" t="s">
        <v>136</v>
      </c>
      <c r="AU129" s="204" t="s">
        <v>85</v>
      </c>
      <c r="AV129" s="12" t="s">
        <v>85</v>
      </c>
      <c r="AW129" s="12" t="s">
        <v>39</v>
      </c>
      <c r="AX129" s="12" t="s">
        <v>76</v>
      </c>
      <c r="AY129" s="204" t="s">
        <v>126</v>
      </c>
    </row>
    <row r="130" spans="2:51" s="12" customFormat="1" ht="13.5">
      <c r="B130" s="195"/>
      <c r="D130" s="187" t="s">
        <v>136</v>
      </c>
      <c r="E130" s="204" t="s">
        <v>5</v>
      </c>
      <c r="F130" s="205" t="s">
        <v>256</v>
      </c>
      <c r="H130" s="206">
        <v>25.8</v>
      </c>
      <c r="I130" s="200"/>
      <c r="L130" s="195"/>
      <c r="M130" s="201"/>
      <c r="N130" s="202"/>
      <c r="O130" s="202"/>
      <c r="P130" s="202"/>
      <c r="Q130" s="202"/>
      <c r="R130" s="202"/>
      <c r="S130" s="202"/>
      <c r="T130" s="203"/>
      <c r="AT130" s="204" t="s">
        <v>136</v>
      </c>
      <c r="AU130" s="204" t="s">
        <v>85</v>
      </c>
      <c r="AV130" s="12" t="s">
        <v>85</v>
      </c>
      <c r="AW130" s="12" t="s">
        <v>39</v>
      </c>
      <c r="AX130" s="12" t="s">
        <v>76</v>
      </c>
      <c r="AY130" s="204" t="s">
        <v>126</v>
      </c>
    </row>
    <row r="131" spans="2:51" s="13" customFormat="1" ht="13.5">
      <c r="B131" s="213"/>
      <c r="D131" s="196" t="s">
        <v>136</v>
      </c>
      <c r="E131" s="214" t="s">
        <v>5</v>
      </c>
      <c r="F131" s="215" t="s">
        <v>237</v>
      </c>
      <c r="H131" s="216">
        <v>200.9</v>
      </c>
      <c r="I131" s="217"/>
      <c r="L131" s="213"/>
      <c r="M131" s="218"/>
      <c r="N131" s="219"/>
      <c r="O131" s="219"/>
      <c r="P131" s="219"/>
      <c r="Q131" s="219"/>
      <c r="R131" s="219"/>
      <c r="S131" s="219"/>
      <c r="T131" s="220"/>
      <c r="AT131" s="221" t="s">
        <v>136</v>
      </c>
      <c r="AU131" s="221" t="s">
        <v>85</v>
      </c>
      <c r="AV131" s="13" t="s">
        <v>134</v>
      </c>
      <c r="AW131" s="13" t="s">
        <v>39</v>
      </c>
      <c r="AX131" s="13" t="s">
        <v>24</v>
      </c>
      <c r="AY131" s="221" t="s">
        <v>126</v>
      </c>
    </row>
    <row r="132" spans="2:65" s="1" customFormat="1" ht="22.5" customHeight="1">
      <c r="B132" s="173"/>
      <c r="C132" s="174" t="s">
        <v>171</v>
      </c>
      <c r="D132" s="174" t="s">
        <v>129</v>
      </c>
      <c r="E132" s="175" t="s">
        <v>266</v>
      </c>
      <c r="F132" s="176" t="s">
        <v>267</v>
      </c>
      <c r="G132" s="177" t="s">
        <v>268</v>
      </c>
      <c r="H132" s="178">
        <v>20</v>
      </c>
      <c r="I132" s="179"/>
      <c r="J132" s="180">
        <f>ROUND(I132*H132,2)</f>
        <v>0</v>
      </c>
      <c r="K132" s="176" t="s">
        <v>133</v>
      </c>
      <c r="L132" s="40"/>
      <c r="M132" s="181" t="s">
        <v>5</v>
      </c>
      <c r="N132" s="182" t="s">
        <v>47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0.205</v>
      </c>
      <c r="T132" s="184">
        <f>S132*H132</f>
        <v>4.1</v>
      </c>
      <c r="AR132" s="23" t="s">
        <v>134</v>
      </c>
      <c r="AT132" s="23" t="s">
        <v>129</v>
      </c>
      <c r="AU132" s="23" t="s">
        <v>85</v>
      </c>
      <c r="AY132" s="23" t="s">
        <v>126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24</v>
      </c>
      <c r="BK132" s="185">
        <f>ROUND(I132*H132,2)</f>
        <v>0</v>
      </c>
      <c r="BL132" s="23" t="s">
        <v>134</v>
      </c>
      <c r="BM132" s="23" t="s">
        <v>269</v>
      </c>
    </row>
    <row r="133" spans="2:51" s="11" customFormat="1" ht="13.5">
      <c r="B133" s="186"/>
      <c r="D133" s="187" t="s">
        <v>136</v>
      </c>
      <c r="E133" s="188" t="s">
        <v>5</v>
      </c>
      <c r="F133" s="189" t="s">
        <v>270</v>
      </c>
      <c r="H133" s="190" t="s">
        <v>5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90" t="s">
        <v>136</v>
      </c>
      <c r="AU133" s="190" t="s">
        <v>85</v>
      </c>
      <c r="AV133" s="11" t="s">
        <v>24</v>
      </c>
      <c r="AW133" s="11" t="s">
        <v>39</v>
      </c>
      <c r="AX133" s="11" t="s">
        <v>76</v>
      </c>
      <c r="AY133" s="190" t="s">
        <v>126</v>
      </c>
    </row>
    <row r="134" spans="2:51" s="12" customFormat="1" ht="13.5">
      <c r="B134" s="195"/>
      <c r="D134" s="196" t="s">
        <v>136</v>
      </c>
      <c r="E134" s="197" t="s">
        <v>5</v>
      </c>
      <c r="F134" s="198" t="s">
        <v>271</v>
      </c>
      <c r="H134" s="199">
        <v>20</v>
      </c>
      <c r="I134" s="200"/>
      <c r="L134" s="195"/>
      <c r="M134" s="201"/>
      <c r="N134" s="202"/>
      <c r="O134" s="202"/>
      <c r="P134" s="202"/>
      <c r="Q134" s="202"/>
      <c r="R134" s="202"/>
      <c r="S134" s="202"/>
      <c r="T134" s="203"/>
      <c r="AT134" s="204" t="s">
        <v>136</v>
      </c>
      <c r="AU134" s="204" t="s">
        <v>85</v>
      </c>
      <c r="AV134" s="12" t="s">
        <v>85</v>
      </c>
      <c r="AW134" s="12" t="s">
        <v>39</v>
      </c>
      <c r="AX134" s="12" t="s">
        <v>24</v>
      </c>
      <c r="AY134" s="204" t="s">
        <v>126</v>
      </c>
    </row>
    <row r="135" spans="2:65" s="1" customFormat="1" ht="22.5" customHeight="1">
      <c r="B135" s="173"/>
      <c r="C135" s="174" t="s">
        <v>127</v>
      </c>
      <c r="D135" s="174" t="s">
        <v>129</v>
      </c>
      <c r="E135" s="175" t="s">
        <v>272</v>
      </c>
      <c r="F135" s="176" t="s">
        <v>273</v>
      </c>
      <c r="G135" s="177" t="s">
        <v>274</v>
      </c>
      <c r="H135" s="178">
        <v>0.4</v>
      </c>
      <c r="I135" s="179"/>
      <c r="J135" s="180">
        <f>ROUND(I135*H135,2)</f>
        <v>0</v>
      </c>
      <c r="K135" s="176" t="s">
        <v>133</v>
      </c>
      <c r="L135" s="40"/>
      <c r="M135" s="181" t="s">
        <v>5</v>
      </c>
      <c r="N135" s="182" t="s">
        <v>47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134</v>
      </c>
      <c r="AT135" s="23" t="s">
        <v>129</v>
      </c>
      <c r="AU135" s="23" t="s">
        <v>85</v>
      </c>
      <c r="AY135" s="23" t="s">
        <v>126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134</v>
      </c>
      <c r="BM135" s="23" t="s">
        <v>275</v>
      </c>
    </row>
    <row r="136" spans="2:51" s="12" customFormat="1" ht="13.5">
      <c r="B136" s="195"/>
      <c r="D136" s="196" t="s">
        <v>136</v>
      </c>
      <c r="E136" s="197" t="s">
        <v>5</v>
      </c>
      <c r="F136" s="198" t="s">
        <v>276</v>
      </c>
      <c r="H136" s="199">
        <v>0.4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204" t="s">
        <v>136</v>
      </c>
      <c r="AU136" s="204" t="s">
        <v>85</v>
      </c>
      <c r="AV136" s="12" t="s">
        <v>85</v>
      </c>
      <c r="AW136" s="12" t="s">
        <v>39</v>
      </c>
      <c r="AX136" s="12" t="s">
        <v>24</v>
      </c>
      <c r="AY136" s="204" t="s">
        <v>126</v>
      </c>
    </row>
    <row r="137" spans="2:65" s="1" customFormat="1" ht="22.5" customHeight="1">
      <c r="B137" s="173"/>
      <c r="C137" s="174" t="s">
        <v>29</v>
      </c>
      <c r="D137" s="174" t="s">
        <v>129</v>
      </c>
      <c r="E137" s="175" t="s">
        <v>277</v>
      </c>
      <c r="F137" s="176" t="s">
        <v>278</v>
      </c>
      <c r="G137" s="177" t="s">
        <v>274</v>
      </c>
      <c r="H137" s="178">
        <v>0.4</v>
      </c>
      <c r="I137" s="179"/>
      <c r="J137" s="180">
        <f>ROUND(I137*H137,2)</f>
        <v>0</v>
      </c>
      <c r="K137" s="176" t="s">
        <v>133</v>
      </c>
      <c r="L137" s="40"/>
      <c r="M137" s="181" t="s">
        <v>5</v>
      </c>
      <c r="N137" s="182" t="s">
        <v>47</v>
      </c>
      <c r="O137" s="41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AR137" s="23" t="s">
        <v>134</v>
      </c>
      <c r="AT137" s="23" t="s">
        <v>129</v>
      </c>
      <c r="AU137" s="23" t="s">
        <v>85</v>
      </c>
      <c r="AY137" s="23" t="s">
        <v>126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134</v>
      </c>
      <c r="BM137" s="23" t="s">
        <v>279</v>
      </c>
    </row>
    <row r="138" spans="2:51" s="12" customFormat="1" ht="13.5">
      <c r="B138" s="195"/>
      <c r="D138" s="196" t="s">
        <v>136</v>
      </c>
      <c r="E138" s="197" t="s">
        <v>5</v>
      </c>
      <c r="F138" s="198" t="s">
        <v>276</v>
      </c>
      <c r="H138" s="199">
        <v>0.4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204" t="s">
        <v>136</v>
      </c>
      <c r="AU138" s="204" t="s">
        <v>85</v>
      </c>
      <c r="AV138" s="12" t="s">
        <v>85</v>
      </c>
      <c r="AW138" s="12" t="s">
        <v>39</v>
      </c>
      <c r="AX138" s="12" t="s">
        <v>24</v>
      </c>
      <c r="AY138" s="204" t="s">
        <v>126</v>
      </c>
    </row>
    <row r="139" spans="2:65" s="1" customFormat="1" ht="22.5" customHeight="1">
      <c r="B139" s="173"/>
      <c r="C139" s="174" t="s">
        <v>185</v>
      </c>
      <c r="D139" s="174" t="s">
        <v>129</v>
      </c>
      <c r="E139" s="175" t="s">
        <v>280</v>
      </c>
      <c r="F139" s="176" t="s">
        <v>281</v>
      </c>
      <c r="G139" s="177" t="s">
        <v>282</v>
      </c>
      <c r="H139" s="178">
        <v>1500</v>
      </c>
      <c r="I139" s="179"/>
      <c r="J139" s="180">
        <f>ROUND(I139*H139,2)</f>
        <v>0</v>
      </c>
      <c r="K139" s="176" t="s">
        <v>133</v>
      </c>
      <c r="L139" s="40"/>
      <c r="M139" s="181" t="s">
        <v>5</v>
      </c>
      <c r="N139" s="182" t="s">
        <v>47</v>
      </c>
      <c r="O139" s="41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23" t="s">
        <v>134</v>
      </c>
      <c r="AT139" s="23" t="s">
        <v>129</v>
      </c>
      <c r="AU139" s="23" t="s">
        <v>85</v>
      </c>
      <c r="AY139" s="23" t="s">
        <v>126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134</v>
      </c>
      <c r="BM139" s="23" t="s">
        <v>283</v>
      </c>
    </row>
    <row r="140" spans="2:51" s="12" customFormat="1" ht="13.5">
      <c r="B140" s="195"/>
      <c r="D140" s="196" t="s">
        <v>136</v>
      </c>
      <c r="E140" s="197" t="s">
        <v>5</v>
      </c>
      <c r="F140" s="198" t="s">
        <v>284</v>
      </c>
      <c r="H140" s="199">
        <v>1500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204" t="s">
        <v>136</v>
      </c>
      <c r="AU140" s="204" t="s">
        <v>85</v>
      </c>
      <c r="AV140" s="12" t="s">
        <v>85</v>
      </c>
      <c r="AW140" s="12" t="s">
        <v>39</v>
      </c>
      <c r="AX140" s="12" t="s">
        <v>24</v>
      </c>
      <c r="AY140" s="204" t="s">
        <v>126</v>
      </c>
    </row>
    <row r="141" spans="2:65" s="1" customFormat="1" ht="22.5" customHeight="1">
      <c r="B141" s="173"/>
      <c r="C141" s="174" t="s">
        <v>190</v>
      </c>
      <c r="D141" s="174" t="s">
        <v>129</v>
      </c>
      <c r="E141" s="175" t="s">
        <v>285</v>
      </c>
      <c r="F141" s="176" t="s">
        <v>286</v>
      </c>
      <c r="G141" s="177" t="s">
        <v>287</v>
      </c>
      <c r="H141" s="178">
        <v>100</v>
      </c>
      <c r="I141" s="179"/>
      <c r="J141" s="180">
        <f>ROUND(I141*H141,2)</f>
        <v>0</v>
      </c>
      <c r="K141" s="176" t="s">
        <v>133</v>
      </c>
      <c r="L141" s="40"/>
      <c r="M141" s="181" t="s">
        <v>5</v>
      </c>
      <c r="N141" s="182" t="s">
        <v>47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134</v>
      </c>
      <c r="AT141" s="23" t="s">
        <v>129</v>
      </c>
      <c r="AU141" s="23" t="s">
        <v>85</v>
      </c>
      <c r="AY141" s="23" t="s">
        <v>126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24</v>
      </c>
      <c r="BK141" s="185">
        <f>ROUND(I141*H141,2)</f>
        <v>0</v>
      </c>
      <c r="BL141" s="23" t="s">
        <v>134</v>
      </c>
      <c r="BM141" s="23" t="s">
        <v>288</v>
      </c>
    </row>
    <row r="142" spans="2:51" s="12" customFormat="1" ht="13.5">
      <c r="B142" s="195"/>
      <c r="D142" s="196" t="s">
        <v>136</v>
      </c>
      <c r="E142" s="197" t="s">
        <v>5</v>
      </c>
      <c r="F142" s="198" t="s">
        <v>30</v>
      </c>
      <c r="H142" s="199">
        <v>100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204" t="s">
        <v>136</v>
      </c>
      <c r="AU142" s="204" t="s">
        <v>85</v>
      </c>
      <c r="AV142" s="12" t="s">
        <v>85</v>
      </c>
      <c r="AW142" s="12" t="s">
        <v>39</v>
      </c>
      <c r="AX142" s="12" t="s">
        <v>24</v>
      </c>
      <c r="AY142" s="204" t="s">
        <v>126</v>
      </c>
    </row>
    <row r="143" spans="2:65" s="1" customFormat="1" ht="22.5" customHeight="1">
      <c r="B143" s="173"/>
      <c r="C143" s="174" t="s">
        <v>196</v>
      </c>
      <c r="D143" s="174" t="s">
        <v>129</v>
      </c>
      <c r="E143" s="175" t="s">
        <v>289</v>
      </c>
      <c r="F143" s="176" t="s">
        <v>290</v>
      </c>
      <c r="G143" s="177" t="s">
        <v>274</v>
      </c>
      <c r="H143" s="178">
        <v>34.02</v>
      </c>
      <c r="I143" s="179"/>
      <c r="J143" s="180">
        <f>ROUND(I143*H143,2)</f>
        <v>0</v>
      </c>
      <c r="K143" s="176" t="s">
        <v>133</v>
      </c>
      <c r="L143" s="40"/>
      <c r="M143" s="181" t="s">
        <v>5</v>
      </c>
      <c r="N143" s="182" t="s">
        <v>47</v>
      </c>
      <c r="O143" s="41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23" t="s">
        <v>134</v>
      </c>
      <c r="AT143" s="23" t="s">
        <v>129</v>
      </c>
      <c r="AU143" s="23" t="s">
        <v>85</v>
      </c>
      <c r="AY143" s="23" t="s">
        <v>126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24</v>
      </c>
      <c r="BK143" s="185">
        <f>ROUND(I143*H143,2)</f>
        <v>0</v>
      </c>
      <c r="BL143" s="23" t="s">
        <v>134</v>
      </c>
      <c r="BM143" s="23" t="s">
        <v>291</v>
      </c>
    </row>
    <row r="144" spans="2:51" s="12" customFormat="1" ht="13.5">
      <c r="B144" s="195"/>
      <c r="D144" s="187" t="s">
        <v>136</v>
      </c>
      <c r="E144" s="204" t="s">
        <v>5</v>
      </c>
      <c r="F144" s="205" t="s">
        <v>292</v>
      </c>
      <c r="H144" s="206">
        <v>18.27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204" t="s">
        <v>136</v>
      </c>
      <c r="AU144" s="204" t="s">
        <v>85</v>
      </c>
      <c r="AV144" s="12" t="s">
        <v>85</v>
      </c>
      <c r="AW144" s="12" t="s">
        <v>39</v>
      </c>
      <c r="AX144" s="12" t="s">
        <v>76</v>
      </c>
      <c r="AY144" s="204" t="s">
        <v>126</v>
      </c>
    </row>
    <row r="145" spans="2:51" s="12" customFormat="1" ht="13.5">
      <c r="B145" s="195"/>
      <c r="D145" s="187" t="s">
        <v>136</v>
      </c>
      <c r="E145" s="204" t="s">
        <v>5</v>
      </c>
      <c r="F145" s="205" t="s">
        <v>293</v>
      </c>
      <c r="H145" s="206">
        <v>2.5</v>
      </c>
      <c r="I145" s="200"/>
      <c r="L145" s="195"/>
      <c r="M145" s="201"/>
      <c r="N145" s="202"/>
      <c r="O145" s="202"/>
      <c r="P145" s="202"/>
      <c r="Q145" s="202"/>
      <c r="R145" s="202"/>
      <c r="S145" s="202"/>
      <c r="T145" s="203"/>
      <c r="AT145" s="204" t="s">
        <v>136</v>
      </c>
      <c r="AU145" s="204" t="s">
        <v>85</v>
      </c>
      <c r="AV145" s="12" t="s">
        <v>85</v>
      </c>
      <c r="AW145" s="12" t="s">
        <v>39</v>
      </c>
      <c r="AX145" s="12" t="s">
        <v>76</v>
      </c>
      <c r="AY145" s="204" t="s">
        <v>126</v>
      </c>
    </row>
    <row r="146" spans="2:51" s="12" customFormat="1" ht="13.5">
      <c r="B146" s="195"/>
      <c r="D146" s="187" t="s">
        <v>136</v>
      </c>
      <c r="E146" s="204" t="s">
        <v>5</v>
      </c>
      <c r="F146" s="205" t="s">
        <v>294</v>
      </c>
      <c r="H146" s="206">
        <v>1.25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204" t="s">
        <v>136</v>
      </c>
      <c r="AU146" s="204" t="s">
        <v>85</v>
      </c>
      <c r="AV146" s="12" t="s">
        <v>85</v>
      </c>
      <c r="AW146" s="12" t="s">
        <v>39</v>
      </c>
      <c r="AX146" s="12" t="s">
        <v>76</v>
      </c>
      <c r="AY146" s="204" t="s">
        <v>126</v>
      </c>
    </row>
    <row r="147" spans="2:51" s="12" customFormat="1" ht="13.5">
      <c r="B147" s="195"/>
      <c r="D147" s="187" t="s">
        <v>136</v>
      </c>
      <c r="E147" s="204" t="s">
        <v>5</v>
      </c>
      <c r="F147" s="205" t="s">
        <v>295</v>
      </c>
      <c r="H147" s="206">
        <v>12</v>
      </c>
      <c r="I147" s="200"/>
      <c r="L147" s="195"/>
      <c r="M147" s="201"/>
      <c r="N147" s="202"/>
      <c r="O147" s="202"/>
      <c r="P147" s="202"/>
      <c r="Q147" s="202"/>
      <c r="R147" s="202"/>
      <c r="S147" s="202"/>
      <c r="T147" s="203"/>
      <c r="AT147" s="204" t="s">
        <v>136</v>
      </c>
      <c r="AU147" s="204" t="s">
        <v>85</v>
      </c>
      <c r="AV147" s="12" t="s">
        <v>85</v>
      </c>
      <c r="AW147" s="12" t="s">
        <v>39</v>
      </c>
      <c r="AX147" s="12" t="s">
        <v>76</v>
      </c>
      <c r="AY147" s="204" t="s">
        <v>126</v>
      </c>
    </row>
    <row r="148" spans="2:51" s="13" customFormat="1" ht="13.5">
      <c r="B148" s="213"/>
      <c r="D148" s="196" t="s">
        <v>136</v>
      </c>
      <c r="E148" s="214" t="s">
        <v>5</v>
      </c>
      <c r="F148" s="215" t="s">
        <v>237</v>
      </c>
      <c r="H148" s="216">
        <v>34.02</v>
      </c>
      <c r="I148" s="217"/>
      <c r="L148" s="213"/>
      <c r="M148" s="218"/>
      <c r="N148" s="219"/>
      <c r="O148" s="219"/>
      <c r="P148" s="219"/>
      <c r="Q148" s="219"/>
      <c r="R148" s="219"/>
      <c r="S148" s="219"/>
      <c r="T148" s="220"/>
      <c r="AT148" s="221" t="s">
        <v>136</v>
      </c>
      <c r="AU148" s="221" t="s">
        <v>85</v>
      </c>
      <c r="AV148" s="13" t="s">
        <v>134</v>
      </c>
      <c r="AW148" s="13" t="s">
        <v>39</v>
      </c>
      <c r="AX148" s="13" t="s">
        <v>24</v>
      </c>
      <c r="AY148" s="221" t="s">
        <v>126</v>
      </c>
    </row>
    <row r="149" spans="2:65" s="1" customFormat="1" ht="22.5" customHeight="1">
      <c r="B149" s="173"/>
      <c r="C149" s="174" t="s">
        <v>200</v>
      </c>
      <c r="D149" s="174" t="s">
        <v>129</v>
      </c>
      <c r="E149" s="175" t="s">
        <v>296</v>
      </c>
      <c r="F149" s="176" t="s">
        <v>297</v>
      </c>
      <c r="G149" s="177" t="s">
        <v>274</v>
      </c>
      <c r="H149" s="178">
        <v>40</v>
      </c>
      <c r="I149" s="179"/>
      <c r="J149" s="180">
        <f>ROUND(I149*H149,2)</f>
        <v>0</v>
      </c>
      <c r="K149" s="176" t="s">
        <v>133</v>
      </c>
      <c r="L149" s="40"/>
      <c r="M149" s="181" t="s">
        <v>5</v>
      </c>
      <c r="N149" s="182" t="s">
        <v>47</v>
      </c>
      <c r="O149" s="41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3" t="s">
        <v>134</v>
      </c>
      <c r="AT149" s="23" t="s">
        <v>129</v>
      </c>
      <c r="AU149" s="23" t="s">
        <v>85</v>
      </c>
      <c r="AY149" s="23" t="s">
        <v>126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3" t="s">
        <v>24</v>
      </c>
      <c r="BK149" s="185">
        <f>ROUND(I149*H149,2)</f>
        <v>0</v>
      </c>
      <c r="BL149" s="23" t="s">
        <v>134</v>
      </c>
      <c r="BM149" s="23" t="s">
        <v>298</v>
      </c>
    </row>
    <row r="150" spans="2:51" s="11" customFormat="1" ht="27">
      <c r="B150" s="186"/>
      <c r="D150" s="187" t="s">
        <v>136</v>
      </c>
      <c r="E150" s="188" t="s">
        <v>5</v>
      </c>
      <c r="F150" s="189" t="s">
        <v>299</v>
      </c>
      <c r="H150" s="190" t="s">
        <v>5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90" t="s">
        <v>136</v>
      </c>
      <c r="AU150" s="190" t="s">
        <v>85</v>
      </c>
      <c r="AV150" s="11" t="s">
        <v>24</v>
      </c>
      <c r="AW150" s="11" t="s">
        <v>39</v>
      </c>
      <c r="AX150" s="11" t="s">
        <v>76</v>
      </c>
      <c r="AY150" s="190" t="s">
        <v>126</v>
      </c>
    </row>
    <row r="151" spans="2:51" s="12" customFormat="1" ht="13.5">
      <c r="B151" s="195"/>
      <c r="D151" s="196" t="s">
        <v>136</v>
      </c>
      <c r="E151" s="197" t="s">
        <v>5</v>
      </c>
      <c r="F151" s="198" t="s">
        <v>300</v>
      </c>
      <c r="H151" s="199">
        <v>40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204" t="s">
        <v>136</v>
      </c>
      <c r="AU151" s="204" t="s">
        <v>85</v>
      </c>
      <c r="AV151" s="12" t="s">
        <v>85</v>
      </c>
      <c r="AW151" s="12" t="s">
        <v>39</v>
      </c>
      <c r="AX151" s="12" t="s">
        <v>24</v>
      </c>
      <c r="AY151" s="204" t="s">
        <v>126</v>
      </c>
    </row>
    <row r="152" spans="2:65" s="1" customFormat="1" ht="22.5" customHeight="1">
      <c r="B152" s="173"/>
      <c r="C152" s="174" t="s">
        <v>11</v>
      </c>
      <c r="D152" s="174" t="s">
        <v>129</v>
      </c>
      <c r="E152" s="175" t="s">
        <v>301</v>
      </c>
      <c r="F152" s="176" t="s">
        <v>302</v>
      </c>
      <c r="G152" s="177" t="s">
        <v>274</v>
      </c>
      <c r="H152" s="178">
        <v>314.68</v>
      </c>
      <c r="I152" s="179"/>
      <c r="J152" s="180">
        <f>ROUND(I152*H152,2)</f>
        <v>0</v>
      </c>
      <c r="K152" s="176" t="s">
        <v>133</v>
      </c>
      <c r="L152" s="40"/>
      <c r="M152" s="181" t="s">
        <v>5</v>
      </c>
      <c r="N152" s="182" t="s">
        <v>47</v>
      </c>
      <c r="O152" s="41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23" t="s">
        <v>134</v>
      </c>
      <c r="AT152" s="23" t="s">
        <v>129</v>
      </c>
      <c r="AU152" s="23" t="s">
        <v>85</v>
      </c>
      <c r="AY152" s="23" t="s">
        <v>126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3" t="s">
        <v>24</v>
      </c>
      <c r="BK152" s="185">
        <f>ROUND(I152*H152,2)</f>
        <v>0</v>
      </c>
      <c r="BL152" s="23" t="s">
        <v>134</v>
      </c>
      <c r="BM152" s="23" t="s">
        <v>303</v>
      </c>
    </row>
    <row r="153" spans="2:51" s="11" customFormat="1" ht="13.5">
      <c r="B153" s="186"/>
      <c r="D153" s="187" t="s">
        <v>136</v>
      </c>
      <c r="E153" s="188" t="s">
        <v>5</v>
      </c>
      <c r="F153" s="189" t="s">
        <v>304</v>
      </c>
      <c r="H153" s="190" t="s">
        <v>5</v>
      </c>
      <c r="I153" s="191"/>
      <c r="L153" s="186"/>
      <c r="M153" s="192"/>
      <c r="N153" s="193"/>
      <c r="O153" s="193"/>
      <c r="P153" s="193"/>
      <c r="Q153" s="193"/>
      <c r="R153" s="193"/>
      <c r="S153" s="193"/>
      <c r="T153" s="194"/>
      <c r="AT153" s="190" t="s">
        <v>136</v>
      </c>
      <c r="AU153" s="190" t="s">
        <v>85</v>
      </c>
      <c r="AV153" s="11" t="s">
        <v>24</v>
      </c>
      <c r="AW153" s="11" t="s">
        <v>39</v>
      </c>
      <c r="AX153" s="11" t="s">
        <v>76</v>
      </c>
      <c r="AY153" s="190" t="s">
        <v>126</v>
      </c>
    </row>
    <row r="154" spans="2:51" s="12" customFormat="1" ht="13.5">
      <c r="B154" s="195"/>
      <c r="D154" s="187" t="s">
        <v>136</v>
      </c>
      <c r="E154" s="204" t="s">
        <v>5</v>
      </c>
      <c r="F154" s="205" t="s">
        <v>305</v>
      </c>
      <c r="H154" s="206">
        <v>107.25</v>
      </c>
      <c r="I154" s="200"/>
      <c r="L154" s="195"/>
      <c r="M154" s="201"/>
      <c r="N154" s="202"/>
      <c r="O154" s="202"/>
      <c r="P154" s="202"/>
      <c r="Q154" s="202"/>
      <c r="R154" s="202"/>
      <c r="S154" s="202"/>
      <c r="T154" s="203"/>
      <c r="AT154" s="204" t="s">
        <v>136</v>
      </c>
      <c r="AU154" s="204" t="s">
        <v>85</v>
      </c>
      <c r="AV154" s="12" t="s">
        <v>85</v>
      </c>
      <c r="AW154" s="12" t="s">
        <v>39</v>
      </c>
      <c r="AX154" s="12" t="s">
        <v>76</v>
      </c>
      <c r="AY154" s="204" t="s">
        <v>126</v>
      </c>
    </row>
    <row r="155" spans="2:51" s="12" customFormat="1" ht="13.5">
      <c r="B155" s="195"/>
      <c r="D155" s="187" t="s">
        <v>136</v>
      </c>
      <c r="E155" s="204" t="s">
        <v>5</v>
      </c>
      <c r="F155" s="205" t="s">
        <v>306</v>
      </c>
      <c r="H155" s="206">
        <v>136.8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204" t="s">
        <v>136</v>
      </c>
      <c r="AU155" s="204" t="s">
        <v>85</v>
      </c>
      <c r="AV155" s="12" t="s">
        <v>85</v>
      </c>
      <c r="AW155" s="12" t="s">
        <v>39</v>
      </c>
      <c r="AX155" s="12" t="s">
        <v>76</v>
      </c>
      <c r="AY155" s="204" t="s">
        <v>126</v>
      </c>
    </row>
    <row r="156" spans="2:51" s="12" customFormat="1" ht="13.5">
      <c r="B156" s="195"/>
      <c r="D156" s="187" t="s">
        <v>136</v>
      </c>
      <c r="E156" s="204" t="s">
        <v>5</v>
      </c>
      <c r="F156" s="205" t="s">
        <v>307</v>
      </c>
      <c r="H156" s="206">
        <v>28.71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204" t="s">
        <v>136</v>
      </c>
      <c r="AU156" s="204" t="s">
        <v>85</v>
      </c>
      <c r="AV156" s="12" t="s">
        <v>85</v>
      </c>
      <c r="AW156" s="12" t="s">
        <v>39</v>
      </c>
      <c r="AX156" s="12" t="s">
        <v>76</v>
      </c>
      <c r="AY156" s="204" t="s">
        <v>126</v>
      </c>
    </row>
    <row r="157" spans="2:51" s="12" customFormat="1" ht="13.5">
      <c r="B157" s="195"/>
      <c r="D157" s="187" t="s">
        <v>136</v>
      </c>
      <c r="E157" s="204" t="s">
        <v>5</v>
      </c>
      <c r="F157" s="205" t="s">
        <v>308</v>
      </c>
      <c r="H157" s="206">
        <v>41.92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204" t="s">
        <v>136</v>
      </c>
      <c r="AU157" s="204" t="s">
        <v>85</v>
      </c>
      <c r="AV157" s="12" t="s">
        <v>85</v>
      </c>
      <c r="AW157" s="12" t="s">
        <v>39</v>
      </c>
      <c r="AX157" s="12" t="s">
        <v>76</v>
      </c>
      <c r="AY157" s="204" t="s">
        <v>126</v>
      </c>
    </row>
    <row r="158" spans="2:51" s="13" customFormat="1" ht="13.5">
      <c r="B158" s="213"/>
      <c r="D158" s="196" t="s">
        <v>136</v>
      </c>
      <c r="E158" s="214" t="s">
        <v>5</v>
      </c>
      <c r="F158" s="215" t="s">
        <v>237</v>
      </c>
      <c r="H158" s="216">
        <v>314.68</v>
      </c>
      <c r="I158" s="217"/>
      <c r="L158" s="213"/>
      <c r="M158" s="218"/>
      <c r="N158" s="219"/>
      <c r="O158" s="219"/>
      <c r="P158" s="219"/>
      <c r="Q158" s="219"/>
      <c r="R158" s="219"/>
      <c r="S158" s="219"/>
      <c r="T158" s="220"/>
      <c r="AT158" s="221" t="s">
        <v>136</v>
      </c>
      <c r="AU158" s="221" t="s">
        <v>85</v>
      </c>
      <c r="AV158" s="13" t="s">
        <v>134</v>
      </c>
      <c r="AW158" s="13" t="s">
        <v>39</v>
      </c>
      <c r="AX158" s="13" t="s">
        <v>24</v>
      </c>
      <c r="AY158" s="221" t="s">
        <v>126</v>
      </c>
    </row>
    <row r="159" spans="2:65" s="1" customFormat="1" ht="22.5" customHeight="1">
      <c r="B159" s="173"/>
      <c r="C159" s="174" t="s">
        <v>309</v>
      </c>
      <c r="D159" s="174" t="s">
        <v>129</v>
      </c>
      <c r="E159" s="175" t="s">
        <v>310</v>
      </c>
      <c r="F159" s="176" t="s">
        <v>311</v>
      </c>
      <c r="G159" s="177" t="s">
        <v>274</v>
      </c>
      <c r="H159" s="178">
        <v>157.34</v>
      </c>
      <c r="I159" s="179"/>
      <c r="J159" s="180">
        <f>ROUND(I159*H159,2)</f>
        <v>0</v>
      </c>
      <c r="K159" s="176" t="s">
        <v>133</v>
      </c>
      <c r="L159" s="40"/>
      <c r="M159" s="181" t="s">
        <v>5</v>
      </c>
      <c r="N159" s="182" t="s">
        <v>47</v>
      </c>
      <c r="O159" s="41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AR159" s="23" t="s">
        <v>134</v>
      </c>
      <c r="AT159" s="23" t="s">
        <v>129</v>
      </c>
      <c r="AU159" s="23" t="s">
        <v>85</v>
      </c>
      <c r="AY159" s="23" t="s">
        <v>126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23" t="s">
        <v>24</v>
      </c>
      <c r="BK159" s="185">
        <f>ROUND(I159*H159,2)</f>
        <v>0</v>
      </c>
      <c r="BL159" s="23" t="s">
        <v>134</v>
      </c>
      <c r="BM159" s="23" t="s">
        <v>312</v>
      </c>
    </row>
    <row r="160" spans="2:51" s="12" customFormat="1" ht="13.5">
      <c r="B160" s="195"/>
      <c r="D160" s="196" t="s">
        <v>136</v>
      </c>
      <c r="E160" s="197" t="s">
        <v>5</v>
      </c>
      <c r="F160" s="198" t="s">
        <v>313</v>
      </c>
      <c r="H160" s="199">
        <v>157.34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204" t="s">
        <v>136</v>
      </c>
      <c r="AU160" s="204" t="s">
        <v>85</v>
      </c>
      <c r="AV160" s="12" t="s">
        <v>85</v>
      </c>
      <c r="AW160" s="12" t="s">
        <v>39</v>
      </c>
      <c r="AX160" s="12" t="s">
        <v>24</v>
      </c>
      <c r="AY160" s="204" t="s">
        <v>126</v>
      </c>
    </row>
    <row r="161" spans="2:65" s="1" customFormat="1" ht="22.5" customHeight="1">
      <c r="B161" s="173"/>
      <c r="C161" s="174" t="s">
        <v>314</v>
      </c>
      <c r="D161" s="174" t="s">
        <v>129</v>
      </c>
      <c r="E161" s="175" t="s">
        <v>315</v>
      </c>
      <c r="F161" s="176" t="s">
        <v>316</v>
      </c>
      <c r="G161" s="177" t="s">
        <v>274</v>
      </c>
      <c r="H161" s="178">
        <v>15.1</v>
      </c>
      <c r="I161" s="179"/>
      <c r="J161" s="180">
        <f>ROUND(I161*H161,2)</f>
        <v>0</v>
      </c>
      <c r="K161" s="176" t="s">
        <v>133</v>
      </c>
      <c r="L161" s="40"/>
      <c r="M161" s="181" t="s">
        <v>5</v>
      </c>
      <c r="N161" s="182" t="s">
        <v>47</v>
      </c>
      <c r="O161" s="41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23" t="s">
        <v>134</v>
      </c>
      <c r="AT161" s="23" t="s">
        <v>129</v>
      </c>
      <c r="AU161" s="23" t="s">
        <v>85</v>
      </c>
      <c r="AY161" s="23" t="s">
        <v>126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134</v>
      </c>
      <c r="BM161" s="23" t="s">
        <v>317</v>
      </c>
    </row>
    <row r="162" spans="2:51" s="12" customFormat="1" ht="13.5">
      <c r="B162" s="195"/>
      <c r="D162" s="187" t="s">
        <v>136</v>
      </c>
      <c r="E162" s="204" t="s">
        <v>5</v>
      </c>
      <c r="F162" s="205" t="s">
        <v>318</v>
      </c>
      <c r="H162" s="206">
        <v>9.1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204" t="s">
        <v>136</v>
      </c>
      <c r="AU162" s="204" t="s">
        <v>85</v>
      </c>
      <c r="AV162" s="12" t="s">
        <v>85</v>
      </c>
      <c r="AW162" s="12" t="s">
        <v>39</v>
      </c>
      <c r="AX162" s="12" t="s">
        <v>76</v>
      </c>
      <c r="AY162" s="204" t="s">
        <v>126</v>
      </c>
    </row>
    <row r="163" spans="2:51" s="12" customFormat="1" ht="13.5">
      <c r="B163" s="195"/>
      <c r="D163" s="187" t="s">
        <v>136</v>
      </c>
      <c r="E163" s="204" t="s">
        <v>5</v>
      </c>
      <c r="F163" s="205" t="s">
        <v>319</v>
      </c>
      <c r="H163" s="206">
        <v>6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204" t="s">
        <v>136</v>
      </c>
      <c r="AU163" s="204" t="s">
        <v>85</v>
      </c>
      <c r="AV163" s="12" t="s">
        <v>85</v>
      </c>
      <c r="AW163" s="12" t="s">
        <v>39</v>
      </c>
      <c r="AX163" s="12" t="s">
        <v>76</v>
      </c>
      <c r="AY163" s="204" t="s">
        <v>126</v>
      </c>
    </row>
    <row r="164" spans="2:51" s="13" customFormat="1" ht="13.5">
      <c r="B164" s="213"/>
      <c r="D164" s="196" t="s">
        <v>136</v>
      </c>
      <c r="E164" s="214" t="s">
        <v>5</v>
      </c>
      <c r="F164" s="215" t="s">
        <v>237</v>
      </c>
      <c r="H164" s="216">
        <v>15.1</v>
      </c>
      <c r="I164" s="217"/>
      <c r="L164" s="213"/>
      <c r="M164" s="218"/>
      <c r="N164" s="219"/>
      <c r="O164" s="219"/>
      <c r="P164" s="219"/>
      <c r="Q164" s="219"/>
      <c r="R164" s="219"/>
      <c r="S164" s="219"/>
      <c r="T164" s="220"/>
      <c r="AT164" s="221" t="s">
        <v>136</v>
      </c>
      <c r="AU164" s="221" t="s">
        <v>85</v>
      </c>
      <c r="AV164" s="13" t="s">
        <v>134</v>
      </c>
      <c r="AW164" s="13" t="s">
        <v>39</v>
      </c>
      <c r="AX164" s="13" t="s">
        <v>24</v>
      </c>
      <c r="AY164" s="221" t="s">
        <v>126</v>
      </c>
    </row>
    <row r="165" spans="2:65" s="1" customFormat="1" ht="22.5" customHeight="1">
      <c r="B165" s="173"/>
      <c r="C165" s="174" t="s">
        <v>320</v>
      </c>
      <c r="D165" s="174" t="s">
        <v>129</v>
      </c>
      <c r="E165" s="175" t="s">
        <v>321</v>
      </c>
      <c r="F165" s="176" t="s">
        <v>322</v>
      </c>
      <c r="G165" s="177" t="s">
        <v>274</v>
      </c>
      <c r="H165" s="178">
        <v>7.55</v>
      </c>
      <c r="I165" s="179"/>
      <c r="J165" s="180">
        <f>ROUND(I165*H165,2)</f>
        <v>0</v>
      </c>
      <c r="K165" s="176" t="s">
        <v>133</v>
      </c>
      <c r="L165" s="40"/>
      <c r="M165" s="181" t="s">
        <v>5</v>
      </c>
      <c r="N165" s="182" t="s">
        <v>47</v>
      </c>
      <c r="O165" s="41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23" t="s">
        <v>134</v>
      </c>
      <c r="AT165" s="23" t="s">
        <v>129</v>
      </c>
      <c r="AU165" s="23" t="s">
        <v>85</v>
      </c>
      <c r="AY165" s="23" t="s">
        <v>126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24</v>
      </c>
      <c r="BK165" s="185">
        <f>ROUND(I165*H165,2)</f>
        <v>0</v>
      </c>
      <c r="BL165" s="23" t="s">
        <v>134</v>
      </c>
      <c r="BM165" s="23" t="s">
        <v>323</v>
      </c>
    </row>
    <row r="166" spans="2:51" s="12" customFormat="1" ht="13.5">
      <c r="B166" s="195"/>
      <c r="D166" s="196" t="s">
        <v>136</v>
      </c>
      <c r="E166" s="197" t="s">
        <v>5</v>
      </c>
      <c r="F166" s="198" t="s">
        <v>324</v>
      </c>
      <c r="H166" s="199">
        <v>7.55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204" t="s">
        <v>136</v>
      </c>
      <c r="AU166" s="204" t="s">
        <v>85</v>
      </c>
      <c r="AV166" s="12" t="s">
        <v>85</v>
      </c>
      <c r="AW166" s="12" t="s">
        <v>39</v>
      </c>
      <c r="AX166" s="12" t="s">
        <v>24</v>
      </c>
      <c r="AY166" s="204" t="s">
        <v>126</v>
      </c>
    </row>
    <row r="167" spans="2:65" s="1" customFormat="1" ht="22.5" customHeight="1">
      <c r="B167" s="173"/>
      <c r="C167" s="174" t="s">
        <v>325</v>
      </c>
      <c r="D167" s="174" t="s">
        <v>129</v>
      </c>
      <c r="E167" s="175" t="s">
        <v>326</v>
      </c>
      <c r="F167" s="176" t="s">
        <v>327</v>
      </c>
      <c r="G167" s="177" t="s">
        <v>228</v>
      </c>
      <c r="H167" s="178">
        <v>294.625</v>
      </c>
      <c r="I167" s="179"/>
      <c r="J167" s="180">
        <f>ROUND(I167*H167,2)</f>
        <v>0</v>
      </c>
      <c r="K167" s="176" t="s">
        <v>133</v>
      </c>
      <c r="L167" s="40"/>
      <c r="M167" s="181" t="s">
        <v>5</v>
      </c>
      <c r="N167" s="182" t="s">
        <v>47</v>
      </c>
      <c r="O167" s="41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23" t="s">
        <v>134</v>
      </c>
      <c r="AT167" s="23" t="s">
        <v>129</v>
      </c>
      <c r="AU167" s="23" t="s">
        <v>85</v>
      </c>
      <c r="AY167" s="23" t="s">
        <v>126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24</v>
      </c>
      <c r="BK167" s="185">
        <f>ROUND(I167*H167,2)</f>
        <v>0</v>
      </c>
      <c r="BL167" s="23" t="s">
        <v>134</v>
      </c>
      <c r="BM167" s="23" t="s">
        <v>328</v>
      </c>
    </row>
    <row r="168" spans="2:51" s="11" customFormat="1" ht="13.5">
      <c r="B168" s="186"/>
      <c r="D168" s="187" t="s">
        <v>136</v>
      </c>
      <c r="E168" s="188" t="s">
        <v>5</v>
      </c>
      <c r="F168" s="189" t="s">
        <v>329</v>
      </c>
      <c r="H168" s="190" t="s">
        <v>5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90" t="s">
        <v>136</v>
      </c>
      <c r="AU168" s="190" t="s">
        <v>85</v>
      </c>
      <c r="AV168" s="11" t="s">
        <v>24</v>
      </c>
      <c r="AW168" s="11" t="s">
        <v>39</v>
      </c>
      <c r="AX168" s="11" t="s">
        <v>76</v>
      </c>
      <c r="AY168" s="190" t="s">
        <v>126</v>
      </c>
    </row>
    <row r="169" spans="2:51" s="12" customFormat="1" ht="13.5">
      <c r="B169" s="195"/>
      <c r="D169" s="196" t="s">
        <v>136</v>
      </c>
      <c r="E169" s="197" t="s">
        <v>5</v>
      </c>
      <c r="F169" s="198" t="s">
        <v>330</v>
      </c>
      <c r="H169" s="199">
        <v>294.625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204" t="s">
        <v>136</v>
      </c>
      <c r="AU169" s="204" t="s">
        <v>85</v>
      </c>
      <c r="AV169" s="12" t="s">
        <v>85</v>
      </c>
      <c r="AW169" s="12" t="s">
        <v>39</v>
      </c>
      <c r="AX169" s="12" t="s">
        <v>24</v>
      </c>
      <c r="AY169" s="204" t="s">
        <v>126</v>
      </c>
    </row>
    <row r="170" spans="2:65" s="1" customFormat="1" ht="22.5" customHeight="1">
      <c r="B170" s="173"/>
      <c r="C170" s="230" t="s">
        <v>331</v>
      </c>
      <c r="D170" s="230" t="s">
        <v>332</v>
      </c>
      <c r="E170" s="231" t="s">
        <v>333</v>
      </c>
      <c r="F170" s="232" t="s">
        <v>334</v>
      </c>
      <c r="G170" s="233" t="s">
        <v>335</v>
      </c>
      <c r="H170" s="234">
        <v>45.814</v>
      </c>
      <c r="I170" s="235"/>
      <c r="J170" s="236">
        <f>ROUND(I170*H170,2)</f>
        <v>0</v>
      </c>
      <c r="K170" s="232" t="s">
        <v>133</v>
      </c>
      <c r="L170" s="237"/>
      <c r="M170" s="238" t="s">
        <v>5</v>
      </c>
      <c r="N170" s="239" t="s">
        <v>47</v>
      </c>
      <c r="O170" s="41"/>
      <c r="P170" s="183">
        <f>O170*H170</f>
        <v>0</v>
      </c>
      <c r="Q170" s="183">
        <v>1</v>
      </c>
      <c r="R170" s="183">
        <f>Q170*H170</f>
        <v>45.814</v>
      </c>
      <c r="S170" s="183">
        <v>0</v>
      </c>
      <c r="T170" s="184">
        <f>S170*H170</f>
        <v>0</v>
      </c>
      <c r="AR170" s="23" t="s">
        <v>171</v>
      </c>
      <c r="AT170" s="23" t="s">
        <v>332</v>
      </c>
      <c r="AU170" s="23" t="s">
        <v>85</v>
      </c>
      <c r="AY170" s="23" t="s">
        <v>126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23" t="s">
        <v>24</v>
      </c>
      <c r="BK170" s="185">
        <f>ROUND(I170*H170,2)</f>
        <v>0</v>
      </c>
      <c r="BL170" s="23" t="s">
        <v>134</v>
      </c>
      <c r="BM170" s="23" t="s">
        <v>336</v>
      </c>
    </row>
    <row r="171" spans="2:51" s="11" customFormat="1" ht="13.5">
      <c r="B171" s="186"/>
      <c r="D171" s="187" t="s">
        <v>136</v>
      </c>
      <c r="E171" s="188" t="s">
        <v>5</v>
      </c>
      <c r="F171" s="189" t="s">
        <v>337</v>
      </c>
      <c r="H171" s="190" t="s">
        <v>5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90" t="s">
        <v>136</v>
      </c>
      <c r="AU171" s="190" t="s">
        <v>85</v>
      </c>
      <c r="AV171" s="11" t="s">
        <v>24</v>
      </c>
      <c r="AW171" s="11" t="s">
        <v>39</v>
      </c>
      <c r="AX171" s="11" t="s">
        <v>76</v>
      </c>
      <c r="AY171" s="190" t="s">
        <v>126</v>
      </c>
    </row>
    <row r="172" spans="2:51" s="12" customFormat="1" ht="13.5">
      <c r="B172" s="195"/>
      <c r="D172" s="196" t="s">
        <v>136</v>
      </c>
      <c r="E172" s="197" t="s">
        <v>5</v>
      </c>
      <c r="F172" s="198" t="s">
        <v>338</v>
      </c>
      <c r="H172" s="199">
        <v>45.814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204" t="s">
        <v>136</v>
      </c>
      <c r="AU172" s="204" t="s">
        <v>85</v>
      </c>
      <c r="AV172" s="12" t="s">
        <v>85</v>
      </c>
      <c r="AW172" s="12" t="s">
        <v>39</v>
      </c>
      <c r="AX172" s="12" t="s">
        <v>24</v>
      </c>
      <c r="AY172" s="204" t="s">
        <v>126</v>
      </c>
    </row>
    <row r="173" spans="2:65" s="1" customFormat="1" ht="31.5" customHeight="1">
      <c r="B173" s="173"/>
      <c r="C173" s="174" t="s">
        <v>10</v>
      </c>
      <c r="D173" s="174" t="s">
        <v>129</v>
      </c>
      <c r="E173" s="175" t="s">
        <v>339</v>
      </c>
      <c r="F173" s="176" t="s">
        <v>340</v>
      </c>
      <c r="G173" s="177" t="s">
        <v>228</v>
      </c>
      <c r="H173" s="178">
        <v>294.625</v>
      </c>
      <c r="I173" s="179"/>
      <c r="J173" s="180">
        <f>ROUND(I173*H173,2)</f>
        <v>0</v>
      </c>
      <c r="K173" s="176" t="s">
        <v>133</v>
      </c>
      <c r="L173" s="40"/>
      <c r="M173" s="181" t="s">
        <v>5</v>
      </c>
      <c r="N173" s="182" t="s">
        <v>47</v>
      </c>
      <c r="O173" s="41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3" t="s">
        <v>134</v>
      </c>
      <c r="AT173" s="23" t="s">
        <v>129</v>
      </c>
      <c r="AU173" s="23" t="s">
        <v>85</v>
      </c>
      <c r="AY173" s="23" t="s">
        <v>126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24</v>
      </c>
      <c r="BK173" s="185">
        <f>ROUND(I173*H173,2)</f>
        <v>0</v>
      </c>
      <c r="BL173" s="23" t="s">
        <v>134</v>
      </c>
      <c r="BM173" s="23" t="s">
        <v>341</v>
      </c>
    </row>
    <row r="174" spans="2:51" s="12" customFormat="1" ht="13.5">
      <c r="B174" s="195"/>
      <c r="D174" s="196" t="s">
        <v>136</v>
      </c>
      <c r="E174" s="197" t="s">
        <v>5</v>
      </c>
      <c r="F174" s="198" t="s">
        <v>342</v>
      </c>
      <c r="H174" s="199">
        <v>294.625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204" t="s">
        <v>136</v>
      </c>
      <c r="AU174" s="204" t="s">
        <v>85</v>
      </c>
      <c r="AV174" s="12" t="s">
        <v>85</v>
      </c>
      <c r="AW174" s="12" t="s">
        <v>39</v>
      </c>
      <c r="AX174" s="12" t="s">
        <v>24</v>
      </c>
      <c r="AY174" s="204" t="s">
        <v>126</v>
      </c>
    </row>
    <row r="175" spans="2:65" s="1" customFormat="1" ht="22.5" customHeight="1">
      <c r="B175" s="173"/>
      <c r="C175" s="174" t="s">
        <v>343</v>
      </c>
      <c r="D175" s="174" t="s">
        <v>129</v>
      </c>
      <c r="E175" s="175" t="s">
        <v>344</v>
      </c>
      <c r="F175" s="176" t="s">
        <v>345</v>
      </c>
      <c r="G175" s="177" t="s">
        <v>274</v>
      </c>
      <c r="H175" s="178">
        <v>15.1</v>
      </c>
      <c r="I175" s="179"/>
      <c r="J175" s="180">
        <f>ROUND(I175*H175,2)</f>
        <v>0</v>
      </c>
      <c r="K175" s="176" t="s">
        <v>133</v>
      </c>
      <c r="L175" s="40"/>
      <c r="M175" s="181" t="s">
        <v>5</v>
      </c>
      <c r="N175" s="182" t="s">
        <v>47</v>
      </c>
      <c r="O175" s="41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AR175" s="23" t="s">
        <v>134</v>
      </c>
      <c r="AT175" s="23" t="s">
        <v>129</v>
      </c>
      <c r="AU175" s="23" t="s">
        <v>85</v>
      </c>
      <c r="AY175" s="23" t="s">
        <v>126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24</v>
      </c>
      <c r="BK175" s="185">
        <f>ROUND(I175*H175,2)</f>
        <v>0</v>
      </c>
      <c r="BL175" s="23" t="s">
        <v>134</v>
      </c>
      <c r="BM175" s="23" t="s">
        <v>346</v>
      </c>
    </row>
    <row r="176" spans="2:51" s="12" customFormat="1" ht="13.5">
      <c r="B176" s="195"/>
      <c r="D176" s="196" t="s">
        <v>136</v>
      </c>
      <c r="E176" s="197" t="s">
        <v>5</v>
      </c>
      <c r="F176" s="198" t="s">
        <v>347</v>
      </c>
      <c r="H176" s="199">
        <v>15.1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204" t="s">
        <v>136</v>
      </c>
      <c r="AU176" s="204" t="s">
        <v>85</v>
      </c>
      <c r="AV176" s="12" t="s">
        <v>85</v>
      </c>
      <c r="AW176" s="12" t="s">
        <v>39</v>
      </c>
      <c r="AX176" s="12" t="s">
        <v>24</v>
      </c>
      <c r="AY176" s="204" t="s">
        <v>126</v>
      </c>
    </row>
    <row r="177" spans="2:65" s="1" customFormat="1" ht="22.5" customHeight="1">
      <c r="B177" s="173"/>
      <c r="C177" s="174" t="s">
        <v>348</v>
      </c>
      <c r="D177" s="174" t="s">
        <v>129</v>
      </c>
      <c r="E177" s="175" t="s">
        <v>349</v>
      </c>
      <c r="F177" s="176" t="s">
        <v>350</v>
      </c>
      <c r="G177" s="177" t="s">
        <v>274</v>
      </c>
      <c r="H177" s="178">
        <v>75.523</v>
      </c>
      <c r="I177" s="179"/>
      <c r="J177" s="180">
        <f>ROUND(I177*H177,2)</f>
        <v>0</v>
      </c>
      <c r="K177" s="176" t="s">
        <v>133</v>
      </c>
      <c r="L177" s="40"/>
      <c r="M177" s="181" t="s">
        <v>5</v>
      </c>
      <c r="N177" s="182" t="s">
        <v>47</v>
      </c>
      <c r="O177" s="41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3" t="s">
        <v>134</v>
      </c>
      <c r="AT177" s="23" t="s">
        <v>129</v>
      </c>
      <c r="AU177" s="23" t="s">
        <v>85</v>
      </c>
      <c r="AY177" s="23" t="s">
        <v>126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3" t="s">
        <v>24</v>
      </c>
      <c r="BK177" s="185">
        <f>ROUND(I177*H177,2)</f>
        <v>0</v>
      </c>
      <c r="BL177" s="23" t="s">
        <v>134</v>
      </c>
      <c r="BM177" s="23" t="s">
        <v>351</v>
      </c>
    </row>
    <row r="178" spans="2:51" s="12" customFormat="1" ht="13.5">
      <c r="B178" s="195"/>
      <c r="D178" s="196" t="s">
        <v>136</v>
      </c>
      <c r="E178" s="197" t="s">
        <v>5</v>
      </c>
      <c r="F178" s="198" t="s">
        <v>352</v>
      </c>
      <c r="H178" s="199">
        <v>75.523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204" t="s">
        <v>136</v>
      </c>
      <c r="AU178" s="204" t="s">
        <v>85</v>
      </c>
      <c r="AV178" s="12" t="s">
        <v>85</v>
      </c>
      <c r="AW178" s="12" t="s">
        <v>39</v>
      </c>
      <c r="AX178" s="12" t="s">
        <v>24</v>
      </c>
      <c r="AY178" s="204" t="s">
        <v>126</v>
      </c>
    </row>
    <row r="179" spans="2:65" s="1" customFormat="1" ht="22.5" customHeight="1">
      <c r="B179" s="173"/>
      <c r="C179" s="174" t="s">
        <v>353</v>
      </c>
      <c r="D179" s="174" t="s">
        <v>129</v>
      </c>
      <c r="E179" s="175" t="s">
        <v>354</v>
      </c>
      <c r="F179" s="176" t="s">
        <v>355</v>
      </c>
      <c r="G179" s="177" t="s">
        <v>132</v>
      </c>
      <c r="H179" s="178">
        <v>1</v>
      </c>
      <c r="I179" s="179"/>
      <c r="J179" s="180">
        <f>ROUND(I179*H179,2)</f>
        <v>0</v>
      </c>
      <c r="K179" s="176" t="s">
        <v>133</v>
      </c>
      <c r="L179" s="40"/>
      <c r="M179" s="181" t="s">
        <v>5</v>
      </c>
      <c r="N179" s="182" t="s">
        <v>47</v>
      </c>
      <c r="O179" s="41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23" t="s">
        <v>134</v>
      </c>
      <c r="AT179" s="23" t="s">
        <v>129</v>
      </c>
      <c r="AU179" s="23" t="s">
        <v>85</v>
      </c>
      <c r="AY179" s="23" t="s">
        <v>126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3" t="s">
        <v>24</v>
      </c>
      <c r="BK179" s="185">
        <f>ROUND(I179*H179,2)</f>
        <v>0</v>
      </c>
      <c r="BL179" s="23" t="s">
        <v>134</v>
      </c>
      <c r="BM179" s="23" t="s">
        <v>356</v>
      </c>
    </row>
    <row r="180" spans="2:51" s="11" customFormat="1" ht="13.5">
      <c r="B180" s="186"/>
      <c r="D180" s="187" t="s">
        <v>136</v>
      </c>
      <c r="E180" s="188" t="s">
        <v>5</v>
      </c>
      <c r="F180" s="189" t="s">
        <v>357</v>
      </c>
      <c r="H180" s="190" t="s">
        <v>5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0" t="s">
        <v>136</v>
      </c>
      <c r="AU180" s="190" t="s">
        <v>85</v>
      </c>
      <c r="AV180" s="11" t="s">
        <v>24</v>
      </c>
      <c r="AW180" s="11" t="s">
        <v>39</v>
      </c>
      <c r="AX180" s="11" t="s">
        <v>76</v>
      </c>
      <c r="AY180" s="190" t="s">
        <v>126</v>
      </c>
    </row>
    <row r="181" spans="2:51" s="12" customFormat="1" ht="13.5">
      <c r="B181" s="195"/>
      <c r="D181" s="196" t="s">
        <v>136</v>
      </c>
      <c r="E181" s="197" t="s">
        <v>5</v>
      </c>
      <c r="F181" s="198" t="s">
        <v>24</v>
      </c>
      <c r="H181" s="199">
        <v>1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204" t="s">
        <v>136</v>
      </c>
      <c r="AU181" s="204" t="s">
        <v>85</v>
      </c>
      <c r="AV181" s="12" t="s">
        <v>85</v>
      </c>
      <c r="AW181" s="12" t="s">
        <v>39</v>
      </c>
      <c r="AX181" s="12" t="s">
        <v>24</v>
      </c>
      <c r="AY181" s="204" t="s">
        <v>126</v>
      </c>
    </row>
    <row r="182" spans="2:65" s="1" customFormat="1" ht="22.5" customHeight="1">
      <c r="B182" s="173"/>
      <c r="C182" s="174" t="s">
        <v>358</v>
      </c>
      <c r="D182" s="174" t="s">
        <v>129</v>
      </c>
      <c r="E182" s="175" t="s">
        <v>359</v>
      </c>
      <c r="F182" s="176" t="s">
        <v>360</v>
      </c>
      <c r="G182" s="177" t="s">
        <v>132</v>
      </c>
      <c r="H182" s="178">
        <v>1</v>
      </c>
      <c r="I182" s="179"/>
      <c r="J182" s="180">
        <f>ROUND(I182*H182,2)</f>
        <v>0</v>
      </c>
      <c r="K182" s="176" t="s">
        <v>133</v>
      </c>
      <c r="L182" s="40"/>
      <c r="M182" s="181" t="s">
        <v>5</v>
      </c>
      <c r="N182" s="182" t="s">
        <v>47</v>
      </c>
      <c r="O182" s="41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AR182" s="23" t="s">
        <v>134</v>
      </c>
      <c r="AT182" s="23" t="s">
        <v>129</v>
      </c>
      <c r="AU182" s="23" t="s">
        <v>85</v>
      </c>
      <c r="AY182" s="23" t="s">
        <v>126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3" t="s">
        <v>24</v>
      </c>
      <c r="BK182" s="185">
        <f>ROUND(I182*H182,2)</f>
        <v>0</v>
      </c>
      <c r="BL182" s="23" t="s">
        <v>134</v>
      </c>
      <c r="BM182" s="23" t="s">
        <v>361</v>
      </c>
    </row>
    <row r="183" spans="2:51" s="11" customFormat="1" ht="13.5">
      <c r="B183" s="186"/>
      <c r="D183" s="187" t="s">
        <v>136</v>
      </c>
      <c r="E183" s="188" t="s">
        <v>5</v>
      </c>
      <c r="F183" s="189" t="s">
        <v>362</v>
      </c>
      <c r="H183" s="190" t="s">
        <v>5</v>
      </c>
      <c r="I183" s="191"/>
      <c r="L183" s="186"/>
      <c r="M183" s="192"/>
      <c r="N183" s="193"/>
      <c r="O183" s="193"/>
      <c r="P183" s="193"/>
      <c r="Q183" s="193"/>
      <c r="R183" s="193"/>
      <c r="S183" s="193"/>
      <c r="T183" s="194"/>
      <c r="AT183" s="190" t="s">
        <v>136</v>
      </c>
      <c r="AU183" s="190" t="s">
        <v>85</v>
      </c>
      <c r="AV183" s="11" t="s">
        <v>24</v>
      </c>
      <c r="AW183" s="11" t="s">
        <v>39</v>
      </c>
      <c r="AX183" s="11" t="s">
        <v>76</v>
      </c>
      <c r="AY183" s="190" t="s">
        <v>126</v>
      </c>
    </row>
    <row r="184" spans="2:51" s="12" customFormat="1" ht="13.5">
      <c r="B184" s="195"/>
      <c r="D184" s="196" t="s">
        <v>136</v>
      </c>
      <c r="E184" s="197" t="s">
        <v>5</v>
      </c>
      <c r="F184" s="198" t="s">
        <v>24</v>
      </c>
      <c r="H184" s="199">
        <v>1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204" t="s">
        <v>136</v>
      </c>
      <c r="AU184" s="204" t="s">
        <v>85</v>
      </c>
      <c r="AV184" s="12" t="s">
        <v>85</v>
      </c>
      <c r="AW184" s="12" t="s">
        <v>39</v>
      </c>
      <c r="AX184" s="12" t="s">
        <v>24</v>
      </c>
      <c r="AY184" s="204" t="s">
        <v>126</v>
      </c>
    </row>
    <row r="185" spans="2:65" s="1" customFormat="1" ht="22.5" customHeight="1">
      <c r="B185" s="173"/>
      <c r="C185" s="174" t="s">
        <v>363</v>
      </c>
      <c r="D185" s="174" t="s">
        <v>129</v>
      </c>
      <c r="E185" s="175" t="s">
        <v>364</v>
      </c>
      <c r="F185" s="176" t="s">
        <v>365</v>
      </c>
      <c r="G185" s="177" t="s">
        <v>132</v>
      </c>
      <c r="H185" s="178">
        <v>1</v>
      </c>
      <c r="I185" s="179"/>
      <c r="J185" s="180">
        <f>ROUND(I185*H185,2)</f>
        <v>0</v>
      </c>
      <c r="K185" s="176" t="s">
        <v>133</v>
      </c>
      <c r="L185" s="40"/>
      <c r="M185" s="181" t="s">
        <v>5</v>
      </c>
      <c r="N185" s="182" t="s">
        <v>47</v>
      </c>
      <c r="O185" s="41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AR185" s="23" t="s">
        <v>134</v>
      </c>
      <c r="AT185" s="23" t="s">
        <v>129</v>
      </c>
      <c r="AU185" s="23" t="s">
        <v>85</v>
      </c>
      <c r="AY185" s="23" t="s">
        <v>126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23" t="s">
        <v>24</v>
      </c>
      <c r="BK185" s="185">
        <f>ROUND(I185*H185,2)</f>
        <v>0</v>
      </c>
      <c r="BL185" s="23" t="s">
        <v>134</v>
      </c>
      <c r="BM185" s="23" t="s">
        <v>366</v>
      </c>
    </row>
    <row r="186" spans="2:51" s="11" customFormat="1" ht="13.5">
      <c r="B186" s="186"/>
      <c r="D186" s="187" t="s">
        <v>136</v>
      </c>
      <c r="E186" s="188" t="s">
        <v>5</v>
      </c>
      <c r="F186" s="189" t="s">
        <v>357</v>
      </c>
      <c r="H186" s="190" t="s">
        <v>5</v>
      </c>
      <c r="I186" s="191"/>
      <c r="L186" s="186"/>
      <c r="M186" s="192"/>
      <c r="N186" s="193"/>
      <c r="O186" s="193"/>
      <c r="P186" s="193"/>
      <c r="Q186" s="193"/>
      <c r="R186" s="193"/>
      <c r="S186" s="193"/>
      <c r="T186" s="194"/>
      <c r="AT186" s="190" t="s">
        <v>136</v>
      </c>
      <c r="AU186" s="190" t="s">
        <v>85</v>
      </c>
      <c r="AV186" s="11" t="s">
        <v>24</v>
      </c>
      <c r="AW186" s="11" t="s">
        <v>39</v>
      </c>
      <c r="AX186" s="11" t="s">
        <v>76</v>
      </c>
      <c r="AY186" s="190" t="s">
        <v>126</v>
      </c>
    </row>
    <row r="187" spans="2:51" s="12" customFormat="1" ht="13.5">
      <c r="B187" s="195"/>
      <c r="D187" s="196" t="s">
        <v>136</v>
      </c>
      <c r="E187" s="197" t="s">
        <v>5</v>
      </c>
      <c r="F187" s="198" t="s">
        <v>24</v>
      </c>
      <c r="H187" s="199">
        <v>1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204" t="s">
        <v>136</v>
      </c>
      <c r="AU187" s="204" t="s">
        <v>85</v>
      </c>
      <c r="AV187" s="12" t="s">
        <v>85</v>
      </c>
      <c r="AW187" s="12" t="s">
        <v>39</v>
      </c>
      <c r="AX187" s="12" t="s">
        <v>24</v>
      </c>
      <c r="AY187" s="204" t="s">
        <v>126</v>
      </c>
    </row>
    <row r="188" spans="2:65" s="1" customFormat="1" ht="22.5" customHeight="1">
      <c r="B188" s="173"/>
      <c r="C188" s="174" t="s">
        <v>367</v>
      </c>
      <c r="D188" s="174" t="s">
        <v>129</v>
      </c>
      <c r="E188" s="175" t="s">
        <v>368</v>
      </c>
      <c r="F188" s="176" t="s">
        <v>369</v>
      </c>
      <c r="G188" s="177" t="s">
        <v>274</v>
      </c>
      <c r="H188" s="178">
        <v>327.406</v>
      </c>
      <c r="I188" s="179"/>
      <c r="J188" s="180">
        <f>ROUND(I188*H188,2)</f>
        <v>0</v>
      </c>
      <c r="K188" s="176" t="s">
        <v>133</v>
      </c>
      <c r="L188" s="40"/>
      <c r="M188" s="181" t="s">
        <v>5</v>
      </c>
      <c r="N188" s="182" t="s">
        <v>47</v>
      </c>
      <c r="O188" s="41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AR188" s="23" t="s">
        <v>134</v>
      </c>
      <c r="AT188" s="23" t="s">
        <v>129</v>
      </c>
      <c r="AU188" s="23" t="s">
        <v>85</v>
      </c>
      <c r="AY188" s="23" t="s">
        <v>126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23" t="s">
        <v>24</v>
      </c>
      <c r="BK188" s="185">
        <f>ROUND(I188*H188,2)</f>
        <v>0</v>
      </c>
      <c r="BL188" s="23" t="s">
        <v>134</v>
      </c>
      <c r="BM188" s="23" t="s">
        <v>370</v>
      </c>
    </row>
    <row r="189" spans="2:51" s="11" customFormat="1" ht="13.5">
      <c r="B189" s="186"/>
      <c r="D189" s="187" t="s">
        <v>136</v>
      </c>
      <c r="E189" s="188" t="s">
        <v>5</v>
      </c>
      <c r="F189" s="189" t="s">
        <v>371</v>
      </c>
      <c r="H189" s="190" t="s">
        <v>5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0" t="s">
        <v>136</v>
      </c>
      <c r="AU189" s="190" t="s">
        <v>85</v>
      </c>
      <c r="AV189" s="11" t="s">
        <v>24</v>
      </c>
      <c r="AW189" s="11" t="s">
        <v>39</v>
      </c>
      <c r="AX189" s="11" t="s">
        <v>76</v>
      </c>
      <c r="AY189" s="190" t="s">
        <v>126</v>
      </c>
    </row>
    <row r="190" spans="2:51" s="12" customFormat="1" ht="13.5">
      <c r="B190" s="195"/>
      <c r="D190" s="187" t="s">
        <v>136</v>
      </c>
      <c r="E190" s="204" t="s">
        <v>5</v>
      </c>
      <c r="F190" s="205" t="s">
        <v>372</v>
      </c>
      <c r="H190" s="206">
        <v>50.312</v>
      </c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204" t="s">
        <v>136</v>
      </c>
      <c r="AU190" s="204" t="s">
        <v>85</v>
      </c>
      <c r="AV190" s="12" t="s">
        <v>85</v>
      </c>
      <c r="AW190" s="12" t="s">
        <v>39</v>
      </c>
      <c r="AX190" s="12" t="s">
        <v>76</v>
      </c>
      <c r="AY190" s="204" t="s">
        <v>126</v>
      </c>
    </row>
    <row r="191" spans="2:51" s="12" customFormat="1" ht="13.5">
      <c r="B191" s="195"/>
      <c r="D191" s="187" t="s">
        <v>136</v>
      </c>
      <c r="E191" s="204" t="s">
        <v>5</v>
      </c>
      <c r="F191" s="205" t="s">
        <v>373</v>
      </c>
      <c r="H191" s="206">
        <v>113.391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204" t="s">
        <v>136</v>
      </c>
      <c r="AU191" s="204" t="s">
        <v>85</v>
      </c>
      <c r="AV191" s="12" t="s">
        <v>85</v>
      </c>
      <c r="AW191" s="12" t="s">
        <v>39</v>
      </c>
      <c r="AX191" s="12" t="s">
        <v>76</v>
      </c>
      <c r="AY191" s="204" t="s">
        <v>126</v>
      </c>
    </row>
    <row r="192" spans="2:51" s="14" customFormat="1" ht="13.5">
      <c r="B192" s="222"/>
      <c r="D192" s="187" t="s">
        <v>136</v>
      </c>
      <c r="E192" s="223" t="s">
        <v>5</v>
      </c>
      <c r="F192" s="224" t="s">
        <v>258</v>
      </c>
      <c r="H192" s="225">
        <v>163.703</v>
      </c>
      <c r="I192" s="226"/>
      <c r="L192" s="222"/>
      <c r="M192" s="227"/>
      <c r="N192" s="228"/>
      <c r="O192" s="228"/>
      <c r="P192" s="228"/>
      <c r="Q192" s="228"/>
      <c r="R192" s="228"/>
      <c r="S192" s="228"/>
      <c r="T192" s="229"/>
      <c r="AT192" s="223" t="s">
        <v>136</v>
      </c>
      <c r="AU192" s="223" t="s">
        <v>85</v>
      </c>
      <c r="AV192" s="14" t="s">
        <v>143</v>
      </c>
      <c r="AW192" s="14" t="s">
        <v>39</v>
      </c>
      <c r="AX192" s="14" t="s">
        <v>76</v>
      </c>
      <c r="AY192" s="223" t="s">
        <v>126</v>
      </c>
    </row>
    <row r="193" spans="2:51" s="11" customFormat="1" ht="13.5">
      <c r="B193" s="186"/>
      <c r="D193" s="187" t="s">
        <v>136</v>
      </c>
      <c r="E193" s="188" t="s">
        <v>5</v>
      </c>
      <c r="F193" s="189" t="s">
        <v>374</v>
      </c>
      <c r="H193" s="190" t="s">
        <v>5</v>
      </c>
      <c r="I193" s="191"/>
      <c r="L193" s="186"/>
      <c r="M193" s="192"/>
      <c r="N193" s="193"/>
      <c r="O193" s="193"/>
      <c r="P193" s="193"/>
      <c r="Q193" s="193"/>
      <c r="R193" s="193"/>
      <c r="S193" s="193"/>
      <c r="T193" s="194"/>
      <c r="AT193" s="190" t="s">
        <v>136</v>
      </c>
      <c r="AU193" s="190" t="s">
        <v>85</v>
      </c>
      <c r="AV193" s="11" t="s">
        <v>24</v>
      </c>
      <c r="AW193" s="11" t="s">
        <v>39</v>
      </c>
      <c r="AX193" s="11" t="s">
        <v>76</v>
      </c>
      <c r="AY193" s="190" t="s">
        <v>126</v>
      </c>
    </row>
    <row r="194" spans="2:51" s="12" customFormat="1" ht="13.5">
      <c r="B194" s="195"/>
      <c r="D194" s="187" t="s">
        <v>136</v>
      </c>
      <c r="E194" s="204" t="s">
        <v>5</v>
      </c>
      <c r="F194" s="205" t="s">
        <v>375</v>
      </c>
      <c r="H194" s="206">
        <v>163.703</v>
      </c>
      <c r="I194" s="200"/>
      <c r="L194" s="195"/>
      <c r="M194" s="201"/>
      <c r="N194" s="202"/>
      <c r="O194" s="202"/>
      <c r="P194" s="202"/>
      <c r="Q194" s="202"/>
      <c r="R194" s="202"/>
      <c r="S194" s="202"/>
      <c r="T194" s="203"/>
      <c r="AT194" s="204" t="s">
        <v>136</v>
      </c>
      <c r="AU194" s="204" t="s">
        <v>85</v>
      </c>
      <c r="AV194" s="12" t="s">
        <v>85</v>
      </c>
      <c r="AW194" s="12" t="s">
        <v>39</v>
      </c>
      <c r="AX194" s="12" t="s">
        <v>76</v>
      </c>
      <c r="AY194" s="204" t="s">
        <v>126</v>
      </c>
    </row>
    <row r="195" spans="2:51" s="13" customFormat="1" ht="13.5">
      <c r="B195" s="213"/>
      <c r="D195" s="196" t="s">
        <v>136</v>
      </c>
      <c r="E195" s="214" t="s">
        <v>5</v>
      </c>
      <c r="F195" s="215" t="s">
        <v>237</v>
      </c>
      <c r="H195" s="216">
        <v>327.406</v>
      </c>
      <c r="I195" s="217"/>
      <c r="L195" s="213"/>
      <c r="M195" s="218"/>
      <c r="N195" s="219"/>
      <c r="O195" s="219"/>
      <c r="P195" s="219"/>
      <c r="Q195" s="219"/>
      <c r="R195" s="219"/>
      <c r="S195" s="219"/>
      <c r="T195" s="220"/>
      <c r="AT195" s="221" t="s">
        <v>136</v>
      </c>
      <c r="AU195" s="221" t="s">
        <v>85</v>
      </c>
      <c r="AV195" s="13" t="s">
        <v>134</v>
      </c>
      <c r="AW195" s="13" t="s">
        <v>39</v>
      </c>
      <c r="AX195" s="13" t="s">
        <v>24</v>
      </c>
      <c r="AY195" s="221" t="s">
        <v>126</v>
      </c>
    </row>
    <row r="196" spans="2:65" s="1" customFormat="1" ht="22.5" customHeight="1">
      <c r="B196" s="173"/>
      <c r="C196" s="174" t="s">
        <v>376</v>
      </c>
      <c r="D196" s="174" t="s">
        <v>129</v>
      </c>
      <c r="E196" s="175" t="s">
        <v>377</v>
      </c>
      <c r="F196" s="176" t="s">
        <v>378</v>
      </c>
      <c r="G196" s="177" t="s">
        <v>274</v>
      </c>
      <c r="H196" s="178">
        <v>240.097</v>
      </c>
      <c r="I196" s="179"/>
      <c r="J196" s="180">
        <f>ROUND(I196*H196,2)</f>
        <v>0</v>
      </c>
      <c r="K196" s="176" t="s">
        <v>133</v>
      </c>
      <c r="L196" s="40"/>
      <c r="M196" s="181" t="s">
        <v>5</v>
      </c>
      <c r="N196" s="182" t="s">
        <v>47</v>
      </c>
      <c r="O196" s="41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AR196" s="23" t="s">
        <v>134</v>
      </c>
      <c r="AT196" s="23" t="s">
        <v>129</v>
      </c>
      <c r="AU196" s="23" t="s">
        <v>85</v>
      </c>
      <c r="AY196" s="23" t="s">
        <v>126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134</v>
      </c>
      <c r="BM196" s="23" t="s">
        <v>379</v>
      </c>
    </row>
    <row r="197" spans="2:51" s="11" customFormat="1" ht="13.5">
      <c r="B197" s="186"/>
      <c r="D197" s="187" t="s">
        <v>136</v>
      </c>
      <c r="E197" s="188" t="s">
        <v>5</v>
      </c>
      <c r="F197" s="189" t="s">
        <v>380</v>
      </c>
      <c r="H197" s="190" t="s">
        <v>5</v>
      </c>
      <c r="I197" s="191"/>
      <c r="L197" s="186"/>
      <c r="M197" s="192"/>
      <c r="N197" s="193"/>
      <c r="O197" s="193"/>
      <c r="P197" s="193"/>
      <c r="Q197" s="193"/>
      <c r="R197" s="193"/>
      <c r="S197" s="193"/>
      <c r="T197" s="194"/>
      <c r="AT197" s="190" t="s">
        <v>136</v>
      </c>
      <c r="AU197" s="190" t="s">
        <v>85</v>
      </c>
      <c r="AV197" s="11" t="s">
        <v>24</v>
      </c>
      <c r="AW197" s="11" t="s">
        <v>39</v>
      </c>
      <c r="AX197" s="11" t="s">
        <v>76</v>
      </c>
      <c r="AY197" s="190" t="s">
        <v>126</v>
      </c>
    </row>
    <row r="198" spans="2:51" s="12" customFormat="1" ht="13.5">
      <c r="B198" s="195"/>
      <c r="D198" s="187" t="s">
        <v>136</v>
      </c>
      <c r="E198" s="204" t="s">
        <v>5</v>
      </c>
      <c r="F198" s="205" t="s">
        <v>381</v>
      </c>
      <c r="H198" s="206">
        <v>403.8</v>
      </c>
      <c r="I198" s="200"/>
      <c r="L198" s="195"/>
      <c r="M198" s="201"/>
      <c r="N198" s="202"/>
      <c r="O198" s="202"/>
      <c r="P198" s="202"/>
      <c r="Q198" s="202"/>
      <c r="R198" s="202"/>
      <c r="S198" s="202"/>
      <c r="T198" s="203"/>
      <c r="AT198" s="204" t="s">
        <v>136</v>
      </c>
      <c r="AU198" s="204" t="s">
        <v>85</v>
      </c>
      <c r="AV198" s="12" t="s">
        <v>85</v>
      </c>
      <c r="AW198" s="12" t="s">
        <v>39</v>
      </c>
      <c r="AX198" s="12" t="s">
        <v>76</v>
      </c>
      <c r="AY198" s="204" t="s">
        <v>126</v>
      </c>
    </row>
    <row r="199" spans="2:51" s="12" customFormat="1" ht="13.5">
      <c r="B199" s="195"/>
      <c r="D199" s="187" t="s">
        <v>136</v>
      </c>
      <c r="E199" s="204" t="s">
        <v>5</v>
      </c>
      <c r="F199" s="205" t="s">
        <v>382</v>
      </c>
      <c r="H199" s="206">
        <v>-163.703</v>
      </c>
      <c r="I199" s="200"/>
      <c r="L199" s="195"/>
      <c r="M199" s="201"/>
      <c r="N199" s="202"/>
      <c r="O199" s="202"/>
      <c r="P199" s="202"/>
      <c r="Q199" s="202"/>
      <c r="R199" s="202"/>
      <c r="S199" s="202"/>
      <c r="T199" s="203"/>
      <c r="AT199" s="204" t="s">
        <v>136</v>
      </c>
      <c r="AU199" s="204" t="s">
        <v>85</v>
      </c>
      <c r="AV199" s="12" t="s">
        <v>85</v>
      </c>
      <c r="AW199" s="12" t="s">
        <v>39</v>
      </c>
      <c r="AX199" s="12" t="s">
        <v>76</v>
      </c>
      <c r="AY199" s="204" t="s">
        <v>126</v>
      </c>
    </row>
    <row r="200" spans="2:51" s="13" customFormat="1" ht="13.5">
      <c r="B200" s="213"/>
      <c r="D200" s="196" t="s">
        <v>136</v>
      </c>
      <c r="E200" s="214" t="s">
        <v>5</v>
      </c>
      <c r="F200" s="215" t="s">
        <v>237</v>
      </c>
      <c r="H200" s="216">
        <v>240.097</v>
      </c>
      <c r="I200" s="217"/>
      <c r="L200" s="213"/>
      <c r="M200" s="218"/>
      <c r="N200" s="219"/>
      <c r="O200" s="219"/>
      <c r="P200" s="219"/>
      <c r="Q200" s="219"/>
      <c r="R200" s="219"/>
      <c r="S200" s="219"/>
      <c r="T200" s="220"/>
      <c r="AT200" s="221" t="s">
        <v>136</v>
      </c>
      <c r="AU200" s="221" t="s">
        <v>85</v>
      </c>
      <c r="AV200" s="13" t="s">
        <v>134</v>
      </c>
      <c r="AW200" s="13" t="s">
        <v>39</v>
      </c>
      <c r="AX200" s="13" t="s">
        <v>24</v>
      </c>
      <c r="AY200" s="221" t="s">
        <v>126</v>
      </c>
    </row>
    <row r="201" spans="2:65" s="1" customFormat="1" ht="31.5" customHeight="1">
      <c r="B201" s="173"/>
      <c r="C201" s="174" t="s">
        <v>383</v>
      </c>
      <c r="D201" s="174" t="s">
        <v>129</v>
      </c>
      <c r="E201" s="175" t="s">
        <v>384</v>
      </c>
      <c r="F201" s="176" t="s">
        <v>385</v>
      </c>
      <c r="G201" s="177" t="s">
        <v>274</v>
      </c>
      <c r="H201" s="178">
        <v>2400.97</v>
      </c>
      <c r="I201" s="179"/>
      <c r="J201" s="180">
        <f>ROUND(I201*H201,2)</f>
        <v>0</v>
      </c>
      <c r="K201" s="176" t="s">
        <v>133</v>
      </c>
      <c r="L201" s="40"/>
      <c r="M201" s="181" t="s">
        <v>5</v>
      </c>
      <c r="N201" s="182" t="s">
        <v>47</v>
      </c>
      <c r="O201" s="41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23" t="s">
        <v>134</v>
      </c>
      <c r="AT201" s="23" t="s">
        <v>129</v>
      </c>
      <c r="AU201" s="23" t="s">
        <v>85</v>
      </c>
      <c r="AY201" s="23" t="s">
        <v>126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24</v>
      </c>
      <c r="BK201" s="185">
        <f>ROUND(I201*H201,2)</f>
        <v>0</v>
      </c>
      <c r="BL201" s="23" t="s">
        <v>134</v>
      </c>
      <c r="BM201" s="23" t="s">
        <v>386</v>
      </c>
    </row>
    <row r="202" spans="2:51" s="12" customFormat="1" ht="13.5">
      <c r="B202" s="195"/>
      <c r="D202" s="187" t="s">
        <v>136</v>
      </c>
      <c r="E202" s="204" t="s">
        <v>5</v>
      </c>
      <c r="F202" s="205" t="s">
        <v>387</v>
      </c>
      <c r="H202" s="206">
        <v>2400.97</v>
      </c>
      <c r="I202" s="200"/>
      <c r="L202" s="195"/>
      <c r="M202" s="201"/>
      <c r="N202" s="202"/>
      <c r="O202" s="202"/>
      <c r="P202" s="202"/>
      <c r="Q202" s="202"/>
      <c r="R202" s="202"/>
      <c r="S202" s="202"/>
      <c r="T202" s="203"/>
      <c r="AT202" s="204" t="s">
        <v>136</v>
      </c>
      <c r="AU202" s="204" t="s">
        <v>85</v>
      </c>
      <c r="AV202" s="12" t="s">
        <v>85</v>
      </c>
      <c r="AW202" s="12" t="s">
        <v>39</v>
      </c>
      <c r="AX202" s="12" t="s">
        <v>24</v>
      </c>
      <c r="AY202" s="204" t="s">
        <v>126</v>
      </c>
    </row>
    <row r="203" spans="2:51" s="11" customFormat="1" ht="27">
      <c r="B203" s="186"/>
      <c r="D203" s="196" t="s">
        <v>136</v>
      </c>
      <c r="E203" s="207" t="s">
        <v>5</v>
      </c>
      <c r="F203" s="208" t="s">
        <v>388</v>
      </c>
      <c r="H203" s="209" t="s">
        <v>5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90" t="s">
        <v>136</v>
      </c>
      <c r="AU203" s="190" t="s">
        <v>85</v>
      </c>
      <c r="AV203" s="11" t="s">
        <v>24</v>
      </c>
      <c r="AW203" s="11" t="s">
        <v>39</v>
      </c>
      <c r="AX203" s="11" t="s">
        <v>76</v>
      </c>
      <c r="AY203" s="190" t="s">
        <v>126</v>
      </c>
    </row>
    <row r="204" spans="2:65" s="1" customFormat="1" ht="22.5" customHeight="1">
      <c r="B204" s="173"/>
      <c r="C204" s="174" t="s">
        <v>389</v>
      </c>
      <c r="D204" s="174" t="s">
        <v>129</v>
      </c>
      <c r="E204" s="175" t="s">
        <v>390</v>
      </c>
      <c r="F204" s="176" t="s">
        <v>391</v>
      </c>
      <c r="G204" s="177" t="s">
        <v>274</v>
      </c>
      <c r="H204" s="178">
        <v>163.703</v>
      </c>
      <c r="I204" s="179"/>
      <c r="J204" s="180">
        <f>ROUND(I204*H204,2)</f>
        <v>0</v>
      </c>
      <c r="K204" s="176" t="s">
        <v>133</v>
      </c>
      <c r="L204" s="40"/>
      <c r="M204" s="181" t="s">
        <v>5</v>
      </c>
      <c r="N204" s="182" t="s">
        <v>47</v>
      </c>
      <c r="O204" s="41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AR204" s="23" t="s">
        <v>134</v>
      </c>
      <c r="AT204" s="23" t="s">
        <v>129</v>
      </c>
      <c r="AU204" s="23" t="s">
        <v>85</v>
      </c>
      <c r="AY204" s="23" t="s">
        <v>126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3" t="s">
        <v>24</v>
      </c>
      <c r="BK204" s="185">
        <f>ROUND(I204*H204,2)</f>
        <v>0</v>
      </c>
      <c r="BL204" s="23" t="s">
        <v>134</v>
      </c>
      <c r="BM204" s="23" t="s">
        <v>392</v>
      </c>
    </row>
    <row r="205" spans="2:51" s="12" customFormat="1" ht="13.5">
      <c r="B205" s="195"/>
      <c r="D205" s="196" t="s">
        <v>136</v>
      </c>
      <c r="E205" s="197" t="s">
        <v>5</v>
      </c>
      <c r="F205" s="198" t="s">
        <v>393</v>
      </c>
      <c r="H205" s="199">
        <v>163.703</v>
      </c>
      <c r="I205" s="200"/>
      <c r="L205" s="195"/>
      <c r="M205" s="201"/>
      <c r="N205" s="202"/>
      <c r="O205" s="202"/>
      <c r="P205" s="202"/>
      <c r="Q205" s="202"/>
      <c r="R205" s="202"/>
      <c r="S205" s="202"/>
      <c r="T205" s="203"/>
      <c r="AT205" s="204" t="s">
        <v>136</v>
      </c>
      <c r="AU205" s="204" t="s">
        <v>85</v>
      </c>
      <c r="AV205" s="12" t="s">
        <v>85</v>
      </c>
      <c r="AW205" s="12" t="s">
        <v>39</v>
      </c>
      <c r="AX205" s="12" t="s">
        <v>24</v>
      </c>
      <c r="AY205" s="204" t="s">
        <v>126</v>
      </c>
    </row>
    <row r="206" spans="2:65" s="1" customFormat="1" ht="22.5" customHeight="1">
      <c r="B206" s="173"/>
      <c r="C206" s="174" t="s">
        <v>394</v>
      </c>
      <c r="D206" s="174" t="s">
        <v>129</v>
      </c>
      <c r="E206" s="175" t="s">
        <v>395</v>
      </c>
      <c r="F206" s="176" t="s">
        <v>396</v>
      </c>
      <c r="G206" s="177" t="s">
        <v>274</v>
      </c>
      <c r="H206" s="178">
        <v>12</v>
      </c>
      <c r="I206" s="179"/>
      <c r="J206" s="180">
        <f>ROUND(I206*H206,2)</f>
        <v>0</v>
      </c>
      <c r="K206" s="176" t="s">
        <v>133</v>
      </c>
      <c r="L206" s="40"/>
      <c r="M206" s="181" t="s">
        <v>5</v>
      </c>
      <c r="N206" s="182" t="s">
        <v>47</v>
      </c>
      <c r="O206" s="41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23" t="s">
        <v>134</v>
      </c>
      <c r="AT206" s="23" t="s">
        <v>129</v>
      </c>
      <c r="AU206" s="23" t="s">
        <v>85</v>
      </c>
      <c r="AY206" s="23" t="s">
        <v>126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3" t="s">
        <v>24</v>
      </c>
      <c r="BK206" s="185">
        <f>ROUND(I206*H206,2)</f>
        <v>0</v>
      </c>
      <c r="BL206" s="23" t="s">
        <v>134</v>
      </c>
      <c r="BM206" s="23" t="s">
        <v>397</v>
      </c>
    </row>
    <row r="207" spans="2:51" s="12" customFormat="1" ht="13.5">
      <c r="B207" s="195"/>
      <c r="D207" s="196" t="s">
        <v>136</v>
      </c>
      <c r="E207" s="197" t="s">
        <v>5</v>
      </c>
      <c r="F207" s="198" t="s">
        <v>398</v>
      </c>
      <c r="H207" s="199">
        <v>12</v>
      </c>
      <c r="I207" s="200"/>
      <c r="L207" s="195"/>
      <c r="M207" s="201"/>
      <c r="N207" s="202"/>
      <c r="O207" s="202"/>
      <c r="P207" s="202"/>
      <c r="Q207" s="202"/>
      <c r="R207" s="202"/>
      <c r="S207" s="202"/>
      <c r="T207" s="203"/>
      <c r="AT207" s="204" t="s">
        <v>136</v>
      </c>
      <c r="AU207" s="204" t="s">
        <v>85</v>
      </c>
      <c r="AV207" s="12" t="s">
        <v>85</v>
      </c>
      <c r="AW207" s="12" t="s">
        <v>39</v>
      </c>
      <c r="AX207" s="12" t="s">
        <v>24</v>
      </c>
      <c r="AY207" s="204" t="s">
        <v>126</v>
      </c>
    </row>
    <row r="208" spans="2:65" s="1" customFormat="1" ht="22.5" customHeight="1">
      <c r="B208" s="173"/>
      <c r="C208" s="230" t="s">
        <v>399</v>
      </c>
      <c r="D208" s="230" t="s">
        <v>332</v>
      </c>
      <c r="E208" s="231" t="s">
        <v>400</v>
      </c>
      <c r="F208" s="232" t="s">
        <v>401</v>
      </c>
      <c r="G208" s="233" t="s">
        <v>335</v>
      </c>
      <c r="H208" s="234">
        <v>25.2</v>
      </c>
      <c r="I208" s="235"/>
      <c r="J208" s="236">
        <f>ROUND(I208*H208,2)</f>
        <v>0</v>
      </c>
      <c r="K208" s="232" t="s">
        <v>133</v>
      </c>
      <c r="L208" s="237"/>
      <c r="M208" s="238" t="s">
        <v>5</v>
      </c>
      <c r="N208" s="239" t="s">
        <v>47</v>
      </c>
      <c r="O208" s="41"/>
      <c r="P208" s="183">
        <f>O208*H208</f>
        <v>0</v>
      </c>
      <c r="Q208" s="183">
        <v>1</v>
      </c>
      <c r="R208" s="183">
        <f>Q208*H208</f>
        <v>25.2</v>
      </c>
      <c r="S208" s="183">
        <v>0</v>
      </c>
      <c r="T208" s="184">
        <f>S208*H208</f>
        <v>0</v>
      </c>
      <c r="AR208" s="23" t="s">
        <v>171</v>
      </c>
      <c r="AT208" s="23" t="s">
        <v>332</v>
      </c>
      <c r="AU208" s="23" t="s">
        <v>85</v>
      </c>
      <c r="AY208" s="23" t="s">
        <v>126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23" t="s">
        <v>24</v>
      </c>
      <c r="BK208" s="185">
        <f>ROUND(I208*H208,2)</f>
        <v>0</v>
      </c>
      <c r="BL208" s="23" t="s">
        <v>134</v>
      </c>
      <c r="BM208" s="23" t="s">
        <v>402</v>
      </c>
    </row>
    <row r="209" spans="2:51" s="11" customFormat="1" ht="13.5">
      <c r="B209" s="186"/>
      <c r="D209" s="187" t="s">
        <v>136</v>
      </c>
      <c r="E209" s="188" t="s">
        <v>5</v>
      </c>
      <c r="F209" s="189" t="s">
        <v>403</v>
      </c>
      <c r="H209" s="190" t="s">
        <v>5</v>
      </c>
      <c r="I209" s="191"/>
      <c r="L209" s="186"/>
      <c r="M209" s="192"/>
      <c r="N209" s="193"/>
      <c r="O209" s="193"/>
      <c r="P209" s="193"/>
      <c r="Q209" s="193"/>
      <c r="R209" s="193"/>
      <c r="S209" s="193"/>
      <c r="T209" s="194"/>
      <c r="AT209" s="190" t="s">
        <v>136</v>
      </c>
      <c r="AU209" s="190" t="s">
        <v>85</v>
      </c>
      <c r="AV209" s="11" t="s">
        <v>24</v>
      </c>
      <c r="AW209" s="11" t="s">
        <v>39</v>
      </c>
      <c r="AX209" s="11" t="s">
        <v>76</v>
      </c>
      <c r="AY209" s="190" t="s">
        <v>126</v>
      </c>
    </row>
    <row r="210" spans="2:51" s="12" customFormat="1" ht="13.5">
      <c r="B210" s="195"/>
      <c r="D210" s="196" t="s">
        <v>136</v>
      </c>
      <c r="E210" s="197" t="s">
        <v>5</v>
      </c>
      <c r="F210" s="198" t="s">
        <v>404</v>
      </c>
      <c r="H210" s="199">
        <v>25.2</v>
      </c>
      <c r="I210" s="200"/>
      <c r="L210" s="195"/>
      <c r="M210" s="201"/>
      <c r="N210" s="202"/>
      <c r="O210" s="202"/>
      <c r="P210" s="202"/>
      <c r="Q210" s="202"/>
      <c r="R210" s="202"/>
      <c r="S210" s="202"/>
      <c r="T210" s="203"/>
      <c r="AT210" s="204" t="s">
        <v>136</v>
      </c>
      <c r="AU210" s="204" t="s">
        <v>85</v>
      </c>
      <c r="AV210" s="12" t="s">
        <v>85</v>
      </c>
      <c r="AW210" s="12" t="s">
        <v>39</v>
      </c>
      <c r="AX210" s="12" t="s">
        <v>24</v>
      </c>
      <c r="AY210" s="204" t="s">
        <v>126</v>
      </c>
    </row>
    <row r="211" spans="2:65" s="1" customFormat="1" ht="22.5" customHeight="1">
      <c r="B211" s="173"/>
      <c r="C211" s="174" t="s">
        <v>405</v>
      </c>
      <c r="D211" s="174" t="s">
        <v>129</v>
      </c>
      <c r="E211" s="175" t="s">
        <v>406</v>
      </c>
      <c r="F211" s="176" t="s">
        <v>407</v>
      </c>
      <c r="G211" s="177" t="s">
        <v>274</v>
      </c>
      <c r="H211" s="178">
        <v>403.8</v>
      </c>
      <c r="I211" s="179"/>
      <c r="J211" s="180">
        <f>ROUND(I211*H211,2)</f>
        <v>0</v>
      </c>
      <c r="K211" s="176" t="s">
        <v>133</v>
      </c>
      <c r="L211" s="40"/>
      <c r="M211" s="181" t="s">
        <v>5</v>
      </c>
      <c r="N211" s="182" t="s">
        <v>47</v>
      </c>
      <c r="O211" s="41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3" t="s">
        <v>134</v>
      </c>
      <c r="AT211" s="23" t="s">
        <v>129</v>
      </c>
      <c r="AU211" s="23" t="s">
        <v>85</v>
      </c>
      <c r="AY211" s="23" t="s">
        <v>126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24</v>
      </c>
      <c r="BK211" s="185">
        <f>ROUND(I211*H211,2)</f>
        <v>0</v>
      </c>
      <c r="BL211" s="23" t="s">
        <v>134</v>
      </c>
      <c r="BM211" s="23" t="s">
        <v>408</v>
      </c>
    </row>
    <row r="212" spans="2:51" s="11" customFormat="1" ht="13.5">
      <c r="B212" s="186"/>
      <c r="D212" s="187" t="s">
        <v>136</v>
      </c>
      <c r="E212" s="188" t="s">
        <v>5</v>
      </c>
      <c r="F212" s="189" t="s">
        <v>409</v>
      </c>
      <c r="H212" s="190" t="s">
        <v>5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90" t="s">
        <v>136</v>
      </c>
      <c r="AU212" s="190" t="s">
        <v>85</v>
      </c>
      <c r="AV212" s="11" t="s">
        <v>24</v>
      </c>
      <c r="AW212" s="11" t="s">
        <v>39</v>
      </c>
      <c r="AX212" s="11" t="s">
        <v>76</v>
      </c>
      <c r="AY212" s="190" t="s">
        <v>126</v>
      </c>
    </row>
    <row r="213" spans="2:51" s="12" customFormat="1" ht="13.5">
      <c r="B213" s="195"/>
      <c r="D213" s="187" t="s">
        <v>136</v>
      </c>
      <c r="E213" s="204" t="s">
        <v>5</v>
      </c>
      <c r="F213" s="205" t="s">
        <v>410</v>
      </c>
      <c r="H213" s="206">
        <v>240.097</v>
      </c>
      <c r="I213" s="200"/>
      <c r="L213" s="195"/>
      <c r="M213" s="201"/>
      <c r="N213" s="202"/>
      <c r="O213" s="202"/>
      <c r="P213" s="202"/>
      <c r="Q213" s="202"/>
      <c r="R213" s="202"/>
      <c r="S213" s="202"/>
      <c r="T213" s="203"/>
      <c r="AT213" s="204" t="s">
        <v>136</v>
      </c>
      <c r="AU213" s="204" t="s">
        <v>85</v>
      </c>
      <c r="AV213" s="12" t="s">
        <v>85</v>
      </c>
      <c r="AW213" s="12" t="s">
        <v>39</v>
      </c>
      <c r="AX213" s="12" t="s">
        <v>76</v>
      </c>
      <c r="AY213" s="204" t="s">
        <v>126</v>
      </c>
    </row>
    <row r="214" spans="2:51" s="11" customFormat="1" ht="13.5">
      <c r="B214" s="186"/>
      <c r="D214" s="187" t="s">
        <v>136</v>
      </c>
      <c r="E214" s="188" t="s">
        <v>5</v>
      </c>
      <c r="F214" s="189" t="s">
        <v>411</v>
      </c>
      <c r="H214" s="190" t="s">
        <v>5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90" t="s">
        <v>136</v>
      </c>
      <c r="AU214" s="190" t="s">
        <v>85</v>
      </c>
      <c r="AV214" s="11" t="s">
        <v>24</v>
      </c>
      <c r="AW214" s="11" t="s">
        <v>39</v>
      </c>
      <c r="AX214" s="11" t="s">
        <v>76</v>
      </c>
      <c r="AY214" s="190" t="s">
        <v>126</v>
      </c>
    </row>
    <row r="215" spans="2:51" s="12" customFormat="1" ht="13.5">
      <c r="B215" s="195"/>
      <c r="D215" s="187" t="s">
        <v>136</v>
      </c>
      <c r="E215" s="204" t="s">
        <v>5</v>
      </c>
      <c r="F215" s="205" t="s">
        <v>412</v>
      </c>
      <c r="H215" s="206">
        <v>163.703</v>
      </c>
      <c r="I215" s="200"/>
      <c r="L215" s="195"/>
      <c r="M215" s="201"/>
      <c r="N215" s="202"/>
      <c r="O215" s="202"/>
      <c r="P215" s="202"/>
      <c r="Q215" s="202"/>
      <c r="R215" s="202"/>
      <c r="S215" s="202"/>
      <c r="T215" s="203"/>
      <c r="AT215" s="204" t="s">
        <v>136</v>
      </c>
      <c r="AU215" s="204" t="s">
        <v>85</v>
      </c>
      <c r="AV215" s="12" t="s">
        <v>85</v>
      </c>
      <c r="AW215" s="12" t="s">
        <v>39</v>
      </c>
      <c r="AX215" s="12" t="s">
        <v>76</v>
      </c>
      <c r="AY215" s="204" t="s">
        <v>126</v>
      </c>
    </row>
    <row r="216" spans="2:51" s="13" customFormat="1" ht="13.5">
      <c r="B216" s="213"/>
      <c r="D216" s="196" t="s">
        <v>136</v>
      </c>
      <c r="E216" s="214" t="s">
        <v>5</v>
      </c>
      <c r="F216" s="215" t="s">
        <v>237</v>
      </c>
      <c r="H216" s="216">
        <v>403.8</v>
      </c>
      <c r="I216" s="217"/>
      <c r="L216" s="213"/>
      <c r="M216" s="218"/>
      <c r="N216" s="219"/>
      <c r="O216" s="219"/>
      <c r="P216" s="219"/>
      <c r="Q216" s="219"/>
      <c r="R216" s="219"/>
      <c r="S216" s="219"/>
      <c r="T216" s="220"/>
      <c r="AT216" s="221" t="s">
        <v>136</v>
      </c>
      <c r="AU216" s="221" t="s">
        <v>85</v>
      </c>
      <c r="AV216" s="13" t="s">
        <v>134</v>
      </c>
      <c r="AW216" s="13" t="s">
        <v>39</v>
      </c>
      <c r="AX216" s="13" t="s">
        <v>24</v>
      </c>
      <c r="AY216" s="221" t="s">
        <v>126</v>
      </c>
    </row>
    <row r="217" spans="2:65" s="1" customFormat="1" ht="22.5" customHeight="1">
      <c r="B217" s="173"/>
      <c r="C217" s="174" t="s">
        <v>413</v>
      </c>
      <c r="D217" s="174" t="s">
        <v>129</v>
      </c>
      <c r="E217" s="175" t="s">
        <v>414</v>
      </c>
      <c r="F217" s="176" t="s">
        <v>415</v>
      </c>
      <c r="G217" s="177" t="s">
        <v>335</v>
      </c>
      <c r="H217" s="178">
        <v>504.204</v>
      </c>
      <c r="I217" s="179"/>
      <c r="J217" s="180">
        <f>ROUND(I217*H217,2)</f>
        <v>0</v>
      </c>
      <c r="K217" s="176" t="s">
        <v>133</v>
      </c>
      <c r="L217" s="40"/>
      <c r="M217" s="181" t="s">
        <v>5</v>
      </c>
      <c r="N217" s="182" t="s">
        <v>47</v>
      </c>
      <c r="O217" s="41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AR217" s="23" t="s">
        <v>134</v>
      </c>
      <c r="AT217" s="23" t="s">
        <v>129</v>
      </c>
      <c r="AU217" s="23" t="s">
        <v>85</v>
      </c>
      <c r="AY217" s="23" t="s">
        <v>126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23" t="s">
        <v>24</v>
      </c>
      <c r="BK217" s="185">
        <f>ROUND(I217*H217,2)</f>
        <v>0</v>
      </c>
      <c r="BL217" s="23" t="s">
        <v>134</v>
      </c>
      <c r="BM217" s="23" t="s">
        <v>416</v>
      </c>
    </row>
    <row r="218" spans="2:51" s="12" customFormat="1" ht="13.5">
      <c r="B218" s="195"/>
      <c r="D218" s="196" t="s">
        <v>136</v>
      </c>
      <c r="E218" s="197" t="s">
        <v>5</v>
      </c>
      <c r="F218" s="198" t="s">
        <v>417</v>
      </c>
      <c r="H218" s="199">
        <v>504.204</v>
      </c>
      <c r="I218" s="200"/>
      <c r="L218" s="195"/>
      <c r="M218" s="201"/>
      <c r="N218" s="202"/>
      <c r="O218" s="202"/>
      <c r="P218" s="202"/>
      <c r="Q218" s="202"/>
      <c r="R218" s="202"/>
      <c r="S218" s="202"/>
      <c r="T218" s="203"/>
      <c r="AT218" s="204" t="s">
        <v>136</v>
      </c>
      <c r="AU218" s="204" t="s">
        <v>85</v>
      </c>
      <c r="AV218" s="12" t="s">
        <v>85</v>
      </c>
      <c r="AW218" s="12" t="s">
        <v>39</v>
      </c>
      <c r="AX218" s="12" t="s">
        <v>24</v>
      </c>
      <c r="AY218" s="204" t="s">
        <v>126</v>
      </c>
    </row>
    <row r="219" spans="2:65" s="1" customFormat="1" ht="22.5" customHeight="1">
      <c r="B219" s="173"/>
      <c r="C219" s="174" t="s">
        <v>418</v>
      </c>
      <c r="D219" s="174" t="s">
        <v>129</v>
      </c>
      <c r="E219" s="175" t="s">
        <v>419</v>
      </c>
      <c r="F219" s="176" t="s">
        <v>420</v>
      </c>
      <c r="G219" s="177" t="s">
        <v>274</v>
      </c>
      <c r="H219" s="178">
        <v>68.164</v>
      </c>
      <c r="I219" s="179"/>
      <c r="J219" s="180">
        <f>ROUND(I219*H219,2)</f>
        <v>0</v>
      </c>
      <c r="K219" s="176" t="s">
        <v>133</v>
      </c>
      <c r="L219" s="40"/>
      <c r="M219" s="181" t="s">
        <v>5</v>
      </c>
      <c r="N219" s="182" t="s">
        <v>47</v>
      </c>
      <c r="O219" s="41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AR219" s="23" t="s">
        <v>134</v>
      </c>
      <c r="AT219" s="23" t="s">
        <v>129</v>
      </c>
      <c r="AU219" s="23" t="s">
        <v>85</v>
      </c>
      <c r="AY219" s="23" t="s">
        <v>126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23" t="s">
        <v>24</v>
      </c>
      <c r="BK219" s="185">
        <f>ROUND(I219*H219,2)</f>
        <v>0</v>
      </c>
      <c r="BL219" s="23" t="s">
        <v>134</v>
      </c>
      <c r="BM219" s="23" t="s">
        <v>421</v>
      </c>
    </row>
    <row r="220" spans="2:51" s="11" customFormat="1" ht="13.5">
      <c r="B220" s="186"/>
      <c r="D220" s="187" t="s">
        <v>136</v>
      </c>
      <c r="E220" s="188" t="s">
        <v>5</v>
      </c>
      <c r="F220" s="189" t="s">
        <v>422</v>
      </c>
      <c r="H220" s="190" t="s">
        <v>5</v>
      </c>
      <c r="I220" s="191"/>
      <c r="L220" s="186"/>
      <c r="M220" s="192"/>
      <c r="N220" s="193"/>
      <c r="O220" s="193"/>
      <c r="P220" s="193"/>
      <c r="Q220" s="193"/>
      <c r="R220" s="193"/>
      <c r="S220" s="193"/>
      <c r="T220" s="194"/>
      <c r="AT220" s="190" t="s">
        <v>136</v>
      </c>
      <c r="AU220" s="190" t="s">
        <v>85</v>
      </c>
      <c r="AV220" s="11" t="s">
        <v>24</v>
      </c>
      <c r="AW220" s="11" t="s">
        <v>39</v>
      </c>
      <c r="AX220" s="11" t="s">
        <v>76</v>
      </c>
      <c r="AY220" s="190" t="s">
        <v>126</v>
      </c>
    </row>
    <row r="221" spans="2:51" s="12" customFormat="1" ht="13.5">
      <c r="B221" s="195"/>
      <c r="D221" s="187" t="s">
        <v>136</v>
      </c>
      <c r="E221" s="204" t="s">
        <v>5</v>
      </c>
      <c r="F221" s="205" t="s">
        <v>423</v>
      </c>
      <c r="H221" s="206">
        <v>7.85</v>
      </c>
      <c r="I221" s="200"/>
      <c r="L221" s="195"/>
      <c r="M221" s="201"/>
      <c r="N221" s="202"/>
      <c r="O221" s="202"/>
      <c r="P221" s="202"/>
      <c r="Q221" s="202"/>
      <c r="R221" s="202"/>
      <c r="S221" s="202"/>
      <c r="T221" s="203"/>
      <c r="AT221" s="204" t="s">
        <v>136</v>
      </c>
      <c r="AU221" s="204" t="s">
        <v>85</v>
      </c>
      <c r="AV221" s="12" t="s">
        <v>85</v>
      </c>
      <c r="AW221" s="12" t="s">
        <v>39</v>
      </c>
      <c r="AX221" s="12" t="s">
        <v>76</v>
      </c>
      <c r="AY221" s="204" t="s">
        <v>126</v>
      </c>
    </row>
    <row r="222" spans="2:51" s="12" customFormat="1" ht="13.5">
      <c r="B222" s="195"/>
      <c r="D222" s="187" t="s">
        <v>136</v>
      </c>
      <c r="E222" s="204" t="s">
        <v>5</v>
      </c>
      <c r="F222" s="205" t="s">
        <v>424</v>
      </c>
      <c r="H222" s="206">
        <v>3.93</v>
      </c>
      <c r="I222" s="200"/>
      <c r="L222" s="195"/>
      <c r="M222" s="201"/>
      <c r="N222" s="202"/>
      <c r="O222" s="202"/>
      <c r="P222" s="202"/>
      <c r="Q222" s="202"/>
      <c r="R222" s="202"/>
      <c r="S222" s="202"/>
      <c r="T222" s="203"/>
      <c r="AT222" s="204" t="s">
        <v>136</v>
      </c>
      <c r="AU222" s="204" t="s">
        <v>85</v>
      </c>
      <c r="AV222" s="12" t="s">
        <v>85</v>
      </c>
      <c r="AW222" s="12" t="s">
        <v>39</v>
      </c>
      <c r="AX222" s="12" t="s">
        <v>76</v>
      </c>
      <c r="AY222" s="204" t="s">
        <v>126</v>
      </c>
    </row>
    <row r="223" spans="2:51" s="12" customFormat="1" ht="13.5">
      <c r="B223" s="195"/>
      <c r="D223" s="187" t="s">
        <v>136</v>
      </c>
      <c r="E223" s="204" t="s">
        <v>5</v>
      </c>
      <c r="F223" s="205" t="s">
        <v>425</v>
      </c>
      <c r="H223" s="206">
        <v>6.072</v>
      </c>
      <c r="I223" s="200"/>
      <c r="L223" s="195"/>
      <c r="M223" s="201"/>
      <c r="N223" s="202"/>
      <c r="O223" s="202"/>
      <c r="P223" s="202"/>
      <c r="Q223" s="202"/>
      <c r="R223" s="202"/>
      <c r="S223" s="202"/>
      <c r="T223" s="203"/>
      <c r="AT223" s="204" t="s">
        <v>136</v>
      </c>
      <c r="AU223" s="204" t="s">
        <v>85</v>
      </c>
      <c r="AV223" s="12" t="s">
        <v>85</v>
      </c>
      <c r="AW223" s="12" t="s">
        <v>39</v>
      </c>
      <c r="AX223" s="12" t="s">
        <v>76</v>
      </c>
      <c r="AY223" s="204" t="s">
        <v>126</v>
      </c>
    </row>
    <row r="224" spans="2:51" s="14" customFormat="1" ht="13.5">
      <c r="B224" s="222"/>
      <c r="D224" s="187" t="s">
        <v>136</v>
      </c>
      <c r="E224" s="223" t="s">
        <v>5</v>
      </c>
      <c r="F224" s="224" t="s">
        <v>258</v>
      </c>
      <c r="H224" s="225">
        <v>17.852</v>
      </c>
      <c r="I224" s="226"/>
      <c r="L224" s="222"/>
      <c r="M224" s="227"/>
      <c r="N224" s="228"/>
      <c r="O224" s="228"/>
      <c r="P224" s="228"/>
      <c r="Q224" s="228"/>
      <c r="R224" s="228"/>
      <c r="S224" s="228"/>
      <c r="T224" s="229"/>
      <c r="AT224" s="223" t="s">
        <v>136</v>
      </c>
      <c r="AU224" s="223" t="s">
        <v>85</v>
      </c>
      <c r="AV224" s="14" t="s">
        <v>143</v>
      </c>
      <c r="AW224" s="14" t="s">
        <v>39</v>
      </c>
      <c r="AX224" s="14" t="s">
        <v>76</v>
      </c>
      <c r="AY224" s="223" t="s">
        <v>126</v>
      </c>
    </row>
    <row r="225" spans="2:51" s="11" customFormat="1" ht="13.5">
      <c r="B225" s="186"/>
      <c r="D225" s="187" t="s">
        <v>136</v>
      </c>
      <c r="E225" s="188" t="s">
        <v>5</v>
      </c>
      <c r="F225" s="189" t="s">
        <v>426</v>
      </c>
      <c r="H225" s="190" t="s">
        <v>5</v>
      </c>
      <c r="I225" s="191"/>
      <c r="L225" s="186"/>
      <c r="M225" s="192"/>
      <c r="N225" s="193"/>
      <c r="O225" s="193"/>
      <c r="P225" s="193"/>
      <c r="Q225" s="193"/>
      <c r="R225" s="193"/>
      <c r="S225" s="193"/>
      <c r="T225" s="194"/>
      <c r="AT225" s="190" t="s">
        <v>136</v>
      </c>
      <c r="AU225" s="190" t="s">
        <v>85</v>
      </c>
      <c r="AV225" s="11" t="s">
        <v>24</v>
      </c>
      <c r="AW225" s="11" t="s">
        <v>39</v>
      </c>
      <c r="AX225" s="11" t="s">
        <v>76</v>
      </c>
      <c r="AY225" s="190" t="s">
        <v>126</v>
      </c>
    </row>
    <row r="226" spans="2:51" s="12" customFormat="1" ht="13.5">
      <c r="B226" s="195"/>
      <c r="D226" s="187" t="s">
        <v>136</v>
      </c>
      <c r="E226" s="204" t="s">
        <v>5</v>
      </c>
      <c r="F226" s="205" t="s">
        <v>427</v>
      </c>
      <c r="H226" s="206">
        <v>25.12</v>
      </c>
      <c r="I226" s="200"/>
      <c r="L226" s="195"/>
      <c r="M226" s="201"/>
      <c r="N226" s="202"/>
      <c r="O226" s="202"/>
      <c r="P226" s="202"/>
      <c r="Q226" s="202"/>
      <c r="R226" s="202"/>
      <c r="S226" s="202"/>
      <c r="T226" s="203"/>
      <c r="AT226" s="204" t="s">
        <v>136</v>
      </c>
      <c r="AU226" s="204" t="s">
        <v>85</v>
      </c>
      <c r="AV226" s="12" t="s">
        <v>85</v>
      </c>
      <c r="AW226" s="12" t="s">
        <v>39</v>
      </c>
      <c r="AX226" s="12" t="s">
        <v>76</v>
      </c>
      <c r="AY226" s="204" t="s">
        <v>126</v>
      </c>
    </row>
    <row r="227" spans="2:51" s="12" customFormat="1" ht="13.5">
      <c r="B227" s="195"/>
      <c r="D227" s="187" t="s">
        <v>136</v>
      </c>
      <c r="E227" s="204" t="s">
        <v>5</v>
      </c>
      <c r="F227" s="205" t="s">
        <v>428</v>
      </c>
      <c r="H227" s="206">
        <v>11.79</v>
      </c>
      <c r="I227" s="200"/>
      <c r="L227" s="195"/>
      <c r="M227" s="201"/>
      <c r="N227" s="202"/>
      <c r="O227" s="202"/>
      <c r="P227" s="202"/>
      <c r="Q227" s="202"/>
      <c r="R227" s="202"/>
      <c r="S227" s="202"/>
      <c r="T227" s="203"/>
      <c r="AT227" s="204" t="s">
        <v>136</v>
      </c>
      <c r="AU227" s="204" t="s">
        <v>85</v>
      </c>
      <c r="AV227" s="12" t="s">
        <v>85</v>
      </c>
      <c r="AW227" s="12" t="s">
        <v>39</v>
      </c>
      <c r="AX227" s="12" t="s">
        <v>76</v>
      </c>
      <c r="AY227" s="204" t="s">
        <v>126</v>
      </c>
    </row>
    <row r="228" spans="2:51" s="12" customFormat="1" ht="13.5">
      <c r="B228" s="195"/>
      <c r="D228" s="187" t="s">
        <v>136</v>
      </c>
      <c r="E228" s="204" t="s">
        <v>5</v>
      </c>
      <c r="F228" s="205" t="s">
        <v>429</v>
      </c>
      <c r="H228" s="206">
        <v>3.432</v>
      </c>
      <c r="I228" s="200"/>
      <c r="L228" s="195"/>
      <c r="M228" s="201"/>
      <c r="N228" s="202"/>
      <c r="O228" s="202"/>
      <c r="P228" s="202"/>
      <c r="Q228" s="202"/>
      <c r="R228" s="202"/>
      <c r="S228" s="202"/>
      <c r="T228" s="203"/>
      <c r="AT228" s="204" t="s">
        <v>136</v>
      </c>
      <c r="AU228" s="204" t="s">
        <v>85</v>
      </c>
      <c r="AV228" s="12" t="s">
        <v>85</v>
      </c>
      <c r="AW228" s="12" t="s">
        <v>39</v>
      </c>
      <c r="AX228" s="12" t="s">
        <v>76</v>
      </c>
      <c r="AY228" s="204" t="s">
        <v>126</v>
      </c>
    </row>
    <row r="229" spans="2:51" s="12" customFormat="1" ht="13.5">
      <c r="B229" s="195"/>
      <c r="D229" s="187" t="s">
        <v>136</v>
      </c>
      <c r="E229" s="204" t="s">
        <v>5</v>
      </c>
      <c r="F229" s="205" t="s">
        <v>430</v>
      </c>
      <c r="H229" s="206">
        <v>6.37</v>
      </c>
      <c r="I229" s="200"/>
      <c r="L229" s="195"/>
      <c r="M229" s="201"/>
      <c r="N229" s="202"/>
      <c r="O229" s="202"/>
      <c r="P229" s="202"/>
      <c r="Q229" s="202"/>
      <c r="R229" s="202"/>
      <c r="S229" s="202"/>
      <c r="T229" s="203"/>
      <c r="AT229" s="204" t="s">
        <v>136</v>
      </c>
      <c r="AU229" s="204" t="s">
        <v>85</v>
      </c>
      <c r="AV229" s="12" t="s">
        <v>85</v>
      </c>
      <c r="AW229" s="12" t="s">
        <v>39</v>
      </c>
      <c r="AX229" s="12" t="s">
        <v>76</v>
      </c>
      <c r="AY229" s="204" t="s">
        <v>126</v>
      </c>
    </row>
    <row r="230" spans="2:51" s="12" customFormat="1" ht="13.5">
      <c r="B230" s="195"/>
      <c r="D230" s="187" t="s">
        <v>136</v>
      </c>
      <c r="E230" s="204" t="s">
        <v>5</v>
      </c>
      <c r="F230" s="205" t="s">
        <v>431</v>
      </c>
      <c r="H230" s="206">
        <v>3.6</v>
      </c>
      <c r="I230" s="200"/>
      <c r="L230" s="195"/>
      <c r="M230" s="201"/>
      <c r="N230" s="202"/>
      <c r="O230" s="202"/>
      <c r="P230" s="202"/>
      <c r="Q230" s="202"/>
      <c r="R230" s="202"/>
      <c r="S230" s="202"/>
      <c r="T230" s="203"/>
      <c r="AT230" s="204" t="s">
        <v>136</v>
      </c>
      <c r="AU230" s="204" t="s">
        <v>85</v>
      </c>
      <c r="AV230" s="12" t="s">
        <v>85</v>
      </c>
      <c r="AW230" s="12" t="s">
        <v>39</v>
      </c>
      <c r="AX230" s="12" t="s">
        <v>76</v>
      </c>
      <c r="AY230" s="204" t="s">
        <v>126</v>
      </c>
    </row>
    <row r="231" spans="2:51" s="14" customFormat="1" ht="13.5">
      <c r="B231" s="222"/>
      <c r="D231" s="187" t="s">
        <v>136</v>
      </c>
      <c r="E231" s="223" t="s">
        <v>5</v>
      </c>
      <c r="F231" s="224" t="s">
        <v>258</v>
      </c>
      <c r="H231" s="225">
        <v>50.312</v>
      </c>
      <c r="I231" s="226"/>
      <c r="L231" s="222"/>
      <c r="M231" s="227"/>
      <c r="N231" s="228"/>
      <c r="O231" s="228"/>
      <c r="P231" s="228"/>
      <c r="Q231" s="228"/>
      <c r="R231" s="228"/>
      <c r="S231" s="228"/>
      <c r="T231" s="229"/>
      <c r="AT231" s="223" t="s">
        <v>136</v>
      </c>
      <c r="AU231" s="223" t="s">
        <v>85</v>
      </c>
      <c r="AV231" s="14" t="s">
        <v>143</v>
      </c>
      <c r="AW231" s="14" t="s">
        <v>39</v>
      </c>
      <c r="AX231" s="14" t="s">
        <v>76</v>
      </c>
      <c r="AY231" s="223" t="s">
        <v>126</v>
      </c>
    </row>
    <row r="232" spans="2:51" s="13" customFormat="1" ht="13.5">
      <c r="B232" s="213"/>
      <c r="D232" s="196" t="s">
        <v>136</v>
      </c>
      <c r="E232" s="214" t="s">
        <v>5</v>
      </c>
      <c r="F232" s="215" t="s">
        <v>237</v>
      </c>
      <c r="H232" s="216">
        <v>68.164</v>
      </c>
      <c r="I232" s="217"/>
      <c r="L232" s="213"/>
      <c r="M232" s="218"/>
      <c r="N232" s="219"/>
      <c r="O232" s="219"/>
      <c r="P232" s="219"/>
      <c r="Q232" s="219"/>
      <c r="R232" s="219"/>
      <c r="S232" s="219"/>
      <c r="T232" s="220"/>
      <c r="AT232" s="221" t="s">
        <v>136</v>
      </c>
      <c r="AU232" s="221" t="s">
        <v>85</v>
      </c>
      <c r="AV232" s="13" t="s">
        <v>134</v>
      </c>
      <c r="AW232" s="13" t="s">
        <v>39</v>
      </c>
      <c r="AX232" s="13" t="s">
        <v>24</v>
      </c>
      <c r="AY232" s="221" t="s">
        <v>126</v>
      </c>
    </row>
    <row r="233" spans="2:65" s="1" customFormat="1" ht="22.5" customHeight="1">
      <c r="B233" s="173"/>
      <c r="C233" s="230" t="s">
        <v>432</v>
      </c>
      <c r="D233" s="230" t="s">
        <v>332</v>
      </c>
      <c r="E233" s="231" t="s">
        <v>433</v>
      </c>
      <c r="F233" s="232" t="s">
        <v>434</v>
      </c>
      <c r="G233" s="233" t="s">
        <v>335</v>
      </c>
      <c r="H233" s="234">
        <v>33.919</v>
      </c>
      <c r="I233" s="235"/>
      <c r="J233" s="236">
        <f>ROUND(I233*H233,2)</f>
        <v>0</v>
      </c>
      <c r="K233" s="232" t="s">
        <v>133</v>
      </c>
      <c r="L233" s="237"/>
      <c r="M233" s="238" t="s">
        <v>5</v>
      </c>
      <c r="N233" s="239" t="s">
        <v>47</v>
      </c>
      <c r="O233" s="41"/>
      <c r="P233" s="183">
        <f>O233*H233</f>
        <v>0</v>
      </c>
      <c r="Q233" s="183">
        <v>1</v>
      </c>
      <c r="R233" s="183">
        <f>Q233*H233</f>
        <v>33.919</v>
      </c>
      <c r="S233" s="183">
        <v>0</v>
      </c>
      <c r="T233" s="184">
        <f>S233*H233</f>
        <v>0</v>
      </c>
      <c r="AR233" s="23" t="s">
        <v>171</v>
      </c>
      <c r="AT233" s="23" t="s">
        <v>332</v>
      </c>
      <c r="AU233" s="23" t="s">
        <v>85</v>
      </c>
      <c r="AY233" s="23" t="s">
        <v>126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3" t="s">
        <v>24</v>
      </c>
      <c r="BK233" s="185">
        <f>ROUND(I233*H233,2)</f>
        <v>0</v>
      </c>
      <c r="BL233" s="23" t="s">
        <v>134</v>
      </c>
      <c r="BM233" s="23" t="s">
        <v>435</v>
      </c>
    </row>
    <row r="234" spans="2:51" s="11" customFormat="1" ht="27">
      <c r="B234" s="186"/>
      <c r="D234" s="187" t="s">
        <v>136</v>
      </c>
      <c r="E234" s="188" t="s">
        <v>5</v>
      </c>
      <c r="F234" s="189" t="s">
        <v>436</v>
      </c>
      <c r="H234" s="190" t="s">
        <v>5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0" t="s">
        <v>136</v>
      </c>
      <c r="AU234" s="190" t="s">
        <v>85</v>
      </c>
      <c r="AV234" s="11" t="s">
        <v>24</v>
      </c>
      <c r="AW234" s="11" t="s">
        <v>39</v>
      </c>
      <c r="AX234" s="11" t="s">
        <v>76</v>
      </c>
      <c r="AY234" s="190" t="s">
        <v>126</v>
      </c>
    </row>
    <row r="235" spans="2:51" s="12" customFormat="1" ht="13.5">
      <c r="B235" s="195"/>
      <c r="D235" s="196" t="s">
        <v>136</v>
      </c>
      <c r="E235" s="197" t="s">
        <v>5</v>
      </c>
      <c r="F235" s="198" t="s">
        <v>437</v>
      </c>
      <c r="H235" s="199">
        <v>33.919</v>
      </c>
      <c r="I235" s="200"/>
      <c r="L235" s="195"/>
      <c r="M235" s="201"/>
      <c r="N235" s="202"/>
      <c r="O235" s="202"/>
      <c r="P235" s="202"/>
      <c r="Q235" s="202"/>
      <c r="R235" s="202"/>
      <c r="S235" s="202"/>
      <c r="T235" s="203"/>
      <c r="AT235" s="204" t="s">
        <v>136</v>
      </c>
      <c r="AU235" s="204" t="s">
        <v>85</v>
      </c>
      <c r="AV235" s="12" t="s">
        <v>85</v>
      </c>
      <c r="AW235" s="12" t="s">
        <v>39</v>
      </c>
      <c r="AX235" s="12" t="s">
        <v>24</v>
      </c>
      <c r="AY235" s="204" t="s">
        <v>126</v>
      </c>
    </row>
    <row r="236" spans="2:65" s="1" customFormat="1" ht="31.5" customHeight="1">
      <c r="B236" s="173"/>
      <c r="C236" s="174" t="s">
        <v>438</v>
      </c>
      <c r="D236" s="174" t="s">
        <v>129</v>
      </c>
      <c r="E236" s="175" t="s">
        <v>439</v>
      </c>
      <c r="F236" s="176" t="s">
        <v>440</v>
      </c>
      <c r="G236" s="177" t="s">
        <v>274</v>
      </c>
      <c r="H236" s="178">
        <v>113.391</v>
      </c>
      <c r="I236" s="179"/>
      <c r="J236" s="180">
        <f>ROUND(I236*H236,2)</f>
        <v>0</v>
      </c>
      <c r="K236" s="176" t="s">
        <v>133</v>
      </c>
      <c r="L236" s="40"/>
      <c r="M236" s="181" t="s">
        <v>5</v>
      </c>
      <c r="N236" s="182" t="s">
        <v>47</v>
      </c>
      <c r="O236" s="41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AR236" s="23" t="s">
        <v>134</v>
      </c>
      <c r="AT236" s="23" t="s">
        <v>129</v>
      </c>
      <c r="AU236" s="23" t="s">
        <v>85</v>
      </c>
      <c r="AY236" s="23" t="s">
        <v>126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24</v>
      </c>
      <c r="BK236" s="185">
        <f>ROUND(I236*H236,2)</f>
        <v>0</v>
      </c>
      <c r="BL236" s="23" t="s">
        <v>134</v>
      </c>
      <c r="BM236" s="23" t="s">
        <v>441</v>
      </c>
    </row>
    <row r="237" spans="2:51" s="11" customFormat="1" ht="13.5">
      <c r="B237" s="186"/>
      <c r="D237" s="187" t="s">
        <v>136</v>
      </c>
      <c r="E237" s="188" t="s">
        <v>5</v>
      </c>
      <c r="F237" s="189" t="s">
        <v>442</v>
      </c>
      <c r="H237" s="190" t="s">
        <v>5</v>
      </c>
      <c r="I237" s="191"/>
      <c r="L237" s="186"/>
      <c r="M237" s="192"/>
      <c r="N237" s="193"/>
      <c r="O237" s="193"/>
      <c r="P237" s="193"/>
      <c r="Q237" s="193"/>
      <c r="R237" s="193"/>
      <c r="S237" s="193"/>
      <c r="T237" s="194"/>
      <c r="AT237" s="190" t="s">
        <v>136</v>
      </c>
      <c r="AU237" s="190" t="s">
        <v>85</v>
      </c>
      <c r="AV237" s="11" t="s">
        <v>24</v>
      </c>
      <c r="AW237" s="11" t="s">
        <v>39</v>
      </c>
      <c r="AX237" s="11" t="s">
        <v>76</v>
      </c>
      <c r="AY237" s="190" t="s">
        <v>126</v>
      </c>
    </row>
    <row r="238" spans="2:51" s="11" customFormat="1" ht="13.5">
      <c r="B238" s="186"/>
      <c r="D238" s="187" t="s">
        <v>136</v>
      </c>
      <c r="E238" s="188" t="s">
        <v>5</v>
      </c>
      <c r="F238" s="189" t="s">
        <v>443</v>
      </c>
      <c r="H238" s="190" t="s">
        <v>5</v>
      </c>
      <c r="I238" s="191"/>
      <c r="L238" s="186"/>
      <c r="M238" s="192"/>
      <c r="N238" s="193"/>
      <c r="O238" s="193"/>
      <c r="P238" s="193"/>
      <c r="Q238" s="193"/>
      <c r="R238" s="193"/>
      <c r="S238" s="193"/>
      <c r="T238" s="194"/>
      <c r="AT238" s="190" t="s">
        <v>136</v>
      </c>
      <c r="AU238" s="190" t="s">
        <v>85</v>
      </c>
      <c r="AV238" s="11" t="s">
        <v>24</v>
      </c>
      <c r="AW238" s="11" t="s">
        <v>39</v>
      </c>
      <c r="AX238" s="11" t="s">
        <v>76</v>
      </c>
      <c r="AY238" s="190" t="s">
        <v>126</v>
      </c>
    </row>
    <row r="239" spans="2:51" s="12" customFormat="1" ht="13.5">
      <c r="B239" s="195"/>
      <c r="D239" s="187" t="s">
        <v>136</v>
      </c>
      <c r="E239" s="204" t="s">
        <v>5</v>
      </c>
      <c r="F239" s="205" t="s">
        <v>444</v>
      </c>
      <c r="H239" s="206">
        <v>69.801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204" t="s">
        <v>136</v>
      </c>
      <c r="AU239" s="204" t="s">
        <v>85</v>
      </c>
      <c r="AV239" s="12" t="s">
        <v>85</v>
      </c>
      <c r="AW239" s="12" t="s">
        <v>39</v>
      </c>
      <c r="AX239" s="12" t="s">
        <v>76</v>
      </c>
      <c r="AY239" s="204" t="s">
        <v>126</v>
      </c>
    </row>
    <row r="240" spans="2:51" s="12" customFormat="1" ht="13.5">
      <c r="B240" s="195"/>
      <c r="D240" s="187" t="s">
        <v>136</v>
      </c>
      <c r="E240" s="204" t="s">
        <v>5</v>
      </c>
      <c r="F240" s="205" t="s">
        <v>445</v>
      </c>
      <c r="H240" s="206">
        <v>39.84</v>
      </c>
      <c r="I240" s="200"/>
      <c r="L240" s="195"/>
      <c r="M240" s="201"/>
      <c r="N240" s="202"/>
      <c r="O240" s="202"/>
      <c r="P240" s="202"/>
      <c r="Q240" s="202"/>
      <c r="R240" s="202"/>
      <c r="S240" s="202"/>
      <c r="T240" s="203"/>
      <c r="AT240" s="204" t="s">
        <v>136</v>
      </c>
      <c r="AU240" s="204" t="s">
        <v>85</v>
      </c>
      <c r="AV240" s="12" t="s">
        <v>85</v>
      </c>
      <c r="AW240" s="12" t="s">
        <v>39</v>
      </c>
      <c r="AX240" s="12" t="s">
        <v>76</v>
      </c>
      <c r="AY240" s="204" t="s">
        <v>126</v>
      </c>
    </row>
    <row r="241" spans="2:51" s="12" customFormat="1" ht="13.5">
      <c r="B241" s="195"/>
      <c r="D241" s="187" t="s">
        <v>136</v>
      </c>
      <c r="E241" s="204" t="s">
        <v>5</v>
      </c>
      <c r="F241" s="205" t="s">
        <v>446</v>
      </c>
      <c r="H241" s="206">
        <v>3.75</v>
      </c>
      <c r="I241" s="200"/>
      <c r="L241" s="195"/>
      <c r="M241" s="201"/>
      <c r="N241" s="202"/>
      <c r="O241" s="202"/>
      <c r="P241" s="202"/>
      <c r="Q241" s="202"/>
      <c r="R241" s="202"/>
      <c r="S241" s="202"/>
      <c r="T241" s="203"/>
      <c r="AT241" s="204" t="s">
        <v>136</v>
      </c>
      <c r="AU241" s="204" t="s">
        <v>85</v>
      </c>
      <c r="AV241" s="12" t="s">
        <v>85</v>
      </c>
      <c r="AW241" s="12" t="s">
        <v>39</v>
      </c>
      <c r="AX241" s="12" t="s">
        <v>76</v>
      </c>
      <c r="AY241" s="204" t="s">
        <v>126</v>
      </c>
    </row>
    <row r="242" spans="2:51" s="13" customFormat="1" ht="13.5">
      <c r="B242" s="213"/>
      <c r="D242" s="196" t="s">
        <v>136</v>
      </c>
      <c r="E242" s="214" t="s">
        <v>5</v>
      </c>
      <c r="F242" s="215" t="s">
        <v>237</v>
      </c>
      <c r="H242" s="216">
        <v>113.391</v>
      </c>
      <c r="I242" s="217"/>
      <c r="L242" s="213"/>
      <c r="M242" s="218"/>
      <c r="N242" s="219"/>
      <c r="O242" s="219"/>
      <c r="P242" s="219"/>
      <c r="Q242" s="219"/>
      <c r="R242" s="219"/>
      <c r="S242" s="219"/>
      <c r="T242" s="220"/>
      <c r="AT242" s="221" t="s">
        <v>136</v>
      </c>
      <c r="AU242" s="221" t="s">
        <v>85</v>
      </c>
      <c r="AV242" s="13" t="s">
        <v>134</v>
      </c>
      <c r="AW242" s="13" t="s">
        <v>39</v>
      </c>
      <c r="AX242" s="13" t="s">
        <v>24</v>
      </c>
      <c r="AY242" s="221" t="s">
        <v>126</v>
      </c>
    </row>
    <row r="243" spans="2:65" s="1" customFormat="1" ht="22.5" customHeight="1">
      <c r="B243" s="173"/>
      <c r="C243" s="174" t="s">
        <v>447</v>
      </c>
      <c r="D243" s="174" t="s">
        <v>129</v>
      </c>
      <c r="E243" s="175" t="s">
        <v>448</v>
      </c>
      <c r="F243" s="176" t="s">
        <v>449</v>
      </c>
      <c r="G243" s="177" t="s">
        <v>274</v>
      </c>
      <c r="H243" s="178">
        <v>4.014</v>
      </c>
      <c r="I243" s="179"/>
      <c r="J243" s="180">
        <f>ROUND(I243*H243,2)</f>
        <v>0</v>
      </c>
      <c r="K243" s="176" t="s">
        <v>133</v>
      </c>
      <c r="L243" s="40"/>
      <c r="M243" s="181" t="s">
        <v>5</v>
      </c>
      <c r="N243" s="182" t="s">
        <v>47</v>
      </c>
      <c r="O243" s="41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AR243" s="23" t="s">
        <v>134</v>
      </c>
      <c r="AT243" s="23" t="s">
        <v>129</v>
      </c>
      <c r="AU243" s="23" t="s">
        <v>85</v>
      </c>
      <c r="AY243" s="23" t="s">
        <v>126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23" t="s">
        <v>24</v>
      </c>
      <c r="BK243" s="185">
        <f>ROUND(I243*H243,2)</f>
        <v>0</v>
      </c>
      <c r="BL243" s="23" t="s">
        <v>134</v>
      </c>
      <c r="BM243" s="23" t="s">
        <v>450</v>
      </c>
    </row>
    <row r="244" spans="2:51" s="11" customFormat="1" ht="13.5">
      <c r="B244" s="186"/>
      <c r="D244" s="187" t="s">
        <v>136</v>
      </c>
      <c r="E244" s="188" t="s">
        <v>5</v>
      </c>
      <c r="F244" s="189" t="s">
        <v>451</v>
      </c>
      <c r="H244" s="190" t="s">
        <v>5</v>
      </c>
      <c r="I244" s="191"/>
      <c r="L244" s="186"/>
      <c r="M244" s="192"/>
      <c r="N244" s="193"/>
      <c r="O244" s="193"/>
      <c r="P244" s="193"/>
      <c r="Q244" s="193"/>
      <c r="R244" s="193"/>
      <c r="S244" s="193"/>
      <c r="T244" s="194"/>
      <c r="AT244" s="190" t="s">
        <v>136</v>
      </c>
      <c r="AU244" s="190" t="s">
        <v>85</v>
      </c>
      <c r="AV244" s="11" t="s">
        <v>24</v>
      </c>
      <c r="AW244" s="11" t="s">
        <v>39</v>
      </c>
      <c r="AX244" s="11" t="s">
        <v>76</v>
      </c>
      <c r="AY244" s="190" t="s">
        <v>126</v>
      </c>
    </row>
    <row r="245" spans="2:51" s="12" customFormat="1" ht="13.5">
      <c r="B245" s="195"/>
      <c r="D245" s="187" t="s">
        <v>136</v>
      </c>
      <c r="E245" s="204" t="s">
        <v>5</v>
      </c>
      <c r="F245" s="205" t="s">
        <v>452</v>
      </c>
      <c r="H245" s="206">
        <v>2.165</v>
      </c>
      <c r="I245" s="200"/>
      <c r="L245" s="195"/>
      <c r="M245" s="201"/>
      <c r="N245" s="202"/>
      <c r="O245" s="202"/>
      <c r="P245" s="202"/>
      <c r="Q245" s="202"/>
      <c r="R245" s="202"/>
      <c r="S245" s="202"/>
      <c r="T245" s="203"/>
      <c r="AT245" s="204" t="s">
        <v>136</v>
      </c>
      <c r="AU245" s="204" t="s">
        <v>85</v>
      </c>
      <c r="AV245" s="12" t="s">
        <v>85</v>
      </c>
      <c r="AW245" s="12" t="s">
        <v>39</v>
      </c>
      <c r="AX245" s="12" t="s">
        <v>76</v>
      </c>
      <c r="AY245" s="204" t="s">
        <v>126</v>
      </c>
    </row>
    <row r="246" spans="2:51" s="12" customFormat="1" ht="13.5">
      <c r="B246" s="195"/>
      <c r="D246" s="187" t="s">
        <v>136</v>
      </c>
      <c r="E246" s="204" t="s">
        <v>5</v>
      </c>
      <c r="F246" s="205" t="s">
        <v>453</v>
      </c>
      <c r="H246" s="206">
        <v>1.849</v>
      </c>
      <c r="I246" s="200"/>
      <c r="L246" s="195"/>
      <c r="M246" s="201"/>
      <c r="N246" s="202"/>
      <c r="O246" s="202"/>
      <c r="P246" s="202"/>
      <c r="Q246" s="202"/>
      <c r="R246" s="202"/>
      <c r="S246" s="202"/>
      <c r="T246" s="203"/>
      <c r="AT246" s="204" t="s">
        <v>136</v>
      </c>
      <c r="AU246" s="204" t="s">
        <v>85</v>
      </c>
      <c r="AV246" s="12" t="s">
        <v>85</v>
      </c>
      <c r="AW246" s="12" t="s">
        <v>39</v>
      </c>
      <c r="AX246" s="12" t="s">
        <v>76</v>
      </c>
      <c r="AY246" s="204" t="s">
        <v>126</v>
      </c>
    </row>
    <row r="247" spans="2:51" s="13" customFormat="1" ht="13.5">
      <c r="B247" s="213"/>
      <c r="D247" s="196" t="s">
        <v>136</v>
      </c>
      <c r="E247" s="214" t="s">
        <v>5</v>
      </c>
      <c r="F247" s="215" t="s">
        <v>237</v>
      </c>
      <c r="H247" s="216">
        <v>4.014</v>
      </c>
      <c r="I247" s="217"/>
      <c r="L247" s="213"/>
      <c r="M247" s="218"/>
      <c r="N247" s="219"/>
      <c r="O247" s="219"/>
      <c r="P247" s="219"/>
      <c r="Q247" s="219"/>
      <c r="R247" s="219"/>
      <c r="S247" s="219"/>
      <c r="T247" s="220"/>
      <c r="AT247" s="221" t="s">
        <v>136</v>
      </c>
      <c r="AU247" s="221" t="s">
        <v>85</v>
      </c>
      <c r="AV247" s="13" t="s">
        <v>134</v>
      </c>
      <c r="AW247" s="13" t="s">
        <v>39</v>
      </c>
      <c r="AX247" s="13" t="s">
        <v>24</v>
      </c>
      <c r="AY247" s="221" t="s">
        <v>126</v>
      </c>
    </row>
    <row r="248" spans="2:65" s="1" customFormat="1" ht="22.5" customHeight="1">
      <c r="B248" s="173"/>
      <c r="C248" s="230" t="s">
        <v>454</v>
      </c>
      <c r="D248" s="230" t="s">
        <v>332</v>
      </c>
      <c r="E248" s="231" t="s">
        <v>455</v>
      </c>
      <c r="F248" s="232" t="s">
        <v>456</v>
      </c>
      <c r="G248" s="233" t="s">
        <v>335</v>
      </c>
      <c r="H248" s="234">
        <v>8.028</v>
      </c>
      <c r="I248" s="235"/>
      <c r="J248" s="236">
        <f>ROUND(I248*H248,2)</f>
        <v>0</v>
      </c>
      <c r="K248" s="232" t="s">
        <v>133</v>
      </c>
      <c r="L248" s="237"/>
      <c r="M248" s="238" t="s">
        <v>5</v>
      </c>
      <c r="N248" s="239" t="s">
        <v>47</v>
      </c>
      <c r="O248" s="41"/>
      <c r="P248" s="183">
        <f>O248*H248</f>
        <v>0</v>
      </c>
      <c r="Q248" s="183">
        <v>1</v>
      </c>
      <c r="R248" s="183">
        <f>Q248*H248</f>
        <v>8.028</v>
      </c>
      <c r="S248" s="183">
        <v>0</v>
      </c>
      <c r="T248" s="184">
        <f>S248*H248</f>
        <v>0</v>
      </c>
      <c r="AR248" s="23" t="s">
        <v>171</v>
      </c>
      <c r="AT248" s="23" t="s">
        <v>332</v>
      </c>
      <c r="AU248" s="23" t="s">
        <v>85</v>
      </c>
      <c r="AY248" s="23" t="s">
        <v>126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23" t="s">
        <v>24</v>
      </c>
      <c r="BK248" s="185">
        <f>ROUND(I248*H248,2)</f>
        <v>0</v>
      </c>
      <c r="BL248" s="23" t="s">
        <v>134</v>
      </c>
      <c r="BM248" s="23" t="s">
        <v>457</v>
      </c>
    </row>
    <row r="249" spans="2:51" s="12" customFormat="1" ht="13.5">
      <c r="B249" s="195"/>
      <c r="D249" s="196" t="s">
        <v>136</v>
      </c>
      <c r="E249" s="197" t="s">
        <v>5</v>
      </c>
      <c r="F249" s="198" t="s">
        <v>458</v>
      </c>
      <c r="H249" s="199">
        <v>8.028</v>
      </c>
      <c r="I249" s="200"/>
      <c r="L249" s="195"/>
      <c r="M249" s="201"/>
      <c r="N249" s="202"/>
      <c r="O249" s="202"/>
      <c r="P249" s="202"/>
      <c r="Q249" s="202"/>
      <c r="R249" s="202"/>
      <c r="S249" s="202"/>
      <c r="T249" s="203"/>
      <c r="AT249" s="204" t="s">
        <v>136</v>
      </c>
      <c r="AU249" s="204" t="s">
        <v>85</v>
      </c>
      <c r="AV249" s="12" t="s">
        <v>85</v>
      </c>
      <c r="AW249" s="12" t="s">
        <v>39</v>
      </c>
      <c r="AX249" s="12" t="s">
        <v>24</v>
      </c>
      <c r="AY249" s="204" t="s">
        <v>126</v>
      </c>
    </row>
    <row r="250" spans="2:65" s="1" customFormat="1" ht="22.5" customHeight="1">
      <c r="B250" s="173"/>
      <c r="C250" s="174" t="s">
        <v>459</v>
      </c>
      <c r="D250" s="174" t="s">
        <v>129</v>
      </c>
      <c r="E250" s="175" t="s">
        <v>460</v>
      </c>
      <c r="F250" s="176" t="s">
        <v>461</v>
      </c>
      <c r="G250" s="177" t="s">
        <v>228</v>
      </c>
      <c r="H250" s="178">
        <v>99.5</v>
      </c>
      <c r="I250" s="179"/>
      <c r="J250" s="180">
        <f>ROUND(I250*H250,2)</f>
        <v>0</v>
      </c>
      <c r="K250" s="176" t="s">
        <v>133</v>
      </c>
      <c r="L250" s="40"/>
      <c r="M250" s="181" t="s">
        <v>5</v>
      </c>
      <c r="N250" s="182" t="s">
        <v>47</v>
      </c>
      <c r="O250" s="41"/>
      <c r="P250" s="183">
        <f>O250*H250</f>
        <v>0</v>
      </c>
      <c r="Q250" s="183">
        <v>0</v>
      </c>
      <c r="R250" s="183">
        <f>Q250*H250</f>
        <v>0</v>
      </c>
      <c r="S250" s="183">
        <v>0</v>
      </c>
      <c r="T250" s="184">
        <f>S250*H250</f>
        <v>0</v>
      </c>
      <c r="AR250" s="23" t="s">
        <v>134</v>
      </c>
      <c r="AT250" s="23" t="s">
        <v>129</v>
      </c>
      <c r="AU250" s="23" t="s">
        <v>85</v>
      </c>
      <c r="AY250" s="23" t="s">
        <v>126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23" t="s">
        <v>24</v>
      </c>
      <c r="BK250" s="185">
        <f>ROUND(I250*H250,2)</f>
        <v>0</v>
      </c>
      <c r="BL250" s="23" t="s">
        <v>134</v>
      </c>
      <c r="BM250" s="23" t="s">
        <v>462</v>
      </c>
    </row>
    <row r="251" spans="2:51" s="12" customFormat="1" ht="13.5">
      <c r="B251" s="195"/>
      <c r="D251" s="196" t="s">
        <v>136</v>
      </c>
      <c r="E251" s="197" t="s">
        <v>5</v>
      </c>
      <c r="F251" s="198" t="s">
        <v>463</v>
      </c>
      <c r="H251" s="199">
        <v>99.5</v>
      </c>
      <c r="I251" s="200"/>
      <c r="L251" s="195"/>
      <c r="M251" s="201"/>
      <c r="N251" s="202"/>
      <c r="O251" s="202"/>
      <c r="P251" s="202"/>
      <c r="Q251" s="202"/>
      <c r="R251" s="202"/>
      <c r="S251" s="202"/>
      <c r="T251" s="203"/>
      <c r="AT251" s="204" t="s">
        <v>136</v>
      </c>
      <c r="AU251" s="204" t="s">
        <v>85</v>
      </c>
      <c r="AV251" s="12" t="s">
        <v>85</v>
      </c>
      <c r="AW251" s="12" t="s">
        <v>39</v>
      </c>
      <c r="AX251" s="12" t="s">
        <v>24</v>
      </c>
      <c r="AY251" s="204" t="s">
        <v>126</v>
      </c>
    </row>
    <row r="252" spans="2:65" s="1" customFormat="1" ht="22.5" customHeight="1">
      <c r="B252" s="173"/>
      <c r="C252" s="174" t="s">
        <v>464</v>
      </c>
      <c r="D252" s="174" t="s">
        <v>129</v>
      </c>
      <c r="E252" s="175" t="s">
        <v>465</v>
      </c>
      <c r="F252" s="176" t="s">
        <v>466</v>
      </c>
      <c r="G252" s="177" t="s">
        <v>228</v>
      </c>
      <c r="H252" s="178">
        <v>15</v>
      </c>
      <c r="I252" s="179"/>
      <c r="J252" s="180">
        <f>ROUND(I252*H252,2)</f>
        <v>0</v>
      </c>
      <c r="K252" s="176" t="s">
        <v>133</v>
      </c>
      <c r="L252" s="40"/>
      <c r="M252" s="181" t="s">
        <v>5</v>
      </c>
      <c r="N252" s="182" t="s">
        <v>47</v>
      </c>
      <c r="O252" s="41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AR252" s="23" t="s">
        <v>134</v>
      </c>
      <c r="AT252" s="23" t="s">
        <v>129</v>
      </c>
      <c r="AU252" s="23" t="s">
        <v>85</v>
      </c>
      <c r="AY252" s="23" t="s">
        <v>126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23" t="s">
        <v>24</v>
      </c>
      <c r="BK252" s="185">
        <f>ROUND(I252*H252,2)</f>
        <v>0</v>
      </c>
      <c r="BL252" s="23" t="s">
        <v>134</v>
      </c>
      <c r="BM252" s="23" t="s">
        <v>467</v>
      </c>
    </row>
    <row r="253" spans="2:51" s="12" customFormat="1" ht="13.5">
      <c r="B253" s="195"/>
      <c r="D253" s="196" t="s">
        <v>136</v>
      </c>
      <c r="E253" s="197" t="s">
        <v>5</v>
      </c>
      <c r="F253" s="198" t="s">
        <v>468</v>
      </c>
      <c r="H253" s="199">
        <v>15</v>
      </c>
      <c r="I253" s="200"/>
      <c r="L253" s="195"/>
      <c r="M253" s="201"/>
      <c r="N253" s="202"/>
      <c r="O253" s="202"/>
      <c r="P253" s="202"/>
      <c r="Q253" s="202"/>
      <c r="R253" s="202"/>
      <c r="S253" s="202"/>
      <c r="T253" s="203"/>
      <c r="AT253" s="204" t="s">
        <v>136</v>
      </c>
      <c r="AU253" s="204" t="s">
        <v>85</v>
      </c>
      <c r="AV253" s="12" t="s">
        <v>85</v>
      </c>
      <c r="AW253" s="12" t="s">
        <v>39</v>
      </c>
      <c r="AX253" s="12" t="s">
        <v>24</v>
      </c>
      <c r="AY253" s="204" t="s">
        <v>126</v>
      </c>
    </row>
    <row r="254" spans="2:65" s="1" customFormat="1" ht="22.5" customHeight="1">
      <c r="B254" s="173"/>
      <c r="C254" s="230" t="s">
        <v>469</v>
      </c>
      <c r="D254" s="230" t="s">
        <v>332</v>
      </c>
      <c r="E254" s="231" t="s">
        <v>470</v>
      </c>
      <c r="F254" s="232" t="s">
        <v>471</v>
      </c>
      <c r="G254" s="233" t="s">
        <v>274</v>
      </c>
      <c r="H254" s="234">
        <v>2.25</v>
      </c>
      <c r="I254" s="235"/>
      <c r="J254" s="236">
        <f>ROUND(I254*H254,2)</f>
        <v>0</v>
      </c>
      <c r="K254" s="232" t="s">
        <v>133</v>
      </c>
      <c r="L254" s="237"/>
      <c r="M254" s="238" t="s">
        <v>5</v>
      </c>
      <c r="N254" s="239" t="s">
        <v>47</v>
      </c>
      <c r="O254" s="41"/>
      <c r="P254" s="183">
        <f>O254*H254</f>
        <v>0</v>
      </c>
      <c r="Q254" s="183">
        <v>0.21</v>
      </c>
      <c r="R254" s="183">
        <f>Q254*H254</f>
        <v>0.4725</v>
      </c>
      <c r="S254" s="183">
        <v>0</v>
      </c>
      <c r="T254" s="184">
        <f>S254*H254</f>
        <v>0</v>
      </c>
      <c r="AR254" s="23" t="s">
        <v>171</v>
      </c>
      <c r="AT254" s="23" t="s">
        <v>332</v>
      </c>
      <c r="AU254" s="23" t="s">
        <v>85</v>
      </c>
      <c r="AY254" s="23" t="s">
        <v>126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23" t="s">
        <v>24</v>
      </c>
      <c r="BK254" s="185">
        <f>ROUND(I254*H254,2)</f>
        <v>0</v>
      </c>
      <c r="BL254" s="23" t="s">
        <v>134</v>
      </c>
      <c r="BM254" s="23" t="s">
        <v>472</v>
      </c>
    </row>
    <row r="255" spans="2:51" s="11" customFormat="1" ht="13.5">
      <c r="B255" s="186"/>
      <c r="D255" s="187" t="s">
        <v>136</v>
      </c>
      <c r="E255" s="188" t="s">
        <v>5</v>
      </c>
      <c r="F255" s="189" t="s">
        <v>473</v>
      </c>
      <c r="H255" s="190" t="s">
        <v>5</v>
      </c>
      <c r="I255" s="191"/>
      <c r="L255" s="186"/>
      <c r="M255" s="192"/>
      <c r="N255" s="193"/>
      <c r="O255" s="193"/>
      <c r="P255" s="193"/>
      <c r="Q255" s="193"/>
      <c r="R255" s="193"/>
      <c r="S255" s="193"/>
      <c r="T255" s="194"/>
      <c r="AT255" s="190" t="s">
        <v>136</v>
      </c>
      <c r="AU255" s="190" t="s">
        <v>85</v>
      </c>
      <c r="AV255" s="11" t="s">
        <v>24</v>
      </c>
      <c r="AW255" s="11" t="s">
        <v>39</v>
      </c>
      <c r="AX255" s="11" t="s">
        <v>76</v>
      </c>
      <c r="AY255" s="190" t="s">
        <v>126</v>
      </c>
    </row>
    <row r="256" spans="2:51" s="12" customFormat="1" ht="13.5">
      <c r="B256" s="195"/>
      <c r="D256" s="196" t="s">
        <v>136</v>
      </c>
      <c r="E256" s="197" t="s">
        <v>5</v>
      </c>
      <c r="F256" s="198" t="s">
        <v>474</v>
      </c>
      <c r="H256" s="199">
        <v>2.25</v>
      </c>
      <c r="I256" s="200"/>
      <c r="L256" s="195"/>
      <c r="M256" s="201"/>
      <c r="N256" s="202"/>
      <c r="O256" s="202"/>
      <c r="P256" s="202"/>
      <c r="Q256" s="202"/>
      <c r="R256" s="202"/>
      <c r="S256" s="202"/>
      <c r="T256" s="203"/>
      <c r="AT256" s="204" t="s">
        <v>136</v>
      </c>
      <c r="AU256" s="204" t="s">
        <v>85</v>
      </c>
      <c r="AV256" s="12" t="s">
        <v>85</v>
      </c>
      <c r="AW256" s="12" t="s">
        <v>39</v>
      </c>
      <c r="AX256" s="12" t="s">
        <v>24</v>
      </c>
      <c r="AY256" s="204" t="s">
        <v>126</v>
      </c>
    </row>
    <row r="257" spans="2:65" s="1" customFormat="1" ht="22.5" customHeight="1">
      <c r="B257" s="173"/>
      <c r="C257" s="174" t="s">
        <v>475</v>
      </c>
      <c r="D257" s="174" t="s">
        <v>129</v>
      </c>
      <c r="E257" s="175" t="s">
        <v>476</v>
      </c>
      <c r="F257" s="176" t="s">
        <v>477</v>
      </c>
      <c r="G257" s="177" t="s">
        <v>228</v>
      </c>
      <c r="H257" s="178">
        <v>15</v>
      </c>
      <c r="I257" s="179"/>
      <c r="J257" s="180">
        <f>ROUND(I257*H257,2)</f>
        <v>0</v>
      </c>
      <c r="K257" s="176" t="s">
        <v>133</v>
      </c>
      <c r="L257" s="40"/>
      <c r="M257" s="181" t="s">
        <v>5</v>
      </c>
      <c r="N257" s="182" t="s">
        <v>47</v>
      </c>
      <c r="O257" s="41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AR257" s="23" t="s">
        <v>134</v>
      </c>
      <c r="AT257" s="23" t="s">
        <v>129</v>
      </c>
      <c r="AU257" s="23" t="s">
        <v>85</v>
      </c>
      <c r="AY257" s="23" t="s">
        <v>126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23" t="s">
        <v>24</v>
      </c>
      <c r="BK257" s="185">
        <f>ROUND(I257*H257,2)</f>
        <v>0</v>
      </c>
      <c r="BL257" s="23" t="s">
        <v>134</v>
      </c>
      <c r="BM257" s="23" t="s">
        <v>478</v>
      </c>
    </row>
    <row r="258" spans="2:51" s="12" customFormat="1" ht="13.5">
      <c r="B258" s="195"/>
      <c r="D258" s="196" t="s">
        <v>136</v>
      </c>
      <c r="E258" s="197" t="s">
        <v>5</v>
      </c>
      <c r="F258" s="198" t="s">
        <v>479</v>
      </c>
      <c r="H258" s="199">
        <v>15</v>
      </c>
      <c r="I258" s="200"/>
      <c r="L258" s="195"/>
      <c r="M258" s="201"/>
      <c r="N258" s="202"/>
      <c r="O258" s="202"/>
      <c r="P258" s="202"/>
      <c r="Q258" s="202"/>
      <c r="R258" s="202"/>
      <c r="S258" s="202"/>
      <c r="T258" s="203"/>
      <c r="AT258" s="204" t="s">
        <v>136</v>
      </c>
      <c r="AU258" s="204" t="s">
        <v>85</v>
      </c>
      <c r="AV258" s="12" t="s">
        <v>85</v>
      </c>
      <c r="AW258" s="12" t="s">
        <v>39</v>
      </c>
      <c r="AX258" s="12" t="s">
        <v>24</v>
      </c>
      <c r="AY258" s="204" t="s">
        <v>126</v>
      </c>
    </row>
    <row r="259" spans="2:65" s="1" customFormat="1" ht="22.5" customHeight="1">
      <c r="B259" s="173"/>
      <c r="C259" s="230" t="s">
        <v>480</v>
      </c>
      <c r="D259" s="230" t="s">
        <v>332</v>
      </c>
      <c r="E259" s="231" t="s">
        <v>481</v>
      </c>
      <c r="F259" s="232" t="s">
        <v>482</v>
      </c>
      <c r="G259" s="233" t="s">
        <v>483</v>
      </c>
      <c r="H259" s="234">
        <v>0.6</v>
      </c>
      <c r="I259" s="235"/>
      <c r="J259" s="236">
        <f>ROUND(I259*H259,2)</f>
        <v>0</v>
      </c>
      <c r="K259" s="232" t="s">
        <v>133</v>
      </c>
      <c r="L259" s="237"/>
      <c r="M259" s="238" t="s">
        <v>5</v>
      </c>
      <c r="N259" s="239" t="s">
        <v>47</v>
      </c>
      <c r="O259" s="41"/>
      <c r="P259" s="183">
        <f>O259*H259</f>
        <v>0</v>
      </c>
      <c r="Q259" s="183">
        <v>0.001</v>
      </c>
      <c r="R259" s="183">
        <f>Q259*H259</f>
        <v>0.0006</v>
      </c>
      <c r="S259" s="183">
        <v>0</v>
      </c>
      <c r="T259" s="184">
        <f>S259*H259</f>
        <v>0</v>
      </c>
      <c r="AR259" s="23" t="s">
        <v>171</v>
      </c>
      <c r="AT259" s="23" t="s">
        <v>332</v>
      </c>
      <c r="AU259" s="23" t="s">
        <v>85</v>
      </c>
      <c r="AY259" s="23" t="s">
        <v>126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23" t="s">
        <v>24</v>
      </c>
      <c r="BK259" s="185">
        <f>ROUND(I259*H259,2)</f>
        <v>0</v>
      </c>
      <c r="BL259" s="23" t="s">
        <v>134</v>
      </c>
      <c r="BM259" s="23" t="s">
        <v>484</v>
      </c>
    </row>
    <row r="260" spans="2:51" s="12" customFormat="1" ht="13.5">
      <c r="B260" s="195"/>
      <c r="D260" s="196" t="s">
        <v>136</v>
      </c>
      <c r="E260" s="197" t="s">
        <v>5</v>
      </c>
      <c r="F260" s="198" t="s">
        <v>485</v>
      </c>
      <c r="H260" s="199">
        <v>0.6</v>
      </c>
      <c r="I260" s="200"/>
      <c r="L260" s="195"/>
      <c r="M260" s="201"/>
      <c r="N260" s="202"/>
      <c r="O260" s="202"/>
      <c r="P260" s="202"/>
      <c r="Q260" s="202"/>
      <c r="R260" s="202"/>
      <c r="S260" s="202"/>
      <c r="T260" s="203"/>
      <c r="AT260" s="204" t="s">
        <v>136</v>
      </c>
      <c r="AU260" s="204" t="s">
        <v>85</v>
      </c>
      <c r="AV260" s="12" t="s">
        <v>85</v>
      </c>
      <c r="AW260" s="12" t="s">
        <v>39</v>
      </c>
      <c r="AX260" s="12" t="s">
        <v>24</v>
      </c>
      <c r="AY260" s="204" t="s">
        <v>126</v>
      </c>
    </row>
    <row r="261" spans="2:65" s="1" customFormat="1" ht="22.5" customHeight="1">
      <c r="B261" s="173"/>
      <c r="C261" s="174" t="s">
        <v>486</v>
      </c>
      <c r="D261" s="174" t="s">
        <v>129</v>
      </c>
      <c r="E261" s="175" t="s">
        <v>487</v>
      </c>
      <c r="F261" s="176" t="s">
        <v>488</v>
      </c>
      <c r="G261" s="177" t="s">
        <v>228</v>
      </c>
      <c r="H261" s="178">
        <v>15</v>
      </c>
      <c r="I261" s="179"/>
      <c r="J261" s="180">
        <f>ROUND(I261*H261,2)</f>
        <v>0</v>
      </c>
      <c r="K261" s="176" t="s">
        <v>133</v>
      </c>
      <c r="L261" s="40"/>
      <c r="M261" s="181" t="s">
        <v>5</v>
      </c>
      <c r="N261" s="182" t="s">
        <v>47</v>
      </c>
      <c r="O261" s="41"/>
      <c r="P261" s="183">
        <f>O261*H261</f>
        <v>0</v>
      </c>
      <c r="Q261" s="183">
        <v>0</v>
      </c>
      <c r="R261" s="183">
        <f>Q261*H261</f>
        <v>0</v>
      </c>
      <c r="S261" s="183">
        <v>0</v>
      </c>
      <c r="T261" s="184">
        <f>S261*H261</f>
        <v>0</v>
      </c>
      <c r="AR261" s="23" t="s">
        <v>134</v>
      </c>
      <c r="AT261" s="23" t="s">
        <v>129</v>
      </c>
      <c r="AU261" s="23" t="s">
        <v>85</v>
      </c>
      <c r="AY261" s="23" t="s">
        <v>126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3" t="s">
        <v>24</v>
      </c>
      <c r="BK261" s="185">
        <f>ROUND(I261*H261,2)</f>
        <v>0</v>
      </c>
      <c r="BL261" s="23" t="s">
        <v>134</v>
      </c>
      <c r="BM261" s="23" t="s">
        <v>489</v>
      </c>
    </row>
    <row r="262" spans="2:51" s="12" customFormat="1" ht="13.5">
      <c r="B262" s="195"/>
      <c r="D262" s="196" t="s">
        <v>136</v>
      </c>
      <c r="E262" s="197" t="s">
        <v>5</v>
      </c>
      <c r="F262" s="198" t="s">
        <v>490</v>
      </c>
      <c r="H262" s="199">
        <v>15</v>
      </c>
      <c r="I262" s="200"/>
      <c r="L262" s="195"/>
      <c r="M262" s="201"/>
      <c r="N262" s="202"/>
      <c r="O262" s="202"/>
      <c r="P262" s="202"/>
      <c r="Q262" s="202"/>
      <c r="R262" s="202"/>
      <c r="S262" s="202"/>
      <c r="T262" s="203"/>
      <c r="AT262" s="204" t="s">
        <v>136</v>
      </c>
      <c r="AU262" s="204" t="s">
        <v>85</v>
      </c>
      <c r="AV262" s="12" t="s">
        <v>85</v>
      </c>
      <c r="AW262" s="12" t="s">
        <v>39</v>
      </c>
      <c r="AX262" s="12" t="s">
        <v>24</v>
      </c>
      <c r="AY262" s="204" t="s">
        <v>126</v>
      </c>
    </row>
    <row r="263" spans="2:65" s="1" customFormat="1" ht="22.5" customHeight="1">
      <c r="B263" s="173"/>
      <c r="C263" s="174" t="s">
        <v>491</v>
      </c>
      <c r="D263" s="174" t="s">
        <v>129</v>
      </c>
      <c r="E263" s="175" t="s">
        <v>492</v>
      </c>
      <c r="F263" s="176" t="s">
        <v>493</v>
      </c>
      <c r="G263" s="177" t="s">
        <v>228</v>
      </c>
      <c r="H263" s="178">
        <v>22.5</v>
      </c>
      <c r="I263" s="179"/>
      <c r="J263" s="180">
        <f>ROUND(I263*H263,2)</f>
        <v>0</v>
      </c>
      <c r="K263" s="176" t="s">
        <v>133</v>
      </c>
      <c r="L263" s="40"/>
      <c r="M263" s="181" t="s">
        <v>5</v>
      </c>
      <c r="N263" s="182" t="s">
        <v>47</v>
      </c>
      <c r="O263" s="41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AR263" s="23" t="s">
        <v>134</v>
      </c>
      <c r="AT263" s="23" t="s">
        <v>129</v>
      </c>
      <c r="AU263" s="23" t="s">
        <v>85</v>
      </c>
      <c r="AY263" s="23" t="s">
        <v>126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23" t="s">
        <v>24</v>
      </c>
      <c r="BK263" s="185">
        <f>ROUND(I263*H263,2)</f>
        <v>0</v>
      </c>
      <c r="BL263" s="23" t="s">
        <v>134</v>
      </c>
      <c r="BM263" s="23" t="s">
        <v>494</v>
      </c>
    </row>
    <row r="264" spans="2:51" s="12" customFormat="1" ht="13.5">
      <c r="B264" s="195"/>
      <c r="D264" s="196" t="s">
        <v>136</v>
      </c>
      <c r="E264" s="197" t="s">
        <v>5</v>
      </c>
      <c r="F264" s="198" t="s">
        <v>495</v>
      </c>
      <c r="H264" s="199">
        <v>22.5</v>
      </c>
      <c r="I264" s="200"/>
      <c r="L264" s="195"/>
      <c r="M264" s="201"/>
      <c r="N264" s="202"/>
      <c r="O264" s="202"/>
      <c r="P264" s="202"/>
      <c r="Q264" s="202"/>
      <c r="R264" s="202"/>
      <c r="S264" s="202"/>
      <c r="T264" s="203"/>
      <c r="AT264" s="204" t="s">
        <v>136</v>
      </c>
      <c r="AU264" s="204" t="s">
        <v>85</v>
      </c>
      <c r="AV264" s="12" t="s">
        <v>85</v>
      </c>
      <c r="AW264" s="12" t="s">
        <v>39</v>
      </c>
      <c r="AX264" s="12" t="s">
        <v>24</v>
      </c>
      <c r="AY264" s="204" t="s">
        <v>126</v>
      </c>
    </row>
    <row r="265" spans="2:65" s="1" customFormat="1" ht="22.5" customHeight="1">
      <c r="B265" s="173"/>
      <c r="C265" s="174" t="s">
        <v>496</v>
      </c>
      <c r="D265" s="174" t="s">
        <v>129</v>
      </c>
      <c r="E265" s="175" t="s">
        <v>497</v>
      </c>
      <c r="F265" s="176" t="s">
        <v>498</v>
      </c>
      <c r="G265" s="177" t="s">
        <v>228</v>
      </c>
      <c r="H265" s="178">
        <v>45</v>
      </c>
      <c r="I265" s="179"/>
      <c r="J265" s="180">
        <f>ROUND(I265*H265,2)</f>
        <v>0</v>
      </c>
      <c r="K265" s="176" t="s">
        <v>133</v>
      </c>
      <c r="L265" s="40"/>
      <c r="M265" s="181" t="s">
        <v>5</v>
      </c>
      <c r="N265" s="182" t="s">
        <v>47</v>
      </c>
      <c r="O265" s="41"/>
      <c r="P265" s="183">
        <f>O265*H265</f>
        <v>0</v>
      </c>
      <c r="Q265" s="183">
        <v>0</v>
      </c>
      <c r="R265" s="183">
        <f>Q265*H265</f>
        <v>0</v>
      </c>
      <c r="S265" s="183">
        <v>0</v>
      </c>
      <c r="T265" s="184">
        <f>S265*H265</f>
        <v>0</v>
      </c>
      <c r="AR265" s="23" t="s">
        <v>134</v>
      </c>
      <c r="AT265" s="23" t="s">
        <v>129</v>
      </c>
      <c r="AU265" s="23" t="s">
        <v>85</v>
      </c>
      <c r="AY265" s="23" t="s">
        <v>126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23" t="s">
        <v>24</v>
      </c>
      <c r="BK265" s="185">
        <f>ROUND(I265*H265,2)</f>
        <v>0</v>
      </c>
      <c r="BL265" s="23" t="s">
        <v>134</v>
      </c>
      <c r="BM265" s="23" t="s">
        <v>499</v>
      </c>
    </row>
    <row r="266" spans="2:51" s="12" customFormat="1" ht="13.5">
      <c r="B266" s="195"/>
      <c r="D266" s="196" t="s">
        <v>136</v>
      </c>
      <c r="E266" s="197" t="s">
        <v>5</v>
      </c>
      <c r="F266" s="198" t="s">
        <v>500</v>
      </c>
      <c r="H266" s="199">
        <v>45</v>
      </c>
      <c r="I266" s="200"/>
      <c r="L266" s="195"/>
      <c r="M266" s="201"/>
      <c r="N266" s="202"/>
      <c r="O266" s="202"/>
      <c r="P266" s="202"/>
      <c r="Q266" s="202"/>
      <c r="R266" s="202"/>
      <c r="S266" s="202"/>
      <c r="T266" s="203"/>
      <c r="AT266" s="204" t="s">
        <v>136</v>
      </c>
      <c r="AU266" s="204" t="s">
        <v>85</v>
      </c>
      <c r="AV266" s="12" t="s">
        <v>85</v>
      </c>
      <c r="AW266" s="12" t="s">
        <v>39</v>
      </c>
      <c r="AX266" s="12" t="s">
        <v>24</v>
      </c>
      <c r="AY266" s="204" t="s">
        <v>126</v>
      </c>
    </row>
    <row r="267" spans="2:65" s="1" customFormat="1" ht="22.5" customHeight="1">
      <c r="B267" s="173"/>
      <c r="C267" s="174" t="s">
        <v>501</v>
      </c>
      <c r="D267" s="174" t="s">
        <v>129</v>
      </c>
      <c r="E267" s="175" t="s">
        <v>502</v>
      </c>
      <c r="F267" s="176" t="s">
        <v>503</v>
      </c>
      <c r="G267" s="177" t="s">
        <v>274</v>
      </c>
      <c r="H267" s="178">
        <v>0.075</v>
      </c>
      <c r="I267" s="179"/>
      <c r="J267" s="180">
        <f>ROUND(I267*H267,2)</f>
        <v>0</v>
      </c>
      <c r="K267" s="176" t="s">
        <v>133</v>
      </c>
      <c r="L267" s="40"/>
      <c r="M267" s="181" t="s">
        <v>5</v>
      </c>
      <c r="N267" s="182" t="s">
        <v>47</v>
      </c>
      <c r="O267" s="41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AR267" s="23" t="s">
        <v>134</v>
      </c>
      <c r="AT267" s="23" t="s">
        <v>129</v>
      </c>
      <c r="AU267" s="23" t="s">
        <v>85</v>
      </c>
      <c r="AY267" s="23" t="s">
        <v>126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23" t="s">
        <v>24</v>
      </c>
      <c r="BK267" s="185">
        <f>ROUND(I267*H267,2)</f>
        <v>0</v>
      </c>
      <c r="BL267" s="23" t="s">
        <v>134</v>
      </c>
      <c r="BM267" s="23" t="s">
        <v>504</v>
      </c>
    </row>
    <row r="268" spans="2:51" s="12" customFormat="1" ht="13.5">
      <c r="B268" s="195"/>
      <c r="D268" s="196" t="s">
        <v>136</v>
      </c>
      <c r="E268" s="197" t="s">
        <v>5</v>
      </c>
      <c r="F268" s="198" t="s">
        <v>505</v>
      </c>
      <c r="H268" s="199">
        <v>0.075</v>
      </c>
      <c r="I268" s="200"/>
      <c r="L268" s="195"/>
      <c r="M268" s="201"/>
      <c r="N268" s="202"/>
      <c r="O268" s="202"/>
      <c r="P268" s="202"/>
      <c r="Q268" s="202"/>
      <c r="R268" s="202"/>
      <c r="S268" s="202"/>
      <c r="T268" s="203"/>
      <c r="AT268" s="204" t="s">
        <v>136</v>
      </c>
      <c r="AU268" s="204" t="s">
        <v>85</v>
      </c>
      <c r="AV268" s="12" t="s">
        <v>85</v>
      </c>
      <c r="AW268" s="12" t="s">
        <v>39</v>
      </c>
      <c r="AX268" s="12" t="s">
        <v>24</v>
      </c>
      <c r="AY268" s="204" t="s">
        <v>126</v>
      </c>
    </row>
    <row r="269" spans="2:65" s="1" customFormat="1" ht="22.5" customHeight="1">
      <c r="B269" s="173"/>
      <c r="C269" s="174" t="s">
        <v>506</v>
      </c>
      <c r="D269" s="174" t="s">
        <v>129</v>
      </c>
      <c r="E269" s="175" t="s">
        <v>507</v>
      </c>
      <c r="F269" s="176" t="s">
        <v>508</v>
      </c>
      <c r="G269" s="177" t="s">
        <v>274</v>
      </c>
      <c r="H269" s="178">
        <v>0.075</v>
      </c>
      <c r="I269" s="179"/>
      <c r="J269" s="180">
        <f>ROUND(I269*H269,2)</f>
        <v>0</v>
      </c>
      <c r="K269" s="176" t="s">
        <v>133</v>
      </c>
      <c r="L269" s="40"/>
      <c r="M269" s="181" t="s">
        <v>5</v>
      </c>
      <c r="N269" s="182" t="s">
        <v>47</v>
      </c>
      <c r="O269" s="41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AR269" s="23" t="s">
        <v>134</v>
      </c>
      <c r="AT269" s="23" t="s">
        <v>129</v>
      </c>
      <c r="AU269" s="23" t="s">
        <v>85</v>
      </c>
      <c r="AY269" s="23" t="s">
        <v>126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3" t="s">
        <v>24</v>
      </c>
      <c r="BK269" s="185">
        <f>ROUND(I269*H269,2)</f>
        <v>0</v>
      </c>
      <c r="BL269" s="23" t="s">
        <v>134</v>
      </c>
      <c r="BM269" s="23" t="s">
        <v>509</v>
      </c>
    </row>
    <row r="270" spans="2:51" s="12" customFormat="1" ht="13.5">
      <c r="B270" s="195"/>
      <c r="D270" s="187" t="s">
        <v>136</v>
      </c>
      <c r="E270" s="204" t="s">
        <v>5</v>
      </c>
      <c r="F270" s="205" t="s">
        <v>505</v>
      </c>
      <c r="H270" s="206">
        <v>0.075</v>
      </c>
      <c r="I270" s="200"/>
      <c r="L270" s="195"/>
      <c r="M270" s="201"/>
      <c r="N270" s="202"/>
      <c r="O270" s="202"/>
      <c r="P270" s="202"/>
      <c r="Q270" s="202"/>
      <c r="R270" s="202"/>
      <c r="S270" s="202"/>
      <c r="T270" s="203"/>
      <c r="AT270" s="204" t="s">
        <v>136</v>
      </c>
      <c r="AU270" s="204" t="s">
        <v>85</v>
      </c>
      <c r="AV270" s="12" t="s">
        <v>85</v>
      </c>
      <c r="AW270" s="12" t="s">
        <v>39</v>
      </c>
      <c r="AX270" s="12" t="s">
        <v>24</v>
      </c>
      <c r="AY270" s="204" t="s">
        <v>126</v>
      </c>
    </row>
    <row r="271" spans="2:63" s="10" customFormat="1" ht="29.85" customHeight="1">
      <c r="B271" s="159"/>
      <c r="D271" s="170" t="s">
        <v>75</v>
      </c>
      <c r="E271" s="171" t="s">
        <v>85</v>
      </c>
      <c r="F271" s="171" t="s">
        <v>510</v>
      </c>
      <c r="I271" s="162"/>
      <c r="J271" s="172">
        <f>BK271</f>
        <v>0</v>
      </c>
      <c r="L271" s="159"/>
      <c r="M271" s="164"/>
      <c r="N271" s="165"/>
      <c r="O271" s="165"/>
      <c r="P271" s="166">
        <f>SUM(P272:P292)</f>
        <v>0</v>
      </c>
      <c r="Q271" s="165"/>
      <c r="R271" s="166">
        <f>SUM(R272:R292)</f>
        <v>79.59893611</v>
      </c>
      <c r="S271" s="165"/>
      <c r="T271" s="167">
        <f>SUM(T272:T292)</f>
        <v>0</v>
      </c>
      <c r="AR271" s="160" t="s">
        <v>24</v>
      </c>
      <c r="AT271" s="168" t="s">
        <v>75</v>
      </c>
      <c r="AU271" s="168" t="s">
        <v>24</v>
      </c>
      <c r="AY271" s="160" t="s">
        <v>126</v>
      </c>
      <c r="BK271" s="169">
        <f>SUM(BK272:BK292)</f>
        <v>0</v>
      </c>
    </row>
    <row r="272" spans="2:65" s="1" customFormat="1" ht="22.5" customHeight="1">
      <c r="B272" s="173"/>
      <c r="C272" s="174" t="s">
        <v>511</v>
      </c>
      <c r="D272" s="174" t="s">
        <v>129</v>
      </c>
      <c r="E272" s="175" t="s">
        <v>512</v>
      </c>
      <c r="F272" s="176" t="s">
        <v>513</v>
      </c>
      <c r="G272" s="177" t="s">
        <v>268</v>
      </c>
      <c r="H272" s="178">
        <v>33.2</v>
      </c>
      <c r="I272" s="179"/>
      <c r="J272" s="180">
        <f>ROUND(I272*H272,2)</f>
        <v>0</v>
      </c>
      <c r="K272" s="176" t="s">
        <v>133</v>
      </c>
      <c r="L272" s="40"/>
      <c r="M272" s="181" t="s">
        <v>5</v>
      </c>
      <c r="N272" s="182" t="s">
        <v>47</v>
      </c>
      <c r="O272" s="41"/>
      <c r="P272" s="183">
        <f>O272*H272</f>
        <v>0</v>
      </c>
      <c r="Q272" s="183">
        <v>0.00114</v>
      </c>
      <c r="R272" s="183">
        <f>Q272*H272</f>
        <v>0.037848</v>
      </c>
      <c r="S272" s="183">
        <v>0</v>
      </c>
      <c r="T272" s="184">
        <f>S272*H272</f>
        <v>0</v>
      </c>
      <c r="AR272" s="23" t="s">
        <v>134</v>
      </c>
      <c r="AT272" s="23" t="s">
        <v>129</v>
      </c>
      <c r="AU272" s="23" t="s">
        <v>85</v>
      </c>
      <c r="AY272" s="23" t="s">
        <v>126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23" t="s">
        <v>24</v>
      </c>
      <c r="BK272" s="185">
        <f>ROUND(I272*H272,2)</f>
        <v>0</v>
      </c>
      <c r="BL272" s="23" t="s">
        <v>134</v>
      </c>
      <c r="BM272" s="23" t="s">
        <v>514</v>
      </c>
    </row>
    <row r="273" spans="2:51" s="11" customFormat="1" ht="27">
      <c r="B273" s="186"/>
      <c r="D273" s="187" t="s">
        <v>136</v>
      </c>
      <c r="E273" s="188" t="s">
        <v>5</v>
      </c>
      <c r="F273" s="189" t="s">
        <v>515</v>
      </c>
      <c r="H273" s="190" t="s">
        <v>5</v>
      </c>
      <c r="I273" s="191"/>
      <c r="L273" s="186"/>
      <c r="M273" s="192"/>
      <c r="N273" s="193"/>
      <c r="O273" s="193"/>
      <c r="P273" s="193"/>
      <c r="Q273" s="193"/>
      <c r="R273" s="193"/>
      <c r="S273" s="193"/>
      <c r="T273" s="194"/>
      <c r="AT273" s="190" t="s">
        <v>136</v>
      </c>
      <c r="AU273" s="190" t="s">
        <v>85</v>
      </c>
      <c r="AV273" s="11" t="s">
        <v>24</v>
      </c>
      <c r="AW273" s="11" t="s">
        <v>39</v>
      </c>
      <c r="AX273" s="11" t="s">
        <v>76</v>
      </c>
      <c r="AY273" s="190" t="s">
        <v>126</v>
      </c>
    </row>
    <row r="274" spans="2:51" s="12" customFormat="1" ht="13.5">
      <c r="B274" s="195"/>
      <c r="D274" s="196" t="s">
        <v>136</v>
      </c>
      <c r="E274" s="197" t="s">
        <v>5</v>
      </c>
      <c r="F274" s="198" t="s">
        <v>516</v>
      </c>
      <c r="H274" s="199">
        <v>33.2</v>
      </c>
      <c r="I274" s="200"/>
      <c r="L274" s="195"/>
      <c r="M274" s="201"/>
      <c r="N274" s="202"/>
      <c r="O274" s="202"/>
      <c r="P274" s="202"/>
      <c r="Q274" s="202"/>
      <c r="R274" s="202"/>
      <c r="S274" s="202"/>
      <c r="T274" s="203"/>
      <c r="AT274" s="204" t="s">
        <v>136</v>
      </c>
      <c r="AU274" s="204" t="s">
        <v>85</v>
      </c>
      <c r="AV274" s="12" t="s">
        <v>85</v>
      </c>
      <c r="AW274" s="12" t="s">
        <v>39</v>
      </c>
      <c r="AX274" s="12" t="s">
        <v>24</v>
      </c>
      <c r="AY274" s="204" t="s">
        <v>126</v>
      </c>
    </row>
    <row r="275" spans="2:65" s="1" customFormat="1" ht="22.5" customHeight="1">
      <c r="B275" s="173"/>
      <c r="C275" s="174" t="s">
        <v>517</v>
      </c>
      <c r="D275" s="174" t="s">
        <v>129</v>
      </c>
      <c r="E275" s="175" t="s">
        <v>518</v>
      </c>
      <c r="F275" s="176" t="s">
        <v>519</v>
      </c>
      <c r="G275" s="177" t="s">
        <v>274</v>
      </c>
      <c r="H275" s="178">
        <v>0.563</v>
      </c>
      <c r="I275" s="179"/>
      <c r="J275" s="180">
        <f>ROUND(I275*H275,2)</f>
        <v>0</v>
      </c>
      <c r="K275" s="176" t="s">
        <v>133</v>
      </c>
      <c r="L275" s="40"/>
      <c r="M275" s="181" t="s">
        <v>5</v>
      </c>
      <c r="N275" s="182" t="s">
        <v>47</v>
      </c>
      <c r="O275" s="41"/>
      <c r="P275" s="183">
        <f>O275*H275</f>
        <v>0</v>
      </c>
      <c r="Q275" s="183">
        <v>2.662</v>
      </c>
      <c r="R275" s="183">
        <f>Q275*H275</f>
        <v>1.4987059999999999</v>
      </c>
      <c r="S275" s="183">
        <v>0</v>
      </c>
      <c r="T275" s="184">
        <f>S275*H275</f>
        <v>0</v>
      </c>
      <c r="AR275" s="23" t="s">
        <v>134</v>
      </c>
      <c r="AT275" s="23" t="s">
        <v>129</v>
      </c>
      <c r="AU275" s="23" t="s">
        <v>85</v>
      </c>
      <c r="AY275" s="23" t="s">
        <v>126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23" t="s">
        <v>24</v>
      </c>
      <c r="BK275" s="185">
        <f>ROUND(I275*H275,2)</f>
        <v>0</v>
      </c>
      <c r="BL275" s="23" t="s">
        <v>134</v>
      </c>
      <c r="BM275" s="23" t="s">
        <v>520</v>
      </c>
    </row>
    <row r="276" spans="2:51" s="11" customFormat="1" ht="13.5">
      <c r="B276" s="186"/>
      <c r="D276" s="187" t="s">
        <v>136</v>
      </c>
      <c r="E276" s="188" t="s">
        <v>5</v>
      </c>
      <c r="F276" s="189" t="s">
        <v>521</v>
      </c>
      <c r="H276" s="190" t="s">
        <v>5</v>
      </c>
      <c r="I276" s="191"/>
      <c r="L276" s="186"/>
      <c r="M276" s="192"/>
      <c r="N276" s="193"/>
      <c r="O276" s="193"/>
      <c r="P276" s="193"/>
      <c r="Q276" s="193"/>
      <c r="R276" s="193"/>
      <c r="S276" s="193"/>
      <c r="T276" s="194"/>
      <c r="AT276" s="190" t="s">
        <v>136</v>
      </c>
      <c r="AU276" s="190" t="s">
        <v>85</v>
      </c>
      <c r="AV276" s="11" t="s">
        <v>24</v>
      </c>
      <c r="AW276" s="11" t="s">
        <v>39</v>
      </c>
      <c r="AX276" s="11" t="s">
        <v>76</v>
      </c>
      <c r="AY276" s="190" t="s">
        <v>126</v>
      </c>
    </row>
    <row r="277" spans="2:51" s="12" customFormat="1" ht="13.5">
      <c r="B277" s="195"/>
      <c r="D277" s="196" t="s">
        <v>136</v>
      </c>
      <c r="E277" s="197" t="s">
        <v>5</v>
      </c>
      <c r="F277" s="198" t="s">
        <v>522</v>
      </c>
      <c r="H277" s="199">
        <v>0.563</v>
      </c>
      <c r="I277" s="200"/>
      <c r="L277" s="195"/>
      <c r="M277" s="201"/>
      <c r="N277" s="202"/>
      <c r="O277" s="202"/>
      <c r="P277" s="202"/>
      <c r="Q277" s="202"/>
      <c r="R277" s="202"/>
      <c r="S277" s="202"/>
      <c r="T277" s="203"/>
      <c r="AT277" s="204" t="s">
        <v>136</v>
      </c>
      <c r="AU277" s="204" t="s">
        <v>85</v>
      </c>
      <c r="AV277" s="12" t="s">
        <v>85</v>
      </c>
      <c r="AW277" s="12" t="s">
        <v>39</v>
      </c>
      <c r="AX277" s="12" t="s">
        <v>24</v>
      </c>
      <c r="AY277" s="204" t="s">
        <v>126</v>
      </c>
    </row>
    <row r="278" spans="2:65" s="1" customFormat="1" ht="22.5" customHeight="1">
      <c r="B278" s="173"/>
      <c r="C278" s="174" t="s">
        <v>523</v>
      </c>
      <c r="D278" s="174" t="s">
        <v>129</v>
      </c>
      <c r="E278" s="175" t="s">
        <v>524</v>
      </c>
      <c r="F278" s="176" t="s">
        <v>525</v>
      </c>
      <c r="G278" s="177" t="s">
        <v>274</v>
      </c>
      <c r="H278" s="178">
        <v>29.085</v>
      </c>
      <c r="I278" s="179"/>
      <c r="J278" s="180">
        <f>ROUND(I278*H278,2)</f>
        <v>0</v>
      </c>
      <c r="K278" s="176" t="s">
        <v>133</v>
      </c>
      <c r="L278" s="40"/>
      <c r="M278" s="181" t="s">
        <v>5</v>
      </c>
      <c r="N278" s="182" t="s">
        <v>47</v>
      </c>
      <c r="O278" s="41"/>
      <c r="P278" s="183">
        <f>O278*H278</f>
        <v>0</v>
      </c>
      <c r="Q278" s="183">
        <v>2.52625</v>
      </c>
      <c r="R278" s="183">
        <f>Q278*H278</f>
        <v>73.47598125</v>
      </c>
      <c r="S278" s="183">
        <v>0</v>
      </c>
      <c r="T278" s="184">
        <f>S278*H278</f>
        <v>0</v>
      </c>
      <c r="AR278" s="23" t="s">
        <v>134</v>
      </c>
      <c r="AT278" s="23" t="s">
        <v>129</v>
      </c>
      <c r="AU278" s="23" t="s">
        <v>85</v>
      </c>
      <c r="AY278" s="23" t="s">
        <v>126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23" t="s">
        <v>24</v>
      </c>
      <c r="BK278" s="185">
        <f>ROUND(I278*H278,2)</f>
        <v>0</v>
      </c>
      <c r="BL278" s="23" t="s">
        <v>134</v>
      </c>
      <c r="BM278" s="23" t="s">
        <v>526</v>
      </c>
    </row>
    <row r="279" spans="2:51" s="11" customFormat="1" ht="13.5">
      <c r="B279" s="186"/>
      <c r="D279" s="187" t="s">
        <v>136</v>
      </c>
      <c r="E279" s="188" t="s">
        <v>5</v>
      </c>
      <c r="F279" s="189" t="s">
        <v>527</v>
      </c>
      <c r="H279" s="190" t="s">
        <v>5</v>
      </c>
      <c r="I279" s="191"/>
      <c r="L279" s="186"/>
      <c r="M279" s="192"/>
      <c r="N279" s="193"/>
      <c r="O279" s="193"/>
      <c r="P279" s="193"/>
      <c r="Q279" s="193"/>
      <c r="R279" s="193"/>
      <c r="S279" s="193"/>
      <c r="T279" s="194"/>
      <c r="AT279" s="190" t="s">
        <v>136</v>
      </c>
      <c r="AU279" s="190" t="s">
        <v>85</v>
      </c>
      <c r="AV279" s="11" t="s">
        <v>24</v>
      </c>
      <c r="AW279" s="11" t="s">
        <v>39</v>
      </c>
      <c r="AX279" s="11" t="s">
        <v>76</v>
      </c>
      <c r="AY279" s="190" t="s">
        <v>126</v>
      </c>
    </row>
    <row r="280" spans="2:51" s="12" customFormat="1" ht="13.5">
      <c r="B280" s="195"/>
      <c r="D280" s="187" t="s">
        <v>136</v>
      </c>
      <c r="E280" s="204" t="s">
        <v>5</v>
      </c>
      <c r="F280" s="205" t="s">
        <v>528</v>
      </c>
      <c r="H280" s="206">
        <v>23.835</v>
      </c>
      <c r="I280" s="200"/>
      <c r="L280" s="195"/>
      <c r="M280" s="201"/>
      <c r="N280" s="202"/>
      <c r="O280" s="202"/>
      <c r="P280" s="202"/>
      <c r="Q280" s="202"/>
      <c r="R280" s="202"/>
      <c r="S280" s="202"/>
      <c r="T280" s="203"/>
      <c r="AT280" s="204" t="s">
        <v>136</v>
      </c>
      <c r="AU280" s="204" t="s">
        <v>85</v>
      </c>
      <c r="AV280" s="12" t="s">
        <v>85</v>
      </c>
      <c r="AW280" s="12" t="s">
        <v>39</v>
      </c>
      <c r="AX280" s="12" t="s">
        <v>76</v>
      </c>
      <c r="AY280" s="204" t="s">
        <v>126</v>
      </c>
    </row>
    <row r="281" spans="2:51" s="12" customFormat="1" ht="13.5">
      <c r="B281" s="195"/>
      <c r="D281" s="187" t="s">
        <v>136</v>
      </c>
      <c r="E281" s="204" t="s">
        <v>5</v>
      </c>
      <c r="F281" s="205" t="s">
        <v>529</v>
      </c>
      <c r="H281" s="206">
        <v>5.25</v>
      </c>
      <c r="I281" s="200"/>
      <c r="L281" s="195"/>
      <c r="M281" s="201"/>
      <c r="N281" s="202"/>
      <c r="O281" s="202"/>
      <c r="P281" s="202"/>
      <c r="Q281" s="202"/>
      <c r="R281" s="202"/>
      <c r="S281" s="202"/>
      <c r="T281" s="203"/>
      <c r="AT281" s="204" t="s">
        <v>136</v>
      </c>
      <c r="AU281" s="204" t="s">
        <v>85</v>
      </c>
      <c r="AV281" s="12" t="s">
        <v>85</v>
      </c>
      <c r="AW281" s="12" t="s">
        <v>39</v>
      </c>
      <c r="AX281" s="12" t="s">
        <v>76</v>
      </c>
      <c r="AY281" s="204" t="s">
        <v>126</v>
      </c>
    </row>
    <row r="282" spans="2:51" s="13" customFormat="1" ht="13.5">
      <c r="B282" s="213"/>
      <c r="D282" s="196" t="s">
        <v>136</v>
      </c>
      <c r="E282" s="214" t="s">
        <v>5</v>
      </c>
      <c r="F282" s="215" t="s">
        <v>237</v>
      </c>
      <c r="H282" s="216">
        <v>29.085</v>
      </c>
      <c r="I282" s="217"/>
      <c r="L282" s="213"/>
      <c r="M282" s="218"/>
      <c r="N282" s="219"/>
      <c r="O282" s="219"/>
      <c r="P282" s="219"/>
      <c r="Q282" s="219"/>
      <c r="R282" s="219"/>
      <c r="S282" s="219"/>
      <c r="T282" s="220"/>
      <c r="AT282" s="221" t="s">
        <v>136</v>
      </c>
      <c r="AU282" s="221" t="s">
        <v>85</v>
      </c>
      <c r="AV282" s="13" t="s">
        <v>134</v>
      </c>
      <c r="AW282" s="13" t="s">
        <v>39</v>
      </c>
      <c r="AX282" s="13" t="s">
        <v>24</v>
      </c>
      <c r="AY282" s="221" t="s">
        <v>126</v>
      </c>
    </row>
    <row r="283" spans="2:65" s="1" customFormat="1" ht="22.5" customHeight="1">
      <c r="B283" s="173"/>
      <c r="C283" s="174" t="s">
        <v>530</v>
      </c>
      <c r="D283" s="174" t="s">
        <v>129</v>
      </c>
      <c r="E283" s="175" t="s">
        <v>531</v>
      </c>
      <c r="F283" s="176" t="s">
        <v>532</v>
      </c>
      <c r="G283" s="177" t="s">
        <v>228</v>
      </c>
      <c r="H283" s="178">
        <v>38.275</v>
      </c>
      <c r="I283" s="179"/>
      <c r="J283" s="180">
        <f>ROUND(I283*H283,2)</f>
        <v>0</v>
      </c>
      <c r="K283" s="176" t="s">
        <v>133</v>
      </c>
      <c r="L283" s="40"/>
      <c r="M283" s="181" t="s">
        <v>5</v>
      </c>
      <c r="N283" s="182" t="s">
        <v>47</v>
      </c>
      <c r="O283" s="41"/>
      <c r="P283" s="183">
        <f>O283*H283</f>
        <v>0</v>
      </c>
      <c r="Q283" s="183">
        <v>0.00144</v>
      </c>
      <c r="R283" s="183">
        <f>Q283*H283</f>
        <v>0.055116</v>
      </c>
      <c r="S283" s="183">
        <v>0</v>
      </c>
      <c r="T283" s="184">
        <f>S283*H283</f>
        <v>0</v>
      </c>
      <c r="AR283" s="23" t="s">
        <v>134</v>
      </c>
      <c r="AT283" s="23" t="s">
        <v>129</v>
      </c>
      <c r="AU283" s="23" t="s">
        <v>85</v>
      </c>
      <c r="AY283" s="23" t="s">
        <v>126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23" t="s">
        <v>24</v>
      </c>
      <c r="BK283" s="185">
        <f>ROUND(I283*H283,2)</f>
        <v>0</v>
      </c>
      <c r="BL283" s="23" t="s">
        <v>134</v>
      </c>
      <c r="BM283" s="23" t="s">
        <v>533</v>
      </c>
    </row>
    <row r="284" spans="2:51" s="11" customFormat="1" ht="13.5">
      <c r="B284" s="186"/>
      <c r="D284" s="187" t="s">
        <v>136</v>
      </c>
      <c r="E284" s="188" t="s">
        <v>5</v>
      </c>
      <c r="F284" s="189" t="s">
        <v>534</v>
      </c>
      <c r="H284" s="190" t="s">
        <v>5</v>
      </c>
      <c r="I284" s="191"/>
      <c r="L284" s="186"/>
      <c r="M284" s="192"/>
      <c r="N284" s="193"/>
      <c r="O284" s="193"/>
      <c r="P284" s="193"/>
      <c r="Q284" s="193"/>
      <c r="R284" s="193"/>
      <c r="S284" s="193"/>
      <c r="T284" s="194"/>
      <c r="AT284" s="190" t="s">
        <v>136</v>
      </c>
      <c r="AU284" s="190" t="s">
        <v>85</v>
      </c>
      <c r="AV284" s="11" t="s">
        <v>24</v>
      </c>
      <c r="AW284" s="11" t="s">
        <v>39</v>
      </c>
      <c r="AX284" s="11" t="s">
        <v>76</v>
      </c>
      <c r="AY284" s="190" t="s">
        <v>126</v>
      </c>
    </row>
    <row r="285" spans="2:51" s="12" customFormat="1" ht="13.5">
      <c r="B285" s="195"/>
      <c r="D285" s="187" t="s">
        <v>136</v>
      </c>
      <c r="E285" s="204" t="s">
        <v>5</v>
      </c>
      <c r="F285" s="205" t="s">
        <v>535</v>
      </c>
      <c r="H285" s="206">
        <v>29.175</v>
      </c>
      <c r="I285" s="200"/>
      <c r="L285" s="195"/>
      <c r="M285" s="201"/>
      <c r="N285" s="202"/>
      <c r="O285" s="202"/>
      <c r="P285" s="202"/>
      <c r="Q285" s="202"/>
      <c r="R285" s="202"/>
      <c r="S285" s="202"/>
      <c r="T285" s="203"/>
      <c r="AT285" s="204" t="s">
        <v>136</v>
      </c>
      <c r="AU285" s="204" t="s">
        <v>85</v>
      </c>
      <c r="AV285" s="12" t="s">
        <v>85</v>
      </c>
      <c r="AW285" s="12" t="s">
        <v>39</v>
      </c>
      <c r="AX285" s="12" t="s">
        <v>76</v>
      </c>
      <c r="AY285" s="204" t="s">
        <v>126</v>
      </c>
    </row>
    <row r="286" spans="2:51" s="12" customFormat="1" ht="13.5">
      <c r="B286" s="195"/>
      <c r="D286" s="187" t="s">
        <v>136</v>
      </c>
      <c r="E286" s="204" t="s">
        <v>5</v>
      </c>
      <c r="F286" s="205" t="s">
        <v>536</v>
      </c>
      <c r="H286" s="206">
        <v>9.1</v>
      </c>
      <c r="I286" s="200"/>
      <c r="L286" s="195"/>
      <c r="M286" s="201"/>
      <c r="N286" s="202"/>
      <c r="O286" s="202"/>
      <c r="P286" s="202"/>
      <c r="Q286" s="202"/>
      <c r="R286" s="202"/>
      <c r="S286" s="202"/>
      <c r="T286" s="203"/>
      <c r="AT286" s="204" t="s">
        <v>136</v>
      </c>
      <c r="AU286" s="204" t="s">
        <v>85</v>
      </c>
      <c r="AV286" s="12" t="s">
        <v>85</v>
      </c>
      <c r="AW286" s="12" t="s">
        <v>39</v>
      </c>
      <c r="AX286" s="12" t="s">
        <v>76</v>
      </c>
      <c r="AY286" s="204" t="s">
        <v>126</v>
      </c>
    </row>
    <row r="287" spans="2:51" s="13" customFormat="1" ht="13.5">
      <c r="B287" s="213"/>
      <c r="D287" s="196" t="s">
        <v>136</v>
      </c>
      <c r="E287" s="214" t="s">
        <v>5</v>
      </c>
      <c r="F287" s="215" t="s">
        <v>237</v>
      </c>
      <c r="H287" s="216">
        <v>38.275</v>
      </c>
      <c r="I287" s="217"/>
      <c r="L287" s="213"/>
      <c r="M287" s="218"/>
      <c r="N287" s="219"/>
      <c r="O287" s="219"/>
      <c r="P287" s="219"/>
      <c r="Q287" s="219"/>
      <c r="R287" s="219"/>
      <c r="S287" s="219"/>
      <c r="T287" s="220"/>
      <c r="AT287" s="221" t="s">
        <v>136</v>
      </c>
      <c r="AU287" s="221" t="s">
        <v>85</v>
      </c>
      <c r="AV287" s="13" t="s">
        <v>134</v>
      </c>
      <c r="AW287" s="13" t="s">
        <v>39</v>
      </c>
      <c r="AX287" s="13" t="s">
        <v>24</v>
      </c>
      <c r="AY287" s="221" t="s">
        <v>126</v>
      </c>
    </row>
    <row r="288" spans="2:65" s="1" customFormat="1" ht="22.5" customHeight="1">
      <c r="B288" s="173"/>
      <c r="C288" s="174" t="s">
        <v>537</v>
      </c>
      <c r="D288" s="174" t="s">
        <v>129</v>
      </c>
      <c r="E288" s="175" t="s">
        <v>538</v>
      </c>
      <c r="F288" s="176" t="s">
        <v>539</v>
      </c>
      <c r="G288" s="177" t="s">
        <v>228</v>
      </c>
      <c r="H288" s="178">
        <v>38.275</v>
      </c>
      <c r="I288" s="179"/>
      <c r="J288" s="180">
        <f>ROUND(I288*H288,2)</f>
        <v>0</v>
      </c>
      <c r="K288" s="176" t="s">
        <v>133</v>
      </c>
      <c r="L288" s="40"/>
      <c r="M288" s="181" t="s">
        <v>5</v>
      </c>
      <c r="N288" s="182" t="s">
        <v>47</v>
      </c>
      <c r="O288" s="41"/>
      <c r="P288" s="183">
        <f>O288*H288</f>
        <v>0</v>
      </c>
      <c r="Q288" s="183">
        <v>4E-05</v>
      </c>
      <c r="R288" s="183">
        <f>Q288*H288</f>
        <v>0.001531</v>
      </c>
      <c r="S288" s="183">
        <v>0</v>
      </c>
      <c r="T288" s="184">
        <f>S288*H288</f>
        <v>0</v>
      </c>
      <c r="AR288" s="23" t="s">
        <v>134</v>
      </c>
      <c r="AT288" s="23" t="s">
        <v>129</v>
      </c>
      <c r="AU288" s="23" t="s">
        <v>85</v>
      </c>
      <c r="AY288" s="23" t="s">
        <v>126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23" t="s">
        <v>24</v>
      </c>
      <c r="BK288" s="185">
        <f>ROUND(I288*H288,2)</f>
        <v>0</v>
      </c>
      <c r="BL288" s="23" t="s">
        <v>134</v>
      </c>
      <c r="BM288" s="23" t="s">
        <v>540</v>
      </c>
    </row>
    <row r="289" spans="2:51" s="12" customFormat="1" ht="13.5">
      <c r="B289" s="195"/>
      <c r="D289" s="196" t="s">
        <v>136</v>
      </c>
      <c r="E289" s="197" t="s">
        <v>5</v>
      </c>
      <c r="F289" s="198" t="s">
        <v>541</v>
      </c>
      <c r="H289" s="199">
        <v>38.275</v>
      </c>
      <c r="I289" s="200"/>
      <c r="L289" s="195"/>
      <c r="M289" s="201"/>
      <c r="N289" s="202"/>
      <c r="O289" s="202"/>
      <c r="P289" s="202"/>
      <c r="Q289" s="202"/>
      <c r="R289" s="202"/>
      <c r="S289" s="202"/>
      <c r="T289" s="203"/>
      <c r="AT289" s="204" t="s">
        <v>136</v>
      </c>
      <c r="AU289" s="204" t="s">
        <v>85</v>
      </c>
      <c r="AV289" s="12" t="s">
        <v>85</v>
      </c>
      <c r="AW289" s="12" t="s">
        <v>39</v>
      </c>
      <c r="AX289" s="12" t="s">
        <v>24</v>
      </c>
      <c r="AY289" s="204" t="s">
        <v>126</v>
      </c>
    </row>
    <row r="290" spans="2:65" s="1" customFormat="1" ht="22.5" customHeight="1">
      <c r="B290" s="173"/>
      <c r="C290" s="174" t="s">
        <v>542</v>
      </c>
      <c r="D290" s="174" t="s">
        <v>129</v>
      </c>
      <c r="E290" s="175" t="s">
        <v>543</v>
      </c>
      <c r="F290" s="176" t="s">
        <v>544</v>
      </c>
      <c r="G290" s="177" t="s">
        <v>335</v>
      </c>
      <c r="H290" s="178">
        <v>4.363</v>
      </c>
      <c r="I290" s="179"/>
      <c r="J290" s="180">
        <f>ROUND(I290*H290,2)</f>
        <v>0</v>
      </c>
      <c r="K290" s="176" t="s">
        <v>133</v>
      </c>
      <c r="L290" s="40"/>
      <c r="M290" s="181" t="s">
        <v>5</v>
      </c>
      <c r="N290" s="182" t="s">
        <v>47</v>
      </c>
      <c r="O290" s="41"/>
      <c r="P290" s="183">
        <f>O290*H290</f>
        <v>0</v>
      </c>
      <c r="Q290" s="183">
        <v>1.03822</v>
      </c>
      <c r="R290" s="183">
        <f>Q290*H290</f>
        <v>4.5297538600000005</v>
      </c>
      <c r="S290" s="183">
        <v>0</v>
      </c>
      <c r="T290" s="184">
        <f>S290*H290</f>
        <v>0</v>
      </c>
      <c r="AR290" s="23" t="s">
        <v>134</v>
      </c>
      <c r="AT290" s="23" t="s">
        <v>129</v>
      </c>
      <c r="AU290" s="23" t="s">
        <v>85</v>
      </c>
      <c r="AY290" s="23" t="s">
        <v>126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23" t="s">
        <v>24</v>
      </c>
      <c r="BK290" s="185">
        <f>ROUND(I290*H290,2)</f>
        <v>0</v>
      </c>
      <c r="BL290" s="23" t="s">
        <v>134</v>
      </c>
      <c r="BM290" s="23" t="s">
        <v>545</v>
      </c>
    </row>
    <row r="291" spans="2:51" s="11" customFormat="1" ht="13.5">
      <c r="B291" s="186"/>
      <c r="D291" s="187" t="s">
        <v>136</v>
      </c>
      <c r="E291" s="188" t="s">
        <v>5</v>
      </c>
      <c r="F291" s="189" t="s">
        <v>546</v>
      </c>
      <c r="H291" s="190" t="s">
        <v>5</v>
      </c>
      <c r="I291" s="191"/>
      <c r="L291" s="186"/>
      <c r="M291" s="192"/>
      <c r="N291" s="193"/>
      <c r="O291" s="193"/>
      <c r="P291" s="193"/>
      <c r="Q291" s="193"/>
      <c r="R291" s="193"/>
      <c r="S291" s="193"/>
      <c r="T291" s="194"/>
      <c r="AT291" s="190" t="s">
        <v>136</v>
      </c>
      <c r="AU291" s="190" t="s">
        <v>85</v>
      </c>
      <c r="AV291" s="11" t="s">
        <v>24</v>
      </c>
      <c r="AW291" s="11" t="s">
        <v>39</v>
      </c>
      <c r="AX291" s="11" t="s">
        <v>76</v>
      </c>
      <c r="AY291" s="190" t="s">
        <v>126</v>
      </c>
    </row>
    <row r="292" spans="2:51" s="12" customFormat="1" ht="13.5">
      <c r="B292" s="195"/>
      <c r="D292" s="187" t="s">
        <v>136</v>
      </c>
      <c r="E292" s="204" t="s">
        <v>5</v>
      </c>
      <c r="F292" s="205" t="s">
        <v>547</v>
      </c>
      <c r="H292" s="206">
        <v>4.363</v>
      </c>
      <c r="I292" s="200"/>
      <c r="L292" s="195"/>
      <c r="M292" s="201"/>
      <c r="N292" s="202"/>
      <c r="O292" s="202"/>
      <c r="P292" s="202"/>
      <c r="Q292" s="202"/>
      <c r="R292" s="202"/>
      <c r="S292" s="202"/>
      <c r="T292" s="203"/>
      <c r="AT292" s="204" t="s">
        <v>136</v>
      </c>
      <c r="AU292" s="204" t="s">
        <v>85</v>
      </c>
      <c r="AV292" s="12" t="s">
        <v>85</v>
      </c>
      <c r="AW292" s="12" t="s">
        <v>39</v>
      </c>
      <c r="AX292" s="12" t="s">
        <v>24</v>
      </c>
      <c r="AY292" s="204" t="s">
        <v>126</v>
      </c>
    </row>
    <row r="293" spans="2:63" s="10" customFormat="1" ht="29.85" customHeight="1">
      <c r="B293" s="159"/>
      <c r="D293" s="170" t="s">
        <v>75</v>
      </c>
      <c r="E293" s="171" t="s">
        <v>143</v>
      </c>
      <c r="F293" s="171" t="s">
        <v>548</v>
      </c>
      <c r="I293" s="162"/>
      <c r="J293" s="172">
        <f>BK293</f>
        <v>0</v>
      </c>
      <c r="L293" s="159"/>
      <c r="M293" s="164"/>
      <c r="N293" s="165"/>
      <c r="O293" s="165"/>
      <c r="P293" s="166">
        <f>SUM(P294:P371)</f>
        <v>0</v>
      </c>
      <c r="Q293" s="165"/>
      <c r="R293" s="166">
        <f>SUM(R294:R371)</f>
        <v>119.30585099000001</v>
      </c>
      <c r="S293" s="165"/>
      <c r="T293" s="167">
        <f>SUM(T294:T371)</f>
        <v>0.99</v>
      </c>
      <c r="AR293" s="160" t="s">
        <v>24</v>
      </c>
      <c r="AT293" s="168" t="s">
        <v>75</v>
      </c>
      <c r="AU293" s="168" t="s">
        <v>24</v>
      </c>
      <c r="AY293" s="160" t="s">
        <v>126</v>
      </c>
      <c r="BK293" s="169">
        <f>SUM(BK294:BK371)</f>
        <v>0</v>
      </c>
    </row>
    <row r="294" spans="2:65" s="1" customFormat="1" ht="22.5" customHeight="1">
      <c r="B294" s="173"/>
      <c r="C294" s="174" t="s">
        <v>549</v>
      </c>
      <c r="D294" s="174" t="s">
        <v>129</v>
      </c>
      <c r="E294" s="175" t="s">
        <v>550</v>
      </c>
      <c r="F294" s="176" t="s">
        <v>551</v>
      </c>
      <c r="G294" s="177" t="s">
        <v>132</v>
      </c>
      <c r="H294" s="178">
        <v>17</v>
      </c>
      <c r="I294" s="179"/>
      <c r="J294" s="180">
        <f>ROUND(I294*H294,2)</f>
        <v>0</v>
      </c>
      <c r="K294" s="176" t="s">
        <v>133</v>
      </c>
      <c r="L294" s="40"/>
      <c r="M294" s="181" t="s">
        <v>5</v>
      </c>
      <c r="N294" s="182" t="s">
        <v>47</v>
      </c>
      <c r="O294" s="41"/>
      <c r="P294" s="183">
        <f>O294*H294</f>
        <v>0</v>
      </c>
      <c r="Q294" s="183">
        <v>0.0007</v>
      </c>
      <c r="R294" s="183">
        <f>Q294*H294</f>
        <v>0.011899999999999999</v>
      </c>
      <c r="S294" s="183">
        <v>0</v>
      </c>
      <c r="T294" s="184">
        <f>S294*H294</f>
        <v>0</v>
      </c>
      <c r="AR294" s="23" t="s">
        <v>134</v>
      </c>
      <c r="AT294" s="23" t="s">
        <v>129</v>
      </c>
      <c r="AU294" s="23" t="s">
        <v>85</v>
      </c>
      <c r="AY294" s="23" t="s">
        <v>126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23" t="s">
        <v>24</v>
      </c>
      <c r="BK294" s="185">
        <f>ROUND(I294*H294,2)</f>
        <v>0</v>
      </c>
      <c r="BL294" s="23" t="s">
        <v>134</v>
      </c>
      <c r="BM294" s="23" t="s">
        <v>552</v>
      </c>
    </row>
    <row r="295" spans="2:51" s="11" customFormat="1" ht="13.5">
      <c r="B295" s="186"/>
      <c r="D295" s="187" t="s">
        <v>136</v>
      </c>
      <c r="E295" s="188" t="s">
        <v>5</v>
      </c>
      <c r="F295" s="189" t="s">
        <v>553</v>
      </c>
      <c r="H295" s="190" t="s">
        <v>5</v>
      </c>
      <c r="I295" s="191"/>
      <c r="L295" s="186"/>
      <c r="M295" s="192"/>
      <c r="N295" s="193"/>
      <c r="O295" s="193"/>
      <c r="P295" s="193"/>
      <c r="Q295" s="193"/>
      <c r="R295" s="193"/>
      <c r="S295" s="193"/>
      <c r="T295" s="194"/>
      <c r="AT295" s="190" t="s">
        <v>136</v>
      </c>
      <c r="AU295" s="190" t="s">
        <v>85</v>
      </c>
      <c r="AV295" s="11" t="s">
        <v>24</v>
      </c>
      <c r="AW295" s="11" t="s">
        <v>39</v>
      </c>
      <c r="AX295" s="11" t="s">
        <v>76</v>
      </c>
      <c r="AY295" s="190" t="s">
        <v>126</v>
      </c>
    </row>
    <row r="296" spans="2:51" s="12" customFormat="1" ht="13.5">
      <c r="B296" s="195"/>
      <c r="D296" s="196" t="s">
        <v>136</v>
      </c>
      <c r="E296" s="197" t="s">
        <v>5</v>
      </c>
      <c r="F296" s="198" t="s">
        <v>554</v>
      </c>
      <c r="H296" s="199">
        <v>17</v>
      </c>
      <c r="I296" s="200"/>
      <c r="L296" s="195"/>
      <c r="M296" s="201"/>
      <c r="N296" s="202"/>
      <c r="O296" s="202"/>
      <c r="P296" s="202"/>
      <c r="Q296" s="202"/>
      <c r="R296" s="202"/>
      <c r="S296" s="202"/>
      <c r="T296" s="203"/>
      <c r="AT296" s="204" t="s">
        <v>136</v>
      </c>
      <c r="AU296" s="204" t="s">
        <v>85</v>
      </c>
      <c r="AV296" s="12" t="s">
        <v>85</v>
      </c>
      <c r="AW296" s="12" t="s">
        <v>39</v>
      </c>
      <c r="AX296" s="12" t="s">
        <v>24</v>
      </c>
      <c r="AY296" s="204" t="s">
        <v>126</v>
      </c>
    </row>
    <row r="297" spans="2:65" s="1" customFormat="1" ht="22.5" customHeight="1">
      <c r="B297" s="173"/>
      <c r="C297" s="230" t="s">
        <v>555</v>
      </c>
      <c r="D297" s="230" t="s">
        <v>332</v>
      </c>
      <c r="E297" s="231" t="s">
        <v>556</v>
      </c>
      <c r="F297" s="232" t="s">
        <v>557</v>
      </c>
      <c r="G297" s="233" t="s">
        <v>132</v>
      </c>
      <c r="H297" s="234">
        <v>17</v>
      </c>
      <c r="I297" s="235"/>
      <c r="J297" s="236">
        <f>ROUND(I297*H297,2)</f>
        <v>0</v>
      </c>
      <c r="K297" s="232" t="s">
        <v>133</v>
      </c>
      <c r="L297" s="237"/>
      <c r="M297" s="238" t="s">
        <v>5</v>
      </c>
      <c r="N297" s="239" t="s">
        <v>47</v>
      </c>
      <c r="O297" s="41"/>
      <c r="P297" s="183">
        <f>O297*H297</f>
        <v>0</v>
      </c>
      <c r="Q297" s="183">
        <v>0.01214</v>
      </c>
      <c r="R297" s="183">
        <f>Q297*H297</f>
        <v>0.20638</v>
      </c>
      <c r="S297" s="183">
        <v>0</v>
      </c>
      <c r="T297" s="184">
        <f>S297*H297</f>
        <v>0</v>
      </c>
      <c r="AR297" s="23" t="s">
        <v>171</v>
      </c>
      <c r="AT297" s="23" t="s">
        <v>332</v>
      </c>
      <c r="AU297" s="23" t="s">
        <v>85</v>
      </c>
      <c r="AY297" s="23" t="s">
        <v>126</v>
      </c>
      <c r="BE297" s="185">
        <f>IF(N297="základní",J297,0)</f>
        <v>0</v>
      </c>
      <c r="BF297" s="185">
        <f>IF(N297="snížená",J297,0)</f>
        <v>0</v>
      </c>
      <c r="BG297" s="185">
        <f>IF(N297="zákl. přenesená",J297,0)</f>
        <v>0</v>
      </c>
      <c r="BH297" s="185">
        <f>IF(N297="sníž. přenesená",J297,0)</f>
        <v>0</v>
      </c>
      <c r="BI297" s="185">
        <f>IF(N297="nulová",J297,0)</f>
        <v>0</v>
      </c>
      <c r="BJ297" s="23" t="s">
        <v>24</v>
      </c>
      <c r="BK297" s="185">
        <f>ROUND(I297*H297,2)</f>
        <v>0</v>
      </c>
      <c r="BL297" s="23" t="s">
        <v>134</v>
      </c>
      <c r="BM297" s="23" t="s">
        <v>558</v>
      </c>
    </row>
    <row r="298" spans="2:51" s="12" customFormat="1" ht="13.5">
      <c r="B298" s="195"/>
      <c r="D298" s="196" t="s">
        <v>136</v>
      </c>
      <c r="E298" s="197" t="s">
        <v>5</v>
      </c>
      <c r="F298" s="198" t="s">
        <v>314</v>
      </c>
      <c r="H298" s="199">
        <v>17</v>
      </c>
      <c r="I298" s="200"/>
      <c r="L298" s="195"/>
      <c r="M298" s="201"/>
      <c r="N298" s="202"/>
      <c r="O298" s="202"/>
      <c r="P298" s="202"/>
      <c r="Q298" s="202"/>
      <c r="R298" s="202"/>
      <c r="S298" s="202"/>
      <c r="T298" s="203"/>
      <c r="AT298" s="204" t="s">
        <v>136</v>
      </c>
      <c r="AU298" s="204" t="s">
        <v>85</v>
      </c>
      <c r="AV298" s="12" t="s">
        <v>85</v>
      </c>
      <c r="AW298" s="12" t="s">
        <v>39</v>
      </c>
      <c r="AX298" s="12" t="s">
        <v>24</v>
      </c>
      <c r="AY298" s="204" t="s">
        <v>126</v>
      </c>
    </row>
    <row r="299" spans="2:65" s="1" customFormat="1" ht="22.5" customHeight="1">
      <c r="B299" s="173"/>
      <c r="C299" s="174" t="s">
        <v>559</v>
      </c>
      <c r="D299" s="174" t="s">
        <v>129</v>
      </c>
      <c r="E299" s="175" t="s">
        <v>560</v>
      </c>
      <c r="F299" s="176" t="s">
        <v>561</v>
      </c>
      <c r="G299" s="177" t="s">
        <v>274</v>
      </c>
      <c r="H299" s="178">
        <v>4.539</v>
      </c>
      <c r="I299" s="179"/>
      <c r="J299" s="180">
        <f>ROUND(I299*H299,2)</f>
        <v>0</v>
      </c>
      <c r="K299" s="176" t="s">
        <v>133</v>
      </c>
      <c r="L299" s="40"/>
      <c r="M299" s="181" t="s">
        <v>5</v>
      </c>
      <c r="N299" s="182" t="s">
        <v>47</v>
      </c>
      <c r="O299" s="41"/>
      <c r="P299" s="183">
        <f>O299*H299</f>
        <v>0</v>
      </c>
      <c r="Q299" s="183">
        <v>2.47786</v>
      </c>
      <c r="R299" s="183">
        <f>Q299*H299</f>
        <v>11.24700654</v>
      </c>
      <c r="S299" s="183">
        <v>0</v>
      </c>
      <c r="T299" s="184">
        <f>S299*H299</f>
        <v>0</v>
      </c>
      <c r="AR299" s="23" t="s">
        <v>134</v>
      </c>
      <c r="AT299" s="23" t="s">
        <v>129</v>
      </c>
      <c r="AU299" s="23" t="s">
        <v>85</v>
      </c>
      <c r="AY299" s="23" t="s">
        <v>126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23" t="s">
        <v>24</v>
      </c>
      <c r="BK299" s="185">
        <f>ROUND(I299*H299,2)</f>
        <v>0</v>
      </c>
      <c r="BL299" s="23" t="s">
        <v>134</v>
      </c>
      <c r="BM299" s="23" t="s">
        <v>562</v>
      </c>
    </row>
    <row r="300" spans="2:51" s="11" customFormat="1" ht="13.5">
      <c r="B300" s="186"/>
      <c r="D300" s="187" t="s">
        <v>136</v>
      </c>
      <c r="E300" s="188" t="s">
        <v>5</v>
      </c>
      <c r="F300" s="189" t="s">
        <v>563</v>
      </c>
      <c r="H300" s="190" t="s">
        <v>5</v>
      </c>
      <c r="I300" s="191"/>
      <c r="L300" s="186"/>
      <c r="M300" s="192"/>
      <c r="N300" s="193"/>
      <c r="O300" s="193"/>
      <c r="P300" s="193"/>
      <c r="Q300" s="193"/>
      <c r="R300" s="193"/>
      <c r="S300" s="193"/>
      <c r="T300" s="194"/>
      <c r="AT300" s="190" t="s">
        <v>136</v>
      </c>
      <c r="AU300" s="190" t="s">
        <v>85</v>
      </c>
      <c r="AV300" s="11" t="s">
        <v>24</v>
      </c>
      <c r="AW300" s="11" t="s">
        <v>39</v>
      </c>
      <c r="AX300" s="11" t="s">
        <v>76</v>
      </c>
      <c r="AY300" s="190" t="s">
        <v>126</v>
      </c>
    </row>
    <row r="301" spans="2:51" s="12" customFormat="1" ht="13.5">
      <c r="B301" s="195"/>
      <c r="D301" s="187" t="s">
        <v>136</v>
      </c>
      <c r="E301" s="204" t="s">
        <v>5</v>
      </c>
      <c r="F301" s="205" t="s">
        <v>564</v>
      </c>
      <c r="H301" s="206">
        <v>2.096</v>
      </c>
      <c r="I301" s="200"/>
      <c r="L301" s="195"/>
      <c r="M301" s="201"/>
      <c r="N301" s="202"/>
      <c r="O301" s="202"/>
      <c r="P301" s="202"/>
      <c r="Q301" s="202"/>
      <c r="R301" s="202"/>
      <c r="S301" s="202"/>
      <c r="T301" s="203"/>
      <c r="AT301" s="204" t="s">
        <v>136</v>
      </c>
      <c r="AU301" s="204" t="s">
        <v>85</v>
      </c>
      <c r="AV301" s="12" t="s">
        <v>85</v>
      </c>
      <c r="AW301" s="12" t="s">
        <v>39</v>
      </c>
      <c r="AX301" s="12" t="s">
        <v>76</v>
      </c>
      <c r="AY301" s="204" t="s">
        <v>126</v>
      </c>
    </row>
    <row r="302" spans="2:51" s="12" customFormat="1" ht="13.5">
      <c r="B302" s="195"/>
      <c r="D302" s="187" t="s">
        <v>136</v>
      </c>
      <c r="E302" s="204" t="s">
        <v>5</v>
      </c>
      <c r="F302" s="205" t="s">
        <v>565</v>
      </c>
      <c r="H302" s="206">
        <v>1.443</v>
      </c>
      <c r="I302" s="200"/>
      <c r="L302" s="195"/>
      <c r="M302" s="201"/>
      <c r="N302" s="202"/>
      <c r="O302" s="202"/>
      <c r="P302" s="202"/>
      <c r="Q302" s="202"/>
      <c r="R302" s="202"/>
      <c r="S302" s="202"/>
      <c r="T302" s="203"/>
      <c r="AT302" s="204" t="s">
        <v>136</v>
      </c>
      <c r="AU302" s="204" t="s">
        <v>85</v>
      </c>
      <c r="AV302" s="12" t="s">
        <v>85</v>
      </c>
      <c r="AW302" s="12" t="s">
        <v>39</v>
      </c>
      <c r="AX302" s="12" t="s">
        <v>76</v>
      </c>
      <c r="AY302" s="204" t="s">
        <v>126</v>
      </c>
    </row>
    <row r="303" spans="2:51" s="12" customFormat="1" ht="13.5">
      <c r="B303" s="195"/>
      <c r="D303" s="187" t="s">
        <v>136</v>
      </c>
      <c r="E303" s="204" t="s">
        <v>5</v>
      </c>
      <c r="F303" s="205" t="s">
        <v>566</v>
      </c>
      <c r="H303" s="206">
        <v>1</v>
      </c>
      <c r="I303" s="200"/>
      <c r="L303" s="195"/>
      <c r="M303" s="201"/>
      <c r="N303" s="202"/>
      <c r="O303" s="202"/>
      <c r="P303" s="202"/>
      <c r="Q303" s="202"/>
      <c r="R303" s="202"/>
      <c r="S303" s="202"/>
      <c r="T303" s="203"/>
      <c r="AT303" s="204" t="s">
        <v>136</v>
      </c>
      <c r="AU303" s="204" t="s">
        <v>85</v>
      </c>
      <c r="AV303" s="12" t="s">
        <v>85</v>
      </c>
      <c r="AW303" s="12" t="s">
        <v>39</v>
      </c>
      <c r="AX303" s="12" t="s">
        <v>76</v>
      </c>
      <c r="AY303" s="204" t="s">
        <v>126</v>
      </c>
    </row>
    <row r="304" spans="2:51" s="13" customFormat="1" ht="13.5">
      <c r="B304" s="213"/>
      <c r="D304" s="196" t="s">
        <v>136</v>
      </c>
      <c r="E304" s="214" t="s">
        <v>5</v>
      </c>
      <c r="F304" s="215" t="s">
        <v>237</v>
      </c>
      <c r="H304" s="216">
        <v>4.539</v>
      </c>
      <c r="I304" s="217"/>
      <c r="L304" s="213"/>
      <c r="M304" s="218"/>
      <c r="N304" s="219"/>
      <c r="O304" s="219"/>
      <c r="P304" s="219"/>
      <c r="Q304" s="219"/>
      <c r="R304" s="219"/>
      <c r="S304" s="219"/>
      <c r="T304" s="220"/>
      <c r="AT304" s="221" t="s">
        <v>136</v>
      </c>
      <c r="AU304" s="221" t="s">
        <v>85</v>
      </c>
      <c r="AV304" s="13" t="s">
        <v>134</v>
      </c>
      <c r="AW304" s="13" t="s">
        <v>39</v>
      </c>
      <c r="AX304" s="13" t="s">
        <v>24</v>
      </c>
      <c r="AY304" s="221" t="s">
        <v>126</v>
      </c>
    </row>
    <row r="305" spans="2:65" s="1" customFormat="1" ht="22.5" customHeight="1">
      <c r="B305" s="173"/>
      <c r="C305" s="174" t="s">
        <v>567</v>
      </c>
      <c r="D305" s="174" t="s">
        <v>129</v>
      </c>
      <c r="E305" s="175" t="s">
        <v>568</v>
      </c>
      <c r="F305" s="176" t="s">
        <v>569</v>
      </c>
      <c r="G305" s="177" t="s">
        <v>228</v>
      </c>
      <c r="H305" s="178">
        <v>16.461</v>
      </c>
      <c r="I305" s="179"/>
      <c r="J305" s="180">
        <f>ROUND(I305*H305,2)</f>
        <v>0</v>
      </c>
      <c r="K305" s="176" t="s">
        <v>133</v>
      </c>
      <c r="L305" s="40"/>
      <c r="M305" s="181" t="s">
        <v>5</v>
      </c>
      <c r="N305" s="182" t="s">
        <v>47</v>
      </c>
      <c r="O305" s="41"/>
      <c r="P305" s="183">
        <f>O305*H305</f>
        <v>0</v>
      </c>
      <c r="Q305" s="183">
        <v>0.04174</v>
      </c>
      <c r="R305" s="183">
        <f>Q305*H305</f>
        <v>0.6870821399999999</v>
      </c>
      <c r="S305" s="183">
        <v>0</v>
      </c>
      <c r="T305" s="184">
        <f>S305*H305</f>
        <v>0</v>
      </c>
      <c r="AR305" s="23" t="s">
        <v>134</v>
      </c>
      <c r="AT305" s="23" t="s">
        <v>129</v>
      </c>
      <c r="AU305" s="23" t="s">
        <v>85</v>
      </c>
      <c r="AY305" s="23" t="s">
        <v>126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23" t="s">
        <v>24</v>
      </c>
      <c r="BK305" s="185">
        <f>ROUND(I305*H305,2)</f>
        <v>0</v>
      </c>
      <c r="BL305" s="23" t="s">
        <v>134</v>
      </c>
      <c r="BM305" s="23" t="s">
        <v>570</v>
      </c>
    </row>
    <row r="306" spans="2:51" s="11" customFormat="1" ht="27">
      <c r="B306" s="186"/>
      <c r="D306" s="187" t="s">
        <v>136</v>
      </c>
      <c r="E306" s="188" t="s">
        <v>5</v>
      </c>
      <c r="F306" s="189" t="s">
        <v>571</v>
      </c>
      <c r="H306" s="190" t="s">
        <v>5</v>
      </c>
      <c r="I306" s="191"/>
      <c r="L306" s="186"/>
      <c r="M306" s="192"/>
      <c r="N306" s="193"/>
      <c r="O306" s="193"/>
      <c r="P306" s="193"/>
      <c r="Q306" s="193"/>
      <c r="R306" s="193"/>
      <c r="S306" s="193"/>
      <c r="T306" s="194"/>
      <c r="AT306" s="190" t="s">
        <v>136</v>
      </c>
      <c r="AU306" s="190" t="s">
        <v>85</v>
      </c>
      <c r="AV306" s="11" t="s">
        <v>24</v>
      </c>
      <c r="AW306" s="11" t="s">
        <v>39</v>
      </c>
      <c r="AX306" s="11" t="s">
        <v>76</v>
      </c>
      <c r="AY306" s="190" t="s">
        <v>126</v>
      </c>
    </row>
    <row r="307" spans="2:51" s="12" customFormat="1" ht="13.5">
      <c r="B307" s="195"/>
      <c r="D307" s="187" t="s">
        <v>136</v>
      </c>
      <c r="E307" s="204" t="s">
        <v>5</v>
      </c>
      <c r="F307" s="205" t="s">
        <v>572</v>
      </c>
      <c r="H307" s="206">
        <v>7.336</v>
      </c>
      <c r="I307" s="200"/>
      <c r="L307" s="195"/>
      <c r="M307" s="201"/>
      <c r="N307" s="202"/>
      <c r="O307" s="202"/>
      <c r="P307" s="202"/>
      <c r="Q307" s="202"/>
      <c r="R307" s="202"/>
      <c r="S307" s="202"/>
      <c r="T307" s="203"/>
      <c r="AT307" s="204" t="s">
        <v>136</v>
      </c>
      <c r="AU307" s="204" t="s">
        <v>85</v>
      </c>
      <c r="AV307" s="12" t="s">
        <v>85</v>
      </c>
      <c r="AW307" s="12" t="s">
        <v>39</v>
      </c>
      <c r="AX307" s="12" t="s">
        <v>76</v>
      </c>
      <c r="AY307" s="204" t="s">
        <v>126</v>
      </c>
    </row>
    <row r="308" spans="2:51" s="12" customFormat="1" ht="13.5">
      <c r="B308" s="195"/>
      <c r="D308" s="187" t="s">
        <v>136</v>
      </c>
      <c r="E308" s="204" t="s">
        <v>5</v>
      </c>
      <c r="F308" s="205" t="s">
        <v>573</v>
      </c>
      <c r="H308" s="206">
        <v>4.875</v>
      </c>
      <c r="I308" s="200"/>
      <c r="L308" s="195"/>
      <c r="M308" s="201"/>
      <c r="N308" s="202"/>
      <c r="O308" s="202"/>
      <c r="P308" s="202"/>
      <c r="Q308" s="202"/>
      <c r="R308" s="202"/>
      <c r="S308" s="202"/>
      <c r="T308" s="203"/>
      <c r="AT308" s="204" t="s">
        <v>136</v>
      </c>
      <c r="AU308" s="204" t="s">
        <v>85</v>
      </c>
      <c r="AV308" s="12" t="s">
        <v>85</v>
      </c>
      <c r="AW308" s="12" t="s">
        <v>39</v>
      </c>
      <c r="AX308" s="12" t="s">
        <v>76</v>
      </c>
      <c r="AY308" s="204" t="s">
        <v>126</v>
      </c>
    </row>
    <row r="309" spans="2:51" s="12" customFormat="1" ht="13.5">
      <c r="B309" s="195"/>
      <c r="D309" s="187" t="s">
        <v>136</v>
      </c>
      <c r="E309" s="204" t="s">
        <v>5</v>
      </c>
      <c r="F309" s="205" t="s">
        <v>574</v>
      </c>
      <c r="H309" s="206">
        <v>4.25</v>
      </c>
      <c r="I309" s="200"/>
      <c r="L309" s="195"/>
      <c r="M309" s="201"/>
      <c r="N309" s="202"/>
      <c r="O309" s="202"/>
      <c r="P309" s="202"/>
      <c r="Q309" s="202"/>
      <c r="R309" s="202"/>
      <c r="S309" s="202"/>
      <c r="T309" s="203"/>
      <c r="AT309" s="204" t="s">
        <v>136</v>
      </c>
      <c r="AU309" s="204" t="s">
        <v>85</v>
      </c>
      <c r="AV309" s="12" t="s">
        <v>85</v>
      </c>
      <c r="AW309" s="12" t="s">
        <v>39</v>
      </c>
      <c r="AX309" s="12" t="s">
        <v>76</v>
      </c>
      <c r="AY309" s="204" t="s">
        <v>126</v>
      </c>
    </row>
    <row r="310" spans="2:51" s="13" customFormat="1" ht="13.5">
      <c r="B310" s="213"/>
      <c r="D310" s="196" t="s">
        <v>136</v>
      </c>
      <c r="E310" s="214" t="s">
        <v>5</v>
      </c>
      <c r="F310" s="215" t="s">
        <v>237</v>
      </c>
      <c r="H310" s="216">
        <v>16.461</v>
      </c>
      <c r="I310" s="217"/>
      <c r="L310" s="213"/>
      <c r="M310" s="218"/>
      <c r="N310" s="219"/>
      <c r="O310" s="219"/>
      <c r="P310" s="219"/>
      <c r="Q310" s="219"/>
      <c r="R310" s="219"/>
      <c r="S310" s="219"/>
      <c r="T310" s="220"/>
      <c r="AT310" s="221" t="s">
        <v>136</v>
      </c>
      <c r="AU310" s="221" t="s">
        <v>85</v>
      </c>
      <c r="AV310" s="13" t="s">
        <v>134</v>
      </c>
      <c r="AW310" s="13" t="s">
        <v>39</v>
      </c>
      <c r="AX310" s="13" t="s">
        <v>24</v>
      </c>
      <c r="AY310" s="221" t="s">
        <v>126</v>
      </c>
    </row>
    <row r="311" spans="2:65" s="1" customFormat="1" ht="22.5" customHeight="1">
      <c r="B311" s="173"/>
      <c r="C311" s="174" t="s">
        <v>575</v>
      </c>
      <c r="D311" s="174" t="s">
        <v>129</v>
      </c>
      <c r="E311" s="175" t="s">
        <v>576</v>
      </c>
      <c r="F311" s="176" t="s">
        <v>577</v>
      </c>
      <c r="G311" s="177" t="s">
        <v>228</v>
      </c>
      <c r="H311" s="178">
        <v>16.461</v>
      </c>
      <c r="I311" s="179"/>
      <c r="J311" s="180">
        <f>ROUND(I311*H311,2)</f>
        <v>0</v>
      </c>
      <c r="K311" s="176" t="s">
        <v>133</v>
      </c>
      <c r="L311" s="40"/>
      <c r="M311" s="181" t="s">
        <v>5</v>
      </c>
      <c r="N311" s="182" t="s">
        <v>47</v>
      </c>
      <c r="O311" s="41"/>
      <c r="P311" s="183">
        <f>O311*H311</f>
        <v>0</v>
      </c>
      <c r="Q311" s="183">
        <v>2E-05</v>
      </c>
      <c r="R311" s="183">
        <f>Q311*H311</f>
        <v>0.00032922</v>
      </c>
      <c r="S311" s="183">
        <v>0</v>
      </c>
      <c r="T311" s="184">
        <f>S311*H311</f>
        <v>0</v>
      </c>
      <c r="AR311" s="23" t="s">
        <v>134</v>
      </c>
      <c r="AT311" s="23" t="s">
        <v>129</v>
      </c>
      <c r="AU311" s="23" t="s">
        <v>85</v>
      </c>
      <c r="AY311" s="23" t="s">
        <v>126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23" t="s">
        <v>24</v>
      </c>
      <c r="BK311" s="185">
        <f>ROUND(I311*H311,2)</f>
        <v>0</v>
      </c>
      <c r="BL311" s="23" t="s">
        <v>134</v>
      </c>
      <c r="BM311" s="23" t="s">
        <v>578</v>
      </c>
    </row>
    <row r="312" spans="2:51" s="12" customFormat="1" ht="13.5">
      <c r="B312" s="195"/>
      <c r="D312" s="196" t="s">
        <v>136</v>
      </c>
      <c r="E312" s="197" t="s">
        <v>5</v>
      </c>
      <c r="F312" s="198" t="s">
        <v>579</v>
      </c>
      <c r="H312" s="199">
        <v>16.461</v>
      </c>
      <c r="I312" s="200"/>
      <c r="L312" s="195"/>
      <c r="M312" s="201"/>
      <c r="N312" s="202"/>
      <c r="O312" s="202"/>
      <c r="P312" s="202"/>
      <c r="Q312" s="202"/>
      <c r="R312" s="202"/>
      <c r="S312" s="202"/>
      <c r="T312" s="203"/>
      <c r="AT312" s="204" t="s">
        <v>136</v>
      </c>
      <c r="AU312" s="204" t="s">
        <v>85</v>
      </c>
      <c r="AV312" s="12" t="s">
        <v>85</v>
      </c>
      <c r="AW312" s="12" t="s">
        <v>39</v>
      </c>
      <c r="AX312" s="12" t="s">
        <v>24</v>
      </c>
      <c r="AY312" s="204" t="s">
        <v>126</v>
      </c>
    </row>
    <row r="313" spans="2:65" s="1" customFormat="1" ht="22.5" customHeight="1">
      <c r="B313" s="173"/>
      <c r="C313" s="174" t="s">
        <v>580</v>
      </c>
      <c r="D313" s="174" t="s">
        <v>129</v>
      </c>
      <c r="E313" s="175" t="s">
        <v>581</v>
      </c>
      <c r="F313" s="176" t="s">
        <v>582</v>
      </c>
      <c r="G313" s="177" t="s">
        <v>335</v>
      </c>
      <c r="H313" s="178">
        <v>0.59</v>
      </c>
      <c r="I313" s="179"/>
      <c r="J313" s="180">
        <f>ROUND(I313*H313,2)</f>
        <v>0</v>
      </c>
      <c r="K313" s="176" t="s">
        <v>133</v>
      </c>
      <c r="L313" s="40"/>
      <c r="M313" s="181" t="s">
        <v>5</v>
      </c>
      <c r="N313" s="182" t="s">
        <v>47</v>
      </c>
      <c r="O313" s="41"/>
      <c r="P313" s="183">
        <f>O313*H313</f>
        <v>0</v>
      </c>
      <c r="Q313" s="183">
        <v>1.04877</v>
      </c>
      <c r="R313" s="183">
        <f>Q313*H313</f>
        <v>0.6187743</v>
      </c>
      <c r="S313" s="183">
        <v>0</v>
      </c>
      <c r="T313" s="184">
        <f>S313*H313</f>
        <v>0</v>
      </c>
      <c r="AR313" s="23" t="s">
        <v>134</v>
      </c>
      <c r="AT313" s="23" t="s">
        <v>129</v>
      </c>
      <c r="AU313" s="23" t="s">
        <v>85</v>
      </c>
      <c r="AY313" s="23" t="s">
        <v>126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23" t="s">
        <v>24</v>
      </c>
      <c r="BK313" s="185">
        <f>ROUND(I313*H313,2)</f>
        <v>0</v>
      </c>
      <c r="BL313" s="23" t="s">
        <v>134</v>
      </c>
      <c r="BM313" s="23" t="s">
        <v>583</v>
      </c>
    </row>
    <row r="314" spans="2:51" s="11" customFormat="1" ht="13.5">
      <c r="B314" s="186"/>
      <c r="D314" s="187" t="s">
        <v>136</v>
      </c>
      <c r="E314" s="188" t="s">
        <v>5</v>
      </c>
      <c r="F314" s="189" t="s">
        <v>584</v>
      </c>
      <c r="H314" s="190" t="s">
        <v>5</v>
      </c>
      <c r="I314" s="191"/>
      <c r="L314" s="186"/>
      <c r="M314" s="192"/>
      <c r="N314" s="193"/>
      <c r="O314" s="193"/>
      <c r="P314" s="193"/>
      <c r="Q314" s="193"/>
      <c r="R314" s="193"/>
      <c r="S314" s="193"/>
      <c r="T314" s="194"/>
      <c r="AT314" s="190" t="s">
        <v>136</v>
      </c>
      <c r="AU314" s="190" t="s">
        <v>85</v>
      </c>
      <c r="AV314" s="11" t="s">
        <v>24</v>
      </c>
      <c r="AW314" s="11" t="s">
        <v>39</v>
      </c>
      <c r="AX314" s="11" t="s">
        <v>76</v>
      </c>
      <c r="AY314" s="190" t="s">
        <v>126</v>
      </c>
    </row>
    <row r="315" spans="2:51" s="12" customFormat="1" ht="13.5">
      <c r="B315" s="195"/>
      <c r="D315" s="196" t="s">
        <v>136</v>
      </c>
      <c r="E315" s="197" t="s">
        <v>5</v>
      </c>
      <c r="F315" s="198" t="s">
        <v>585</v>
      </c>
      <c r="H315" s="199">
        <v>0.59</v>
      </c>
      <c r="I315" s="200"/>
      <c r="L315" s="195"/>
      <c r="M315" s="201"/>
      <c r="N315" s="202"/>
      <c r="O315" s="202"/>
      <c r="P315" s="202"/>
      <c r="Q315" s="202"/>
      <c r="R315" s="202"/>
      <c r="S315" s="202"/>
      <c r="T315" s="203"/>
      <c r="AT315" s="204" t="s">
        <v>136</v>
      </c>
      <c r="AU315" s="204" t="s">
        <v>85</v>
      </c>
      <c r="AV315" s="12" t="s">
        <v>85</v>
      </c>
      <c r="AW315" s="12" t="s">
        <v>39</v>
      </c>
      <c r="AX315" s="12" t="s">
        <v>24</v>
      </c>
      <c r="AY315" s="204" t="s">
        <v>126</v>
      </c>
    </row>
    <row r="316" spans="2:65" s="1" customFormat="1" ht="22.5" customHeight="1">
      <c r="B316" s="173"/>
      <c r="C316" s="174" t="s">
        <v>586</v>
      </c>
      <c r="D316" s="174" t="s">
        <v>129</v>
      </c>
      <c r="E316" s="175" t="s">
        <v>587</v>
      </c>
      <c r="F316" s="176" t="s">
        <v>588</v>
      </c>
      <c r="G316" s="177" t="s">
        <v>228</v>
      </c>
      <c r="H316" s="178">
        <v>11.5</v>
      </c>
      <c r="I316" s="179"/>
      <c r="J316" s="180">
        <f>ROUND(I316*H316,2)</f>
        <v>0</v>
      </c>
      <c r="K316" s="176" t="s">
        <v>133</v>
      </c>
      <c r="L316" s="40"/>
      <c r="M316" s="181" t="s">
        <v>5</v>
      </c>
      <c r="N316" s="182" t="s">
        <v>47</v>
      </c>
      <c r="O316" s="41"/>
      <c r="P316" s="183">
        <f>O316*H316</f>
        <v>0</v>
      </c>
      <c r="Q316" s="183">
        <v>0.41532</v>
      </c>
      <c r="R316" s="183">
        <f>Q316*H316</f>
        <v>4.77618</v>
      </c>
      <c r="S316" s="183">
        <v>0</v>
      </c>
      <c r="T316" s="184">
        <f>S316*H316</f>
        <v>0</v>
      </c>
      <c r="AR316" s="23" t="s">
        <v>134</v>
      </c>
      <c r="AT316" s="23" t="s">
        <v>129</v>
      </c>
      <c r="AU316" s="23" t="s">
        <v>85</v>
      </c>
      <c r="AY316" s="23" t="s">
        <v>126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23" t="s">
        <v>24</v>
      </c>
      <c r="BK316" s="185">
        <f>ROUND(I316*H316,2)</f>
        <v>0</v>
      </c>
      <c r="BL316" s="23" t="s">
        <v>134</v>
      </c>
      <c r="BM316" s="23" t="s">
        <v>589</v>
      </c>
    </row>
    <row r="317" spans="2:51" s="11" customFormat="1" ht="13.5">
      <c r="B317" s="186"/>
      <c r="D317" s="187" t="s">
        <v>136</v>
      </c>
      <c r="E317" s="188" t="s">
        <v>5</v>
      </c>
      <c r="F317" s="189" t="s">
        <v>590</v>
      </c>
      <c r="H317" s="190" t="s">
        <v>5</v>
      </c>
      <c r="I317" s="191"/>
      <c r="L317" s="186"/>
      <c r="M317" s="192"/>
      <c r="N317" s="193"/>
      <c r="O317" s="193"/>
      <c r="P317" s="193"/>
      <c r="Q317" s="193"/>
      <c r="R317" s="193"/>
      <c r="S317" s="193"/>
      <c r="T317" s="194"/>
      <c r="AT317" s="190" t="s">
        <v>136</v>
      </c>
      <c r="AU317" s="190" t="s">
        <v>85</v>
      </c>
      <c r="AV317" s="11" t="s">
        <v>24</v>
      </c>
      <c r="AW317" s="11" t="s">
        <v>39</v>
      </c>
      <c r="AX317" s="11" t="s">
        <v>76</v>
      </c>
      <c r="AY317" s="190" t="s">
        <v>126</v>
      </c>
    </row>
    <row r="318" spans="2:51" s="12" customFormat="1" ht="13.5">
      <c r="B318" s="195"/>
      <c r="D318" s="187" t="s">
        <v>136</v>
      </c>
      <c r="E318" s="204" t="s">
        <v>5</v>
      </c>
      <c r="F318" s="205" t="s">
        <v>591</v>
      </c>
      <c r="H318" s="206">
        <v>11.5</v>
      </c>
      <c r="I318" s="200"/>
      <c r="L318" s="195"/>
      <c r="M318" s="201"/>
      <c r="N318" s="202"/>
      <c r="O318" s="202"/>
      <c r="P318" s="202"/>
      <c r="Q318" s="202"/>
      <c r="R318" s="202"/>
      <c r="S318" s="202"/>
      <c r="T318" s="203"/>
      <c r="AT318" s="204" t="s">
        <v>136</v>
      </c>
      <c r="AU318" s="204" t="s">
        <v>85</v>
      </c>
      <c r="AV318" s="12" t="s">
        <v>85</v>
      </c>
      <c r="AW318" s="12" t="s">
        <v>39</v>
      </c>
      <c r="AX318" s="12" t="s">
        <v>24</v>
      </c>
      <c r="AY318" s="204" t="s">
        <v>126</v>
      </c>
    </row>
    <row r="319" spans="2:51" s="11" customFormat="1" ht="13.5">
      <c r="B319" s="186"/>
      <c r="D319" s="196" t="s">
        <v>136</v>
      </c>
      <c r="E319" s="207" t="s">
        <v>5</v>
      </c>
      <c r="F319" s="208" t="s">
        <v>592</v>
      </c>
      <c r="H319" s="209" t="s">
        <v>5</v>
      </c>
      <c r="I319" s="191"/>
      <c r="L319" s="186"/>
      <c r="M319" s="192"/>
      <c r="N319" s="193"/>
      <c r="O319" s="193"/>
      <c r="P319" s="193"/>
      <c r="Q319" s="193"/>
      <c r="R319" s="193"/>
      <c r="S319" s="193"/>
      <c r="T319" s="194"/>
      <c r="AT319" s="190" t="s">
        <v>136</v>
      </c>
      <c r="AU319" s="190" t="s">
        <v>85</v>
      </c>
      <c r="AV319" s="11" t="s">
        <v>24</v>
      </c>
      <c r="AW319" s="11" t="s">
        <v>39</v>
      </c>
      <c r="AX319" s="11" t="s">
        <v>76</v>
      </c>
      <c r="AY319" s="190" t="s">
        <v>126</v>
      </c>
    </row>
    <row r="320" spans="2:65" s="1" customFormat="1" ht="22.5" customHeight="1">
      <c r="B320" s="173"/>
      <c r="C320" s="174" t="s">
        <v>593</v>
      </c>
      <c r="D320" s="174" t="s">
        <v>129</v>
      </c>
      <c r="E320" s="175" t="s">
        <v>594</v>
      </c>
      <c r="F320" s="176" t="s">
        <v>595</v>
      </c>
      <c r="G320" s="177" t="s">
        <v>274</v>
      </c>
      <c r="H320" s="178">
        <v>37.675</v>
      </c>
      <c r="I320" s="179"/>
      <c r="J320" s="180">
        <f>ROUND(I320*H320,2)</f>
        <v>0</v>
      </c>
      <c r="K320" s="176" t="s">
        <v>133</v>
      </c>
      <c r="L320" s="40"/>
      <c r="M320" s="181" t="s">
        <v>5</v>
      </c>
      <c r="N320" s="182" t="s">
        <v>47</v>
      </c>
      <c r="O320" s="41"/>
      <c r="P320" s="183">
        <f>O320*H320</f>
        <v>0</v>
      </c>
      <c r="Q320" s="183">
        <v>2.45351</v>
      </c>
      <c r="R320" s="183">
        <f>Q320*H320</f>
        <v>92.43598924999999</v>
      </c>
      <c r="S320" s="183">
        <v>0</v>
      </c>
      <c r="T320" s="184">
        <f>S320*H320</f>
        <v>0</v>
      </c>
      <c r="AR320" s="23" t="s">
        <v>134</v>
      </c>
      <c r="AT320" s="23" t="s">
        <v>129</v>
      </c>
      <c r="AU320" s="23" t="s">
        <v>85</v>
      </c>
      <c r="AY320" s="23" t="s">
        <v>126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23" t="s">
        <v>24</v>
      </c>
      <c r="BK320" s="185">
        <f>ROUND(I320*H320,2)</f>
        <v>0</v>
      </c>
      <c r="BL320" s="23" t="s">
        <v>134</v>
      </c>
      <c r="BM320" s="23" t="s">
        <v>596</v>
      </c>
    </row>
    <row r="321" spans="2:51" s="11" customFormat="1" ht="13.5">
      <c r="B321" s="186"/>
      <c r="D321" s="187" t="s">
        <v>136</v>
      </c>
      <c r="E321" s="188" t="s">
        <v>5</v>
      </c>
      <c r="F321" s="189" t="s">
        <v>597</v>
      </c>
      <c r="H321" s="190" t="s">
        <v>5</v>
      </c>
      <c r="I321" s="191"/>
      <c r="L321" s="186"/>
      <c r="M321" s="192"/>
      <c r="N321" s="193"/>
      <c r="O321" s="193"/>
      <c r="P321" s="193"/>
      <c r="Q321" s="193"/>
      <c r="R321" s="193"/>
      <c r="S321" s="193"/>
      <c r="T321" s="194"/>
      <c r="AT321" s="190" t="s">
        <v>136</v>
      </c>
      <c r="AU321" s="190" t="s">
        <v>85</v>
      </c>
      <c r="AV321" s="11" t="s">
        <v>24</v>
      </c>
      <c r="AW321" s="11" t="s">
        <v>39</v>
      </c>
      <c r="AX321" s="11" t="s">
        <v>76</v>
      </c>
      <c r="AY321" s="190" t="s">
        <v>126</v>
      </c>
    </row>
    <row r="322" spans="2:51" s="12" customFormat="1" ht="13.5">
      <c r="B322" s="195"/>
      <c r="D322" s="187" t="s">
        <v>136</v>
      </c>
      <c r="E322" s="204" t="s">
        <v>5</v>
      </c>
      <c r="F322" s="205" t="s">
        <v>598</v>
      </c>
      <c r="H322" s="206">
        <v>29.12</v>
      </c>
      <c r="I322" s="200"/>
      <c r="L322" s="195"/>
      <c r="M322" s="201"/>
      <c r="N322" s="202"/>
      <c r="O322" s="202"/>
      <c r="P322" s="202"/>
      <c r="Q322" s="202"/>
      <c r="R322" s="202"/>
      <c r="S322" s="202"/>
      <c r="T322" s="203"/>
      <c r="AT322" s="204" t="s">
        <v>136</v>
      </c>
      <c r="AU322" s="204" t="s">
        <v>85</v>
      </c>
      <c r="AV322" s="12" t="s">
        <v>85</v>
      </c>
      <c r="AW322" s="12" t="s">
        <v>39</v>
      </c>
      <c r="AX322" s="12" t="s">
        <v>76</v>
      </c>
      <c r="AY322" s="204" t="s">
        <v>126</v>
      </c>
    </row>
    <row r="323" spans="2:51" s="12" customFormat="1" ht="13.5">
      <c r="B323" s="195"/>
      <c r="D323" s="187" t="s">
        <v>136</v>
      </c>
      <c r="E323" s="204" t="s">
        <v>5</v>
      </c>
      <c r="F323" s="205" t="s">
        <v>599</v>
      </c>
      <c r="H323" s="206">
        <v>0.167</v>
      </c>
      <c r="I323" s="200"/>
      <c r="L323" s="195"/>
      <c r="M323" s="201"/>
      <c r="N323" s="202"/>
      <c r="O323" s="202"/>
      <c r="P323" s="202"/>
      <c r="Q323" s="202"/>
      <c r="R323" s="202"/>
      <c r="S323" s="202"/>
      <c r="T323" s="203"/>
      <c r="AT323" s="204" t="s">
        <v>136</v>
      </c>
      <c r="AU323" s="204" t="s">
        <v>85</v>
      </c>
      <c r="AV323" s="12" t="s">
        <v>85</v>
      </c>
      <c r="AW323" s="12" t="s">
        <v>39</v>
      </c>
      <c r="AX323" s="12" t="s">
        <v>76</v>
      </c>
      <c r="AY323" s="204" t="s">
        <v>126</v>
      </c>
    </row>
    <row r="324" spans="2:51" s="12" customFormat="1" ht="13.5">
      <c r="B324" s="195"/>
      <c r="D324" s="187" t="s">
        <v>136</v>
      </c>
      <c r="E324" s="204" t="s">
        <v>5</v>
      </c>
      <c r="F324" s="205" t="s">
        <v>600</v>
      </c>
      <c r="H324" s="206">
        <v>1.488</v>
      </c>
      <c r="I324" s="200"/>
      <c r="L324" s="195"/>
      <c r="M324" s="201"/>
      <c r="N324" s="202"/>
      <c r="O324" s="202"/>
      <c r="P324" s="202"/>
      <c r="Q324" s="202"/>
      <c r="R324" s="202"/>
      <c r="S324" s="202"/>
      <c r="T324" s="203"/>
      <c r="AT324" s="204" t="s">
        <v>136</v>
      </c>
      <c r="AU324" s="204" t="s">
        <v>85</v>
      </c>
      <c r="AV324" s="12" t="s">
        <v>85</v>
      </c>
      <c r="AW324" s="12" t="s">
        <v>39</v>
      </c>
      <c r="AX324" s="12" t="s">
        <v>76</v>
      </c>
      <c r="AY324" s="204" t="s">
        <v>126</v>
      </c>
    </row>
    <row r="325" spans="2:51" s="12" customFormat="1" ht="13.5">
      <c r="B325" s="195"/>
      <c r="D325" s="187" t="s">
        <v>136</v>
      </c>
      <c r="E325" s="204" t="s">
        <v>5</v>
      </c>
      <c r="F325" s="205" t="s">
        <v>601</v>
      </c>
      <c r="H325" s="206">
        <v>6.9</v>
      </c>
      <c r="I325" s="200"/>
      <c r="L325" s="195"/>
      <c r="M325" s="201"/>
      <c r="N325" s="202"/>
      <c r="O325" s="202"/>
      <c r="P325" s="202"/>
      <c r="Q325" s="202"/>
      <c r="R325" s="202"/>
      <c r="S325" s="202"/>
      <c r="T325" s="203"/>
      <c r="AT325" s="204" t="s">
        <v>136</v>
      </c>
      <c r="AU325" s="204" t="s">
        <v>85</v>
      </c>
      <c r="AV325" s="12" t="s">
        <v>85</v>
      </c>
      <c r="AW325" s="12" t="s">
        <v>39</v>
      </c>
      <c r="AX325" s="12" t="s">
        <v>76</v>
      </c>
      <c r="AY325" s="204" t="s">
        <v>126</v>
      </c>
    </row>
    <row r="326" spans="2:51" s="13" customFormat="1" ht="13.5">
      <c r="B326" s="213"/>
      <c r="D326" s="196" t="s">
        <v>136</v>
      </c>
      <c r="E326" s="214" t="s">
        <v>5</v>
      </c>
      <c r="F326" s="215" t="s">
        <v>237</v>
      </c>
      <c r="H326" s="216">
        <v>37.675</v>
      </c>
      <c r="I326" s="217"/>
      <c r="L326" s="213"/>
      <c r="M326" s="218"/>
      <c r="N326" s="219"/>
      <c r="O326" s="219"/>
      <c r="P326" s="219"/>
      <c r="Q326" s="219"/>
      <c r="R326" s="219"/>
      <c r="S326" s="219"/>
      <c r="T326" s="220"/>
      <c r="AT326" s="221" t="s">
        <v>136</v>
      </c>
      <c r="AU326" s="221" t="s">
        <v>85</v>
      </c>
      <c r="AV326" s="13" t="s">
        <v>134</v>
      </c>
      <c r="AW326" s="13" t="s">
        <v>39</v>
      </c>
      <c r="AX326" s="13" t="s">
        <v>24</v>
      </c>
      <c r="AY326" s="221" t="s">
        <v>126</v>
      </c>
    </row>
    <row r="327" spans="2:65" s="1" customFormat="1" ht="22.5" customHeight="1">
      <c r="B327" s="173"/>
      <c r="C327" s="174" t="s">
        <v>602</v>
      </c>
      <c r="D327" s="174" t="s">
        <v>129</v>
      </c>
      <c r="E327" s="175" t="s">
        <v>603</v>
      </c>
      <c r="F327" s="176" t="s">
        <v>604</v>
      </c>
      <c r="G327" s="177" t="s">
        <v>228</v>
      </c>
      <c r="H327" s="178">
        <v>203.714</v>
      </c>
      <c r="I327" s="179"/>
      <c r="J327" s="180">
        <f>ROUND(I327*H327,2)</f>
        <v>0</v>
      </c>
      <c r="K327" s="176" t="s">
        <v>133</v>
      </c>
      <c r="L327" s="40"/>
      <c r="M327" s="181" t="s">
        <v>5</v>
      </c>
      <c r="N327" s="182" t="s">
        <v>47</v>
      </c>
      <c r="O327" s="41"/>
      <c r="P327" s="183">
        <f>O327*H327</f>
        <v>0</v>
      </c>
      <c r="Q327" s="183">
        <v>0.00182</v>
      </c>
      <c r="R327" s="183">
        <f>Q327*H327</f>
        <v>0.37075948</v>
      </c>
      <c r="S327" s="183">
        <v>0</v>
      </c>
      <c r="T327" s="184">
        <f>S327*H327</f>
        <v>0</v>
      </c>
      <c r="AR327" s="23" t="s">
        <v>134</v>
      </c>
      <c r="AT327" s="23" t="s">
        <v>129</v>
      </c>
      <c r="AU327" s="23" t="s">
        <v>85</v>
      </c>
      <c r="AY327" s="23" t="s">
        <v>126</v>
      </c>
      <c r="BE327" s="185">
        <f>IF(N327="základní",J327,0)</f>
        <v>0</v>
      </c>
      <c r="BF327" s="185">
        <f>IF(N327="snížená",J327,0)</f>
        <v>0</v>
      </c>
      <c r="BG327" s="185">
        <f>IF(N327="zákl. přenesená",J327,0)</f>
        <v>0</v>
      </c>
      <c r="BH327" s="185">
        <f>IF(N327="sníž. přenesená",J327,0)</f>
        <v>0</v>
      </c>
      <c r="BI327" s="185">
        <f>IF(N327="nulová",J327,0)</f>
        <v>0</v>
      </c>
      <c r="BJ327" s="23" t="s">
        <v>24</v>
      </c>
      <c r="BK327" s="185">
        <f>ROUND(I327*H327,2)</f>
        <v>0</v>
      </c>
      <c r="BL327" s="23" t="s">
        <v>134</v>
      </c>
      <c r="BM327" s="23" t="s">
        <v>605</v>
      </c>
    </row>
    <row r="328" spans="2:51" s="11" customFormat="1" ht="27">
      <c r="B328" s="186"/>
      <c r="D328" s="187" t="s">
        <v>136</v>
      </c>
      <c r="E328" s="188" t="s">
        <v>5</v>
      </c>
      <c r="F328" s="189" t="s">
        <v>571</v>
      </c>
      <c r="H328" s="190" t="s">
        <v>5</v>
      </c>
      <c r="I328" s="191"/>
      <c r="L328" s="186"/>
      <c r="M328" s="192"/>
      <c r="N328" s="193"/>
      <c r="O328" s="193"/>
      <c r="P328" s="193"/>
      <c r="Q328" s="193"/>
      <c r="R328" s="193"/>
      <c r="S328" s="193"/>
      <c r="T328" s="194"/>
      <c r="AT328" s="190" t="s">
        <v>136</v>
      </c>
      <c r="AU328" s="190" t="s">
        <v>85</v>
      </c>
      <c r="AV328" s="11" t="s">
        <v>24</v>
      </c>
      <c r="AW328" s="11" t="s">
        <v>39</v>
      </c>
      <c r="AX328" s="11" t="s">
        <v>76</v>
      </c>
      <c r="AY328" s="190" t="s">
        <v>126</v>
      </c>
    </row>
    <row r="329" spans="2:51" s="12" customFormat="1" ht="13.5">
      <c r="B329" s="195"/>
      <c r="D329" s="187" t="s">
        <v>136</v>
      </c>
      <c r="E329" s="204" t="s">
        <v>5</v>
      </c>
      <c r="F329" s="205" t="s">
        <v>606</v>
      </c>
      <c r="H329" s="206">
        <v>166.734</v>
      </c>
      <c r="I329" s="200"/>
      <c r="L329" s="195"/>
      <c r="M329" s="201"/>
      <c r="N329" s="202"/>
      <c r="O329" s="202"/>
      <c r="P329" s="202"/>
      <c r="Q329" s="202"/>
      <c r="R329" s="202"/>
      <c r="S329" s="202"/>
      <c r="T329" s="203"/>
      <c r="AT329" s="204" t="s">
        <v>136</v>
      </c>
      <c r="AU329" s="204" t="s">
        <v>85</v>
      </c>
      <c r="AV329" s="12" t="s">
        <v>85</v>
      </c>
      <c r="AW329" s="12" t="s">
        <v>39</v>
      </c>
      <c r="AX329" s="12" t="s">
        <v>76</v>
      </c>
      <c r="AY329" s="204" t="s">
        <v>126</v>
      </c>
    </row>
    <row r="330" spans="2:51" s="12" customFormat="1" ht="13.5">
      <c r="B330" s="195"/>
      <c r="D330" s="187" t="s">
        <v>136</v>
      </c>
      <c r="E330" s="204" t="s">
        <v>5</v>
      </c>
      <c r="F330" s="205" t="s">
        <v>607</v>
      </c>
      <c r="H330" s="206">
        <v>1.62</v>
      </c>
      <c r="I330" s="200"/>
      <c r="L330" s="195"/>
      <c r="M330" s="201"/>
      <c r="N330" s="202"/>
      <c r="O330" s="202"/>
      <c r="P330" s="202"/>
      <c r="Q330" s="202"/>
      <c r="R330" s="202"/>
      <c r="S330" s="202"/>
      <c r="T330" s="203"/>
      <c r="AT330" s="204" t="s">
        <v>136</v>
      </c>
      <c r="AU330" s="204" t="s">
        <v>85</v>
      </c>
      <c r="AV330" s="12" t="s">
        <v>85</v>
      </c>
      <c r="AW330" s="12" t="s">
        <v>39</v>
      </c>
      <c r="AX330" s="12" t="s">
        <v>76</v>
      </c>
      <c r="AY330" s="204" t="s">
        <v>126</v>
      </c>
    </row>
    <row r="331" spans="2:51" s="12" customFormat="1" ht="13.5">
      <c r="B331" s="195"/>
      <c r="D331" s="187" t="s">
        <v>136</v>
      </c>
      <c r="E331" s="204" t="s">
        <v>5</v>
      </c>
      <c r="F331" s="205" t="s">
        <v>608</v>
      </c>
      <c r="H331" s="206">
        <v>9.1</v>
      </c>
      <c r="I331" s="200"/>
      <c r="L331" s="195"/>
      <c r="M331" s="201"/>
      <c r="N331" s="202"/>
      <c r="O331" s="202"/>
      <c r="P331" s="202"/>
      <c r="Q331" s="202"/>
      <c r="R331" s="202"/>
      <c r="S331" s="202"/>
      <c r="T331" s="203"/>
      <c r="AT331" s="204" t="s">
        <v>136</v>
      </c>
      <c r="AU331" s="204" t="s">
        <v>85</v>
      </c>
      <c r="AV331" s="12" t="s">
        <v>85</v>
      </c>
      <c r="AW331" s="12" t="s">
        <v>39</v>
      </c>
      <c r="AX331" s="12" t="s">
        <v>76</v>
      </c>
      <c r="AY331" s="204" t="s">
        <v>126</v>
      </c>
    </row>
    <row r="332" spans="2:51" s="12" customFormat="1" ht="13.5">
      <c r="B332" s="195"/>
      <c r="D332" s="187" t="s">
        <v>136</v>
      </c>
      <c r="E332" s="204" t="s">
        <v>5</v>
      </c>
      <c r="F332" s="205" t="s">
        <v>609</v>
      </c>
      <c r="H332" s="206">
        <v>26.26</v>
      </c>
      <c r="I332" s="200"/>
      <c r="L332" s="195"/>
      <c r="M332" s="201"/>
      <c r="N332" s="202"/>
      <c r="O332" s="202"/>
      <c r="P332" s="202"/>
      <c r="Q332" s="202"/>
      <c r="R332" s="202"/>
      <c r="S332" s="202"/>
      <c r="T332" s="203"/>
      <c r="AT332" s="204" t="s">
        <v>136</v>
      </c>
      <c r="AU332" s="204" t="s">
        <v>85</v>
      </c>
      <c r="AV332" s="12" t="s">
        <v>85</v>
      </c>
      <c r="AW332" s="12" t="s">
        <v>39</v>
      </c>
      <c r="AX332" s="12" t="s">
        <v>76</v>
      </c>
      <c r="AY332" s="204" t="s">
        <v>126</v>
      </c>
    </row>
    <row r="333" spans="2:51" s="13" customFormat="1" ht="13.5">
      <c r="B333" s="213"/>
      <c r="D333" s="196" t="s">
        <v>136</v>
      </c>
      <c r="E333" s="214" t="s">
        <v>5</v>
      </c>
      <c r="F333" s="215" t="s">
        <v>237</v>
      </c>
      <c r="H333" s="216">
        <v>203.714</v>
      </c>
      <c r="I333" s="217"/>
      <c r="L333" s="213"/>
      <c r="M333" s="218"/>
      <c r="N333" s="219"/>
      <c r="O333" s="219"/>
      <c r="P333" s="219"/>
      <c r="Q333" s="219"/>
      <c r="R333" s="219"/>
      <c r="S333" s="219"/>
      <c r="T333" s="220"/>
      <c r="AT333" s="221" t="s">
        <v>136</v>
      </c>
      <c r="AU333" s="221" t="s">
        <v>85</v>
      </c>
      <c r="AV333" s="13" t="s">
        <v>134</v>
      </c>
      <c r="AW333" s="13" t="s">
        <v>39</v>
      </c>
      <c r="AX333" s="13" t="s">
        <v>24</v>
      </c>
      <c r="AY333" s="221" t="s">
        <v>126</v>
      </c>
    </row>
    <row r="334" spans="2:65" s="1" customFormat="1" ht="22.5" customHeight="1">
      <c r="B334" s="173"/>
      <c r="C334" s="174" t="s">
        <v>610</v>
      </c>
      <c r="D334" s="174" t="s">
        <v>129</v>
      </c>
      <c r="E334" s="175" t="s">
        <v>611</v>
      </c>
      <c r="F334" s="176" t="s">
        <v>612</v>
      </c>
      <c r="G334" s="177" t="s">
        <v>228</v>
      </c>
      <c r="H334" s="178">
        <v>203.714</v>
      </c>
      <c r="I334" s="179"/>
      <c r="J334" s="180">
        <f>ROUND(I334*H334,2)</f>
        <v>0</v>
      </c>
      <c r="K334" s="176" t="s">
        <v>133</v>
      </c>
      <c r="L334" s="40"/>
      <c r="M334" s="181" t="s">
        <v>5</v>
      </c>
      <c r="N334" s="182" t="s">
        <v>47</v>
      </c>
      <c r="O334" s="41"/>
      <c r="P334" s="183">
        <f>O334*H334</f>
        <v>0</v>
      </c>
      <c r="Q334" s="183">
        <v>4E-05</v>
      </c>
      <c r="R334" s="183">
        <f>Q334*H334</f>
        <v>0.008148560000000001</v>
      </c>
      <c r="S334" s="183">
        <v>0</v>
      </c>
      <c r="T334" s="184">
        <f>S334*H334</f>
        <v>0</v>
      </c>
      <c r="AR334" s="23" t="s">
        <v>134</v>
      </c>
      <c r="AT334" s="23" t="s">
        <v>129</v>
      </c>
      <c r="AU334" s="23" t="s">
        <v>85</v>
      </c>
      <c r="AY334" s="23" t="s">
        <v>126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23" t="s">
        <v>24</v>
      </c>
      <c r="BK334" s="185">
        <f>ROUND(I334*H334,2)</f>
        <v>0</v>
      </c>
      <c r="BL334" s="23" t="s">
        <v>134</v>
      </c>
      <c r="BM334" s="23" t="s">
        <v>613</v>
      </c>
    </row>
    <row r="335" spans="2:51" s="12" customFormat="1" ht="13.5">
      <c r="B335" s="195"/>
      <c r="D335" s="196" t="s">
        <v>136</v>
      </c>
      <c r="E335" s="197" t="s">
        <v>5</v>
      </c>
      <c r="F335" s="198" t="s">
        <v>614</v>
      </c>
      <c r="H335" s="199">
        <v>203.714</v>
      </c>
      <c r="I335" s="200"/>
      <c r="L335" s="195"/>
      <c r="M335" s="201"/>
      <c r="N335" s="202"/>
      <c r="O335" s="202"/>
      <c r="P335" s="202"/>
      <c r="Q335" s="202"/>
      <c r="R335" s="202"/>
      <c r="S335" s="202"/>
      <c r="T335" s="203"/>
      <c r="AT335" s="204" t="s">
        <v>136</v>
      </c>
      <c r="AU335" s="204" t="s">
        <v>85</v>
      </c>
      <c r="AV335" s="12" t="s">
        <v>85</v>
      </c>
      <c r="AW335" s="12" t="s">
        <v>39</v>
      </c>
      <c r="AX335" s="12" t="s">
        <v>24</v>
      </c>
      <c r="AY335" s="204" t="s">
        <v>126</v>
      </c>
    </row>
    <row r="336" spans="2:65" s="1" customFormat="1" ht="22.5" customHeight="1">
      <c r="B336" s="173"/>
      <c r="C336" s="174" t="s">
        <v>615</v>
      </c>
      <c r="D336" s="174" t="s">
        <v>129</v>
      </c>
      <c r="E336" s="175" t="s">
        <v>616</v>
      </c>
      <c r="F336" s="176" t="s">
        <v>617</v>
      </c>
      <c r="G336" s="177" t="s">
        <v>335</v>
      </c>
      <c r="H336" s="178">
        <v>5.651</v>
      </c>
      <c r="I336" s="179"/>
      <c r="J336" s="180">
        <f>ROUND(I336*H336,2)</f>
        <v>0</v>
      </c>
      <c r="K336" s="176" t="s">
        <v>133</v>
      </c>
      <c r="L336" s="40"/>
      <c r="M336" s="181" t="s">
        <v>5</v>
      </c>
      <c r="N336" s="182" t="s">
        <v>47</v>
      </c>
      <c r="O336" s="41"/>
      <c r="P336" s="183">
        <f>O336*H336</f>
        <v>0</v>
      </c>
      <c r="Q336" s="183">
        <v>1.0383</v>
      </c>
      <c r="R336" s="183">
        <f>Q336*H336</f>
        <v>5.8674333</v>
      </c>
      <c r="S336" s="183">
        <v>0</v>
      </c>
      <c r="T336" s="184">
        <f>S336*H336</f>
        <v>0</v>
      </c>
      <c r="AR336" s="23" t="s">
        <v>134</v>
      </c>
      <c r="AT336" s="23" t="s">
        <v>129</v>
      </c>
      <c r="AU336" s="23" t="s">
        <v>85</v>
      </c>
      <c r="AY336" s="23" t="s">
        <v>126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23" t="s">
        <v>24</v>
      </c>
      <c r="BK336" s="185">
        <f>ROUND(I336*H336,2)</f>
        <v>0</v>
      </c>
      <c r="BL336" s="23" t="s">
        <v>134</v>
      </c>
      <c r="BM336" s="23" t="s">
        <v>618</v>
      </c>
    </row>
    <row r="337" spans="2:51" s="11" customFormat="1" ht="13.5">
      <c r="B337" s="186"/>
      <c r="D337" s="187" t="s">
        <v>136</v>
      </c>
      <c r="E337" s="188" t="s">
        <v>5</v>
      </c>
      <c r="F337" s="189" t="s">
        <v>619</v>
      </c>
      <c r="H337" s="190" t="s">
        <v>5</v>
      </c>
      <c r="I337" s="191"/>
      <c r="L337" s="186"/>
      <c r="M337" s="192"/>
      <c r="N337" s="193"/>
      <c r="O337" s="193"/>
      <c r="P337" s="193"/>
      <c r="Q337" s="193"/>
      <c r="R337" s="193"/>
      <c r="S337" s="193"/>
      <c r="T337" s="194"/>
      <c r="AT337" s="190" t="s">
        <v>136</v>
      </c>
      <c r="AU337" s="190" t="s">
        <v>85</v>
      </c>
      <c r="AV337" s="11" t="s">
        <v>24</v>
      </c>
      <c r="AW337" s="11" t="s">
        <v>39</v>
      </c>
      <c r="AX337" s="11" t="s">
        <v>76</v>
      </c>
      <c r="AY337" s="190" t="s">
        <v>126</v>
      </c>
    </row>
    <row r="338" spans="2:51" s="12" customFormat="1" ht="13.5">
      <c r="B338" s="195"/>
      <c r="D338" s="196" t="s">
        <v>136</v>
      </c>
      <c r="E338" s="197" t="s">
        <v>5</v>
      </c>
      <c r="F338" s="198" t="s">
        <v>620</v>
      </c>
      <c r="H338" s="199">
        <v>5.651</v>
      </c>
      <c r="I338" s="200"/>
      <c r="L338" s="195"/>
      <c r="M338" s="201"/>
      <c r="N338" s="202"/>
      <c r="O338" s="202"/>
      <c r="P338" s="202"/>
      <c r="Q338" s="202"/>
      <c r="R338" s="202"/>
      <c r="S338" s="202"/>
      <c r="T338" s="203"/>
      <c r="AT338" s="204" t="s">
        <v>136</v>
      </c>
      <c r="AU338" s="204" t="s">
        <v>85</v>
      </c>
      <c r="AV338" s="12" t="s">
        <v>85</v>
      </c>
      <c r="AW338" s="12" t="s">
        <v>39</v>
      </c>
      <c r="AX338" s="12" t="s">
        <v>24</v>
      </c>
      <c r="AY338" s="204" t="s">
        <v>126</v>
      </c>
    </row>
    <row r="339" spans="2:65" s="1" customFormat="1" ht="22.5" customHeight="1">
      <c r="B339" s="173"/>
      <c r="C339" s="174" t="s">
        <v>621</v>
      </c>
      <c r="D339" s="174" t="s">
        <v>129</v>
      </c>
      <c r="E339" s="175" t="s">
        <v>622</v>
      </c>
      <c r="F339" s="176" t="s">
        <v>623</v>
      </c>
      <c r="G339" s="177" t="s">
        <v>335</v>
      </c>
      <c r="H339" s="178">
        <v>1.06</v>
      </c>
      <c r="I339" s="179"/>
      <c r="J339" s="180">
        <f>ROUND(I339*H339,2)</f>
        <v>0</v>
      </c>
      <c r="K339" s="176" t="s">
        <v>133</v>
      </c>
      <c r="L339" s="40"/>
      <c r="M339" s="181" t="s">
        <v>5</v>
      </c>
      <c r="N339" s="182" t="s">
        <v>47</v>
      </c>
      <c r="O339" s="41"/>
      <c r="P339" s="183">
        <f>O339*H339</f>
        <v>0</v>
      </c>
      <c r="Q339" s="183">
        <v>1.07637</v>
      </c>
      <c r="R339" s="183">
        <f>Q339*H339</f>
        <v>1.1409522</v>
      </c>
      <c r="S339" s="183">
        <v>0</v>
      </c>
      <c r="T339" s="184">
        <f>S339*H339</f>
        <v>0</v>
      </c>
      <c r="AR339" s="23" t="s">
        <v>134</v>
      </c>
      <c r="AT339" s="23" t="s">
        <v>129</v>
      </c>
      <c r="AU339" s="23" t="s">
        <v>85</v>
      </c>
      <c r="AY339" s="23" t="s">
        <v>126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23" t="s">
        <v>24</v>
      </c>
      <c r="BK339" s="185">
        <f>ROUND(I339*H339,2)</f>
        <v>0</v>
      </c>
      <c r="BL339" s="23" t="s">
        <v>134</v>
      </c>
      <c r="BM339" s="23" t="s">
        <v>624</v>
      </c>
    </row>
    <row r="340" spans="2:51" s="11" customFormat="1" ht="13.5">
      <c r="B340" s="186"/>
      <c r="D340" s="187" t="s">
        <v>136</v>
      </c>
      <c r="E340" s="188" t="s">
        <v>5</v>
      </c>
      <c r="F340" s="189" t="s">
        <v>625</v>
      </c>
      <c r="H340" s="190" t="s">
        <v>5</v>
      </c>
      <c r="I340" s="191"/>
      <c r="L340" s="186"/>
      <c r="M340" s="192"/>
      <c r="N340" s="193"/>
      <c r="O340" s="193"/>
      <c r="P340" s="193"/>
      <c r="Q340" s="193"/>
      <c r="R340" s="193"/>
      <c r="S340" s="193"/>
      <c r="T340" s="194"/>
      <c r="AT340" s="190" t="s">
        <v>136</v>
      </c>
      <c r="AU340" s="190" t="s">
        <v>85</v>
      </c>
      <c r="AV340" s="11" t="s">
        <v>24</v>
      </c>
      <c r="AW340" s="11" t="s">
        <v>39</v>
      </c>
      <c r="AX340" s="11" t="s">
        <v>76</v>
      </c>
      <c r="AY340" s="190" t="s">
        <v>126</v>
      </c>
    </row>
    <row r="341" spans="2:51" s="12" customFormat="1" ht="13.5">
      <c r="B341" s="195"/>
      <c r="D341" s="187" t="s">
        <v>136</v>
      </c>
      <c r="E341" s="204" t="s">
        <v>5</v>
      </c>
      <c r="F341" s="205" t="s">
        <v>626</v>
      </c>
      <c r="H341" s="206">
        <v>0.232</v>
      </c>
      <c r="I341" s="200"/>
      <c r="L341" s="195"/>
      <c r="M341" s="201"/>
      <c r="N341" s="202"/>
      <c r="O341" s="202"/>
      <c r="P341" s="202"/>
      <c r="Q341" s="202"/>
      <c r="R341" s="202"/>
      <c r="S341" s="202"/>
      <c r="T341" s="203"/>
      <c r="AT341" s="204" t="s">
        <v>136</v>
      </c>
      <c r="AU341" s="204" t="s">
        <v>85</v>
      </c>
      <c r="AV341" s="12" t="s">
        <v>85</v>
      </c>
      <c r="AW341" s="12" t="s">
        <v>39</v>
      </c>
      <c r="AX341" s="12" t="s">
        <v>76</v>
      </c>
      <c r="AY341" s="204" t="s">
        <v>126</v>
      </c>
    </row>
    <row r="342" spans="2:51" s="11" customFormat="1" ht="13.5">
      <c r="B342" s="186"/>
      <c r="D342" s="187" t="s">
        <v>136</v>
      </c>
      <c r="E342" s="188" t="s">
        <v>5</v>
      </c>
      <c r="F342" s="189" t="s">
        <v>627</v>
      </c>
      <c r="H342" s="190" t="s">
        <v>5</v>
      </c>
      <c r="I342" s="191"/>
      <c r="L342" s="186"/>
      <c r="M342" s="192"/>
      <c r="N342" s="193"/>
      <c r="O342" s="193"/>
      <c r="P342" s="193"/>
      <c r="Q342" s="193"/>
      <c r="R342" s="193"/>
      <c r="S342" s="193"/>
      <c r="T342" s="194"/>
      <c r="AT342" s="190" t="s">
        <v>136</v>
      </c>
      <c r="AU342" s="190" t="s">
        <v>85</v>
      </c>
      <c r="AV342" s="11" t="s">
        <v>24</v>
      </c>
      <c r="AW342" s="11" t="s">
        <v>39</v>
      </c>
      <c r="AX342" s="11" t="s">
        <v>76</v>
      </c>
      <c r="AY342" s="190" t="s">
        <v>126</v>
      </c>
    </row>
    <row r="343" spans="2:51" s="12" customFormat="1" ht="13.5">
      <c r="B343" s="195"/>
      <c r="D343" s="187" t="s">
        <v>136</v>
      </c>
      <c r="E343" s="204" t="s">
        <v>5</v>
      </c>
      <c r="F343" s="205" t="s">
        <v>628</v>
      </c>
      <c r="H343" s="206">
        <v>0.828</v>
      </c>
      <c r="I343" s="200"/>
      <c r="L343" s="195"/>
      <c r="M343" s="201"/>
      <c r="N343" s="202"/>
      <c r="O343" s="202"/>
      <c r="P343" s="202"/>
      <c r="Q343" s="202"/>
      <c r="R343" s="202"/>
      <c r="S343" s="202"/>
      <c r="T343" s="203"/>
      <c r="AT343" s="204" t="s">
        <v>136</v>
      </c>
      <c r="AU343" s="204" t="s">
        <v>85</v>
      </c>
      <c r="AV343" s="12" t="s">
        <v>85</v>
      </c>
      <c r="AW343" s="12" t="s">
        <v>39</v>
      </c>
      <c r="AX343" s="12" t="s">
        <v>76</v>
      </c>
      <c r="AY343" s="204" t="s">
        <v>126</v>
      </c>
    </row>
    <row r="344" spans="2:51" s="13" customFormat="1" ht="13.5">
      <c r="B344" s="213"/>
      <c r="D344" s="196" t="s">
        <v>136</v>
      </c>
      <c r="E344" s="214" t="s">
        <v>5</v>
      </c>
      <c r="F344" s="215" t="s">
        <v>237</v>
      </c>
      <c r="H344" s="216">
        <v>1.06</v>
      </c>
      <c r="I344" s="217"/>
      <c r="L344" s="213"/>
      <c r="M344" s="218"/>
      <c r="N344" s="219"/>
      <c r="O344" s="219"/>
      <c r="P344" s="219"/>
      <c r="Q344" s="219"/>
      <c r="R344" s="219"/>
      <c r="S344" s="219"/>
      <c r="T344" s="220"/>
      <c r="AT344" s="221" t="s">
        <v>136</v>
      </c>
      <c r="AU344" s="221" t="s">
        <v>85</v>
      </c>
      <c r="AV344" s="13" t="s">
        <v>134</v>
      </c>
      <c r="AW344" s="13" t="s">
        <v>39</v>
      </c>
      <c r="AX344" s="13" t="s">
        <v>24</v>
      </c>
      <c r="AY344" s="221" t="s">
        <v>126</v>
      </c>
    </row>
    <row r="345" spans="2:65" s="1" customFormat="1" ht="22.5" customHeight="1">
      <c r="B345" s="173"/>
      <c r="C345" s="174" t="s">
        <v>629</v>
      </c>
      <c r="D345" s="174" t="s">
        <v>129</v>
      </c>
      <c r="E345" s="175" t="s">
        <v>630</v>
      </c>
      <c r="F345" s="176" t="s">
        <v>631</v>
      </c>
      <c r="G345" s="177" t="s">
        <v>268</v>
      </c>
      <c r="H345" s="178">
        <v>14.3</v>
      </c>
      <c r="I345" s="179"/>
      <c r="J345" s="180">
        <f>ROUND(I345*H345,2)</f>
        <v>0</v>
      </c>
      <c r="K345" s="176" t="s">
        <v>133</v>
      </c>
      <c r="L345" s="40"/>
      <c r="M345" s="181" t="s">
        <v>5</v>
      </c>
      <c r="N345" s="182" t="s">
        <v>47</v>
      </c>
      <c r="O345" s="41"/>
      <c r="P345" s="183">
        <f>O345*H345</f>
        <v>0</v>
      </c>
      <c r="Q345" s="183">
        <v>0.00081</v>
      </c>
      <c r="R345" s="183">
        <f>Q345*H345</f>
        <v>0.011583</v>
      </c>
      <c r="S345" s="183">
        <v>0</v>
      </c>
      <c r="T345" s="184">
        <f>S345*H345</f>
        <v>0</v>
      </c>
      <c r="AR345" s="23" t="s">
        <v>134</v>
      </c>
      <c r="AT345" s="23" t="s">
        <v>129</v>
      </c>
      <c r="AU345" s="23" t="s">
        <v>85</v>
      </c>
      <c r="AY345" s="23" t="s">
        <v>126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23" t="s">
        <v>24</v>
      </c>
      <c r="BK345" s="185">
        <f>ROUND(I345*H345,2)</f>
        <v>0</v>
      </c>
      <c r="BL345" s="23" t="s">
        <v>134</v>
      </c>
      <c r="BM345" s="23" t="s">
        <v>632</v>
      </c>
    </row>
    <row r="346" spans="2:51" s="11" customFormat="1" ht="13.5">
      <c r="B346" s="186"/>
      <c r="D346" s="187" t="s">
        <v>136</v>
      </c>
      <c r="E346" s="188" t="s">
        <v>5</v>
      </c>
      <c r="F346" s="189" t="s">
        <v>633</v>
      </c>
      <c r="H346" s="190" t="s">
        <v>5</v>
      </c>
      <c r="I346" s="191"/>
      <c r="L346" s="186"/>
      <c r="M346" s="192"/>
      <c r="N346" s="193"/>
      <c r="O346" s="193"/>
      <c r="P346" s="193"/>
      <c r="Q346" s="193"/>
      <c r="R346" s="193"/>
      <c r="S346" s="193"/>
      <c r="T346" s="194"/>
      <c r="AT346" s="190" t="s">
        <v>136</v>
      </c>
      <c r="AU346" s="190" t="s">
        <v>85</v>
      </c>
      <c r="AV346" s="11" t="s">
        <v>24</v>
      </c>
      <c r="AW346" s="11" t="s">
        <v>39</v>
      </c>
      <c r="AX346" s="11" t="s">
        <v>76</v>
      </c>
      <c r="AY346" s="190" t="s">
        <v>126</v>
      </c>
    </row>
    <row r="347" spans="2:51" s="12" customFormat="1" ht="13.5">
      <c r="B347" s="195"/>
      <c r="D347" s="187" t="s">
        <v>136</v>
      </c>
      <c r="E347" s="204" t="s">
        <v>5</v>
      </c>
      <c r="F347" s="205" t="s">
        <v>634</v>
      </c>
      <c r="H347" s="206">
        <v>9.3</v>
      </c>
      <c r="I347" s="200"/>
      <c r="L347" s="195"/>
      <c r="M347" s="201"/>
      <c r="N347" s="202"/>
      <c r="O347" s="202"/>
      <c r="P347" s="202"/>
      <c r="Q347" s="202"/>
      <c r="R347" s="202"/>
      <c r="S347" s="202"/>
      <c r="T347" s="203"/>
      <c r="AT347" s="204" t="s">
        <v>136</v>
      </c>
      <c r="AU347" s="204" t="s">
        <v>85</v>
      </c>
      <c r="AV347" s="12" t="s">
        <v>85</v>
      </c>
      <c r="AW347" s="12" t="s">
        <v>39</v>
      </c>
      <c r="AX347" s="12" t="s">
        <v>76</v>
      </c>
      <c r="AY347" s="204" t="s">
        <v>126</v>
      </c>
    </row>
    <row r="348" spans="2:51" s="12" customFormat="1" ht="13.5">
      <c r="B348" s="195"/>
      <c r="D348" s="187" t="s">
        <v>136</v>
      </c>
      <c r="E348" s="204" t="s">
        <v>5</v>
      </c>
      <c r="F348" s="205" t="s">
        <v>635</v>
      </c>
      <c r="H348" s="206">
        <v>5</v>
      </c>
      <c r="I348" s="200"/>
      <c r="L348" s="195"/>
      <c r="M348" s="201"/>
      <c r="N348" s="202"/>
      <c r="O348" s="202"/>
      <c r="P348" s="202"/>
      <c r="Q348" s="202"/>
      <c r="R348" s="202"/>
      <c r="S348" s="202"/>
      <c r="T348" s="203"/>
      <c r="AT348" s="204" t="s">
        <v>136</v>
      </c>
      <c r="AU348" s="204" t="s">
        <v>85</v>
      </c>
      <c r="AV348" s="12" t="s">
        <v>85</v>
      </c>
      <c r="AW348" s="12" t="s">
        <v>39</v>
      </c>
      <c r="AX348" s="12" t="s">
        <v>76</v>
      </c>
      <c r="AY348" s="204" t="s">
        <v>126</v>
      </c>
    </row>
    <row r="349" spans="2:51" s="13" customFormat="1" ht="13.5">
      <c r="B349" s="213"/>
      <c r="D349" s="196" t="s">
        <v>136</v>
      </c>
      <c r="E349" s="214" t="s">
        <v>5</v>
      </c>
      <c r="F349" s="215" t="s">
        <v>237</v>
      </c>
      <c r="H349" s="216">
        <v>14.3</v>
      </c>
      <c r="I349" s="217"/>
      <c r="L349" s="213"/>
      <c r="M349" s="218"/>
      <c r="N349" s="219"/>
      <c r="O349" s="219"/>
      <c r="P349" s="219"/>
      <c r="Q349" s="219"/>
      <c r="R349" s="219"/>
      <c r="S349" s="219"/>
      <c r="T349" s="220"/>
      <c r="AT349" s="221" t="s">
        <v>136</v>
      </c>
      <c r="AU349" s="221" t="s">
        <v>85</v>
      </c>
      <c r="AV349" s="13" t="s">
        <v>134</v>
      </c>
      <c r="AW349" s="13" t="s">
        <v>39</v>
      </c>
      <c r="AX349" s="13" t="s">
        <v>24</v>
      </c>
      <c r="AY349" s="221" t="s">
        <v>126</v>
      </c>
    </row>
    <row r="350" spans="2:65" s="1" customFormat="1" ht="22.5" customHeight="1">
      <c r="B350" s="173"/>
      <c r="C350" s="174" t="s">
        <v>636</v>
      </c>
      <c r="D350" s="174" t="s">
        <v>129</v>
      </c>
      <c r="E350" s="175" t="s">
        <v>637</v>
      </c>
      <c r="F350" s="176" t="s">
        <v>638</v>
      </c>
      <c r="G350" s="177" t="s">
        <v>268</v>
      </c>
      <c r="H350" s="178">
        <v>1.4</v>
      </c>
      <c r="I350" s="179"/>
      <c r="J350" s="180">
        <f>ROUND(I350*H350,2)</f>
        <v>0</v>
      </c>
      <c r="K350" s="176" t="s">
        <v>133</v>
      </c>
      <c r="L350" s="40"/>
      <c r="M350" s="181" t="s">
        <v>5</v>
      </c>
      <c r="N350" s="182" t="s">
        <v>47</v>
      </c>
      <c r="O350" s="41"/>
      <c r="P350" s="183">
        <f>O350*H350</f>
        <v>0</v>
      </c>
      <c r="Q350" s="183">
        <v>0.00147</v>
      </c>
      <c r="R350" s="183">
        <f>Q350*H350</f>
        <v>0.002058</v>
      </c>
      <c r="S350" s="183">
        <v>0</v>
      </c>
      <c r="T350" s="184">
        <f>S350*H350</f>
        <v>0</v>
      </c>
      <c r="AR350" s="23" t="s">
        <v>134</v>
      </c>
      <c r="AT350" s="23" t="s">
        <v>129</v>
      </c>
      <c r="AU350" s="23" t="s">
        <v>85</v>
      </c>
      <c r="AY350" s="23" t="s">
        <v>126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23" t="s">
        <v>24</v>
      </c>
      <c r="BK350" s="185">
        <f>ROUND(I350*H350,2)</f>
        <v>0</v>
      </c>
      <c r="BL350" s="23" t="s">
        <v>134</v>
      </c>
      <c r="BM350" s="23" t="s">
        <v>639</v>
      </c>
    </row>
    <row r="351" spans="2:51" s="11" customFormat="1" ht="13.5">
      <c r="B351" s="186"/>
      <c r="D351" s="187" t="s">
        <v>136</v>
      </c>
      <c r="E351" s="188" t="s">
        <v>5</v>
      </c>
      <c r="F351" s="189" t="s">
        <v>640</v>
      </c>
      <c r="H351" s="190" t="s">
        <v>5</v>
      </c>
      <c r="I351" s="191"/>
      <c r="L351" s="186"/>
      <c r="M351" s="192"/>
      <c r="N351" s="193"/>
      <c r="O351" s="193"/>
      <c r="P351" s="193"/>
      <c r="Q351" s="193"/>
      <c r="R351" s="193"/>
      <c r="S351" s="193"/>
      <c r="T351" s="194"/>
      <c r="AT351" s="190" t="s">
        <v>136</v>
      </c>
      <c r="AU351" s="190" t="s">
        <v>85</v>
      </c>
      <c r="AV351" s="11" t="s">
        <v>24</v>
      </c>
      <c r="AW351" s="11" t="s">
        <v>39</v>
      </c>
      <c r="AX351" s="11" t="s">
        <v>76</v>
      </c>
      <c r="AY351" s="190" t="s">
        <v>126</v>
      </c>
    </row>
    <row r="352" spans="2:51" s="12" customFormat="1" ht="13.5">
      <c r="B352" s="195"/>
      <c r="D352" s="196" t="s">
        <v>136</v>
      </c>
      <c r="E352" s="197" t="s">
        <v>5</v>
      </c>
      <c r="F352" s="198" t="s">
        <v>641</v>
      </c>
      <c r="H352" s="199">
        <v>1.4</v>
      </c>
      <c r="I352" s="200"/>
      <c r="L352" s="195"/>
      <c r="M352" s="201"/>
      <c r="N352" s="202"/>
      <c r="O352" s="202"/>
      <c r="P352" s="202"/>
      <c r="Q352" s="202"/>
      <c r="R352" s="202"/>
      <c r="S352" s="202"/>
      <c r="T352" s="203"/>
      <c r="AT352" s="204" t="s">
        <v>136</v>
      </c>
      <c r="AU352" s="204" t="s">
        <v>85</v>
      </c>
      <c r="AV352" s="12" t="s">
        <v>85</v>
      </c>
      <c r="AW352" s="12" t="s">
        <v>39</v>
      </c>
      <c r="AX352" s="12" t="s">
        <v>24</v>
      </c>
      <c r="AY352" s="204" t="s">
        <v>126</v>
      </c>
    </row>
    <row r="353" spans="2:65" s="1" customFormat="1" ht="22.5" customHeight="1">
      <c r="B353" s="173"/>
      <c r="C353" s="174" t="s">
        <v>642</v>
      </c>
      <c r="D353" s="174" t="s">
        <v>129</v>
      </c>
      <c r="E353" s="175" t="s">
        <v>643</v>
      </c>
      <c r="F353" s="176" t="s">
        <v>644</v>
      </c>
      <c r="G353" s="177" t="s">
        <v>228</v>
      </c>
      <c r="H353" s="178">
        <v>22.5</v>
      </c>
      <c r="I353" s="179"/>
      <c r="J353" s="180">
        <f>ROUND(I353*H353,2)</f>
        <v>0</v>
      </c>
      <c r="K353" s="176" t="s">
        <v>133</v>
      </c>
      <c r="L353" s="40"/>
      <c r="M353" s="181" t="s">
        <v>5</v>
      </c>
      <c r="N353" s="182" t="s">
        <v>47</v>
      </c>
      <c r="O353" s="41"/>
      <c r="P353" s="183">
        <f>O353*H353</f>
        <v>0</v>
      </c>
      <c r="Q353" s="183">
        <v>0.07</v>
      </c>
      <c r="R353" s="183">
        <f>Q353*H353</f>
        <v>1.5750000000000002</v>
      </c>
      <c r="S353" s="183">
        <v>0</v>
      </c>
      <c r="T353" s="184">
        <f>S353*H353</f>
        <v>0</v>
      </c>
      <c r="AR353" s="23" t="s">
        <v>134</v>
      </c>
      <c r="AT353" s="23" t="s">
        <v>129</v>
      </c>
      <c r="AU353" s="23" t="s">
        <v>85</v>
      </c>
      <c r="AY353" s="23" t="s">
        <v>126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23" t="s">
        <v>24</v>
      </c>
      <c r="BK353" s="185">
        <f>ROUND(I353*H353,2)</f>
        <v>0</v>
      </c>
      <c r="BL353" s="23" t="s">
        <v>134</v>
      </c>
      <c r="BM353" s="23" t="s">
        <v>645</v>
      </c>
    </row>
    <row r="354" spans="2:51" s="11" customFormat="1" ht="13.5">
      <c r="B354" s="186"/>
      <c r="D354" s="187" t="s">
        <v>136</v>
      </c>
      <c r="E354" s="188" t="s">
        <v>5</v>
      </c>
      <c r="F354" s="189" t="s">
        <v>646</v>
      </c>
      <c r="H354" s="190" t="s">
        <v>5</v>
      </c>
      <c r="I354" s="191"/>
      <c r="L354" s="186"/>
      <c r="M354" s="192"/>
      <c r="N354" s="193"/>
      <c r="O354" s="193"/>
      <c r="P354" s="193"/>
      <c r="Q354" s="193"/>
      <c r="R354" s="193"/>
      <c r="S354" s="193"/>
      <c r="T354" s="194"/>
      <c r="AT354" s="190" t="s">
        <v>136</v>
      </c>
      <c r="AU354" s="190" t="s">
        <v>85</v>
      </c>
      <c r="AV354" s="11" t="s">
        <v>24</v>
      </c>
      <c r="AW354" s="11" t="s">
        <v>39</v>
      </c>
      <c r="AX354" s="11" t="s">
        <v>76</v>
      </c>
      <c r="AY354" s="190" t="s">
        <v>126</v>
      </c>
    </row>
    <row r="355" spans="2:51" s="12" customFormat="1" ht="13.5">
      <c r="B355" s="195"/>
      <c r="D355" s="187" t="s">
        <v>136</v>
      </c>
      <c r="E355" s="204" t="s">
        <v>5</v>
      </c>
      <c r="F355" s="205" t="s">
        <v>647</v>
      </c>
      <c r="H355" s="206">
        <v>5</v>
      </c>
      <c r="I355" s="200"/>
      <c r="L355" s="195"/>
      <c r="M355" s="201"/>
      <c r="N355" s="202"/>
      <c r="O355" s="202"/>
      <c r="P355" s="202"/>
      <c r="Q355" s="202"/>
      <c r="R355" s="202"/>
      <c r="S355" s="202"/>
      <c r="T355" s="203"/>
      <c r="AT355" s="204" t="s">
        <v>136</v>
      </c>
      <c r="AU355" s="204" t="s">
        <v>85</v>
      </c>
      <c r="AV355" s="12" t="s">
        <v>85</v>
      </c>
      <c r="AW355" s="12" t="s">
        <v>39</v>
      </c>
      <c r="AX355" s="12" t="s">
        <v>76</v>
      </c>
      <c r="AY355" s="204" t="s">
        <v>126</v>
      </c>
    </row>
    <row r="356" spans="2:51" s="12" customFormat="1" ht="13.5">
      <c r="B356" s="195"/>
      <c r="D356" s="187" t="s">
        <v>136</v>
      </c>
      <c r="E356" s="204" t="s">
        <v>5</v>
      </c>
      <c r="F356" s="205" t="s">
        <v>648</v>
      </c>
      <c r="H356" s="206">
        <v>10</v>
      </c>
      <c r="I356" s="200"/>
      <c r="L356" s="195"/>
      <c r="M356" s="201"/>
      <c r="N356" s="202"/>
      <c r="O356" s="202"/>
      <c r="P356" s="202"/>
      <c r="Q356" s="202"/>
      <c r="R356" s="202"/>
      <c r="S356" s="202"/>
      <c r="T356" s="203"/>
      <c r="AT356" s="204" t="s">
        <v>136</v>
      </c>
      <c r="AU356" s="204" t="s">
        <v>85</v>
      </c>
      <c r="AV356" s="12" t="s">
        <v>85</v>
      </c>
      <c r="AW356" s="12" t="s">
        <v>39</v>
      </c>
      <c r="AX356" s="12" t="s">
        <v>76</v>
      </c>
      <c r="AY356" s="204" t="s">
        <v>126</v>
      </c>
    </row>
    <row r="357" spans="2:51" s="12" customFormat="1" ht="13.5">
      <c r="B357" s="195"/>
      <c r="D357" s="187" t="s">
        <v>136</v>
      </c>
      <c r="E357" s="204" t="s">
        <v>5</v>
      </c>
      <c r="F357" s="205" t="s">
        <v>649</v>
      </c>
      <c r="H357" s="206">
        <v>7.5</v>
      </c>
      <c r="I357" s="200"/>
      <c r="L357" s="195"/>
      <c r="M357" s="201"/>
      <c r="N357" s="202"/>
      <c r="O357" s="202"/>
      <c r="P357" s="202"/>
      <c r="Q357" s="202"/>
      <c r="R357" s="202"/>
      <c r="S357" s="202"/>
      <c r="T357" s="203"/>
      <c r="AT357" s="204" t="s">
        <v>136</v>
      </c>
      <c r="AU357" s="204" t="s">
        <v>85</v>
      </c>
      <c r="AV357" s="12" t="s">
        <v>85</v>
      </c>
      <c r="AW357" s="12" t="s">
        <v>39</v>
      </c>
      <c r="AX357" s="12" t="s">
        <v>76</v>
      </c>
      <c r="AY357" s="204" t="s">
        <v>126</v>
      </c>
    </row>
    <row r="358" spans="2:51" s="13" customFormat="1" ht="13.5">
      <c r="B358" s="213"/>
      <c r="D358" s="196" t="s">
        <v>136</v>
      </c>
      <c r="E358" s="214" t="s">
        <v>5</v>
      </c>
      <c r="F358" s="215" t="s">
        <v>237</v>
      </c>
      <c r="H358" s="216">
        <v>22.5</v>
      </c>
      <c r="I358" s="217"/>
      <c r="L358" s="213"/>
      <c r="M358" s="218"/>
      <c r="N358" s="219"/>
      <c r="O358" s="219"/>
      <c r="P358" s="219"/>
      <c r="Q358" s="219"/>
      <c r="R358" s="219"/>
      <c r="S358" s="219"/>
      <c r="T358" s="220"/>
      <c r="AT358" s="221" t="s">
        <v>136</v>
      </c>
      <c r="AU358" s="221" t="s">
        <v>85</v>
      </c>
      <c r="AV358" s="13" t="s">
        <v>134</v>
      </c>
      <c r="AW358" s="13" t="s">
        <v>39</v>
      </c>
      <c r="AX358" s="13" t="s">
        <v>24</v>
      </c>
      <c r="AY358" s="221" t="s">
        <v>126</v>
      </c>
    </row>
    <row r="359" spans="2:65" s="1" customFormat="1" ht="22.5" customHeight="1">
      <c r="B359" s="173"/>
      <c r="C359" s="174" t="s">
        <v>650</v>
      </c>
      <c r="D359" s="174" t="s">
        <v>129</v>
      </c>
      <c r="E359" s="175" t="s">
        <v>651</v>
      </c>
      <c r="F359" s="176" t="s">
        <v>652</v>
      </c>
      <c r="G359" s="177" t="s">
        <v>228</v>
      </c>
      <c r="H359" s="178">
        <v>22.5</v>
      </c>
      <c r="I359" s="179"/>
      <c r="J359" s="180">
        <f>ROUND(I359*H359,2)</f>
        <v>0</v>
      </c>
      <c r="K359" s="176" t="s">
        <v>133</v>
      </c>
      <c r="L359" s="40"/>
      <c r="M359" s="181" t="s">
        <v>5</v>
      </c>
      <c r="N359" s="182" t="s">
        <v>47</v>
      </c>
      <c r="O359" s="41"/>
      <c r="P359" s="183">
        <f>O359*H359</f>
        <v>0</v>
      </c>
      <c r="Q359" s="183">
        <v>0.01539</v>
      </c>
      <c r="R359" s="183">
        <f>Q359*H359</f>
        <v>0.346275</v>
      </c>
      <c r="S359" s="183">
        <v>0</v>
      </c>
      <c r="T359" s="184">
        <f>S359*H359</f>
        <v>0</v>
      </c>
      <c r="AR359" s="23" t="s">
        <v>134</v>
      </c>
      <c r="AT359" s="23" t="s">
        <v>129</v>
      </c>
      <c r="AU359" s="23" t="s">
        <v>85</v>
      </c>
      <c r="AY359" s="23" t="s">
        <v>126</v>
      </c>
      <c r="BE359" s="185">
        <f>IF(N359="základní",J359,0)</f>
        <v>0</v>
      </c>
      <c r="BF359" s="185">
        <f>IF(N359="snížená",J359,0)</f>
        <v>0</v>
      </c>
      <c r="BG359" s="185">
        <f>IF(N359="zákl. přenesená",J359,0)</f>
        <v>0</v>
      </c>
      <c r="BH359" s="185">
        <f>IF(N359="sníž. přenesená",J359,0)</f>
        <v>0</v>
      </c>
      <c r="BI359" s="185">
        <f>IF(N359="nulová",J359,0)</f>
        <v>0</v>
      </c>
      <c r="BJ359" s="23" t="s">
        <v>24</v>
      </c>
      <c r="BK359" s="185">
        <f>ROUND(I359*H359,2)</f>
        <v>0</v>
      </c>
      <c r="BL359" s="23" t="s">
        <v>134</v>
      </c>
      <c r="BM359" s="23" t="s">
        <v>653</v>
      </c>
    </row>
    <row r="360" spans="2:51" s="11" customFormat="1" ht="13.5">
      <c r="B360" s="186"/>
      <c r="D360" s="187" t="s">
        <v>136</v>
      </c>
      <c r="E360" s="188" t="s">
        <v>5</v>
      </c>
      <c r="F360" s="189" t="s">
        <v>654</v>
      </c>
      <c r="H360" s="190" t="s">
        <v>5</v>
      </c>
      <c r="I360" s="191"/>
      <c r="L360" s="186"/>
      <c r="M360" s="192"/>
      <c r="N360" s="193"/>
      <c r="O360" s="193"/>
      <c r="P360" s="193"/>
      <c r="Q360" s="193"/>
      <c r="R360" s="193"/>
      <c r="S360" s="193"/>
      <c r="T360" s="194"/>
      <c r="AT360" s="190" t="s">
        <v>136</v>
      </c>
      <c r="AU360" s="190" t="s">
        <v>85</v>
      </c>
      <c r="AV360" s="11" t="s">
        <v>24</v>
      </c>
      <c r="AW360" s="11" t="s">
        <v>39</v>
      </c>
      <c r="AX360" s="11" t="s">
        <v>76</v>
      </c>
      <c r="AY360" s="190" t="s">
        <v>126</v>
      </c>
    </row>
    <row r="361" spans="2:51" s="11" customFormat="1" ht="13.5">
      <c r="B361" s="186"/>
      <c r="D361" s="187" t="s">
        <v>136</v>
      </c>
      <c r="E361" s="188" t="s">
        <v>5</v>
      </c>
      <c r="F361" s="189" t="s">
        <v>655</v>
      </c>
      <c r="H361" s="190" t="s">
        <v>5</v>
      </c>
      <c r="I361" s="191"/>
      <c r="L361" s="186"/>
      <c r="M361" s="192"/>
      <c r="N361" s="193"/>
      <c r="O361" s="193"/>
      <c r="P361" s="193"/>
      <c r="Q361" s="193"/>
      <c r="R361" s="193"/>
      <c r="S361" s="193"/>
      <c r="T361" s="194"/>
      <c r="AT361" s="190" t="s">
        <v>136</v>
      </c>
      <c r="AU361" s="190" t="s">
        <v>85</v>
      </c>
      <c r="AV361" s="11" t="s">
        <v>24</v>
      </c>
      <c r="AW361" s="11" t="s">
        <v>39</v>
      </c>
      <c r="AX361" s="11" t="s">
        <v>76</v>
      </c>
      <c r="AY361" s="190" t="s">
        <v>126</v>
      </c>
    </row>
    <row r="362" spans="2:51" s="12" customFormat="1" ht="13.5">
      <c r="B362" s="195"/>
      <c r="D362" s="187" t="s">
        <v>136</v>
      </c>
      <c r="E362" s="204" t="s">
        <v>5</v>
      </c>
      <c r="F362" s="205" t="s">
        <v>647</v>
      </c>
      <c r="H362" s="206">
        <v>5</v>
      </c>
      <c r="I362" s="200"/>
      <c r="L362" s="195"/>
      <c r="M362" s="201"/>
      <c r="N362" s="202"/>
      <c r="O362" s="202"/>
      <c r="P362" s="202"/>
      <c r="Q362" s="202"/>
      <c r="R362" s="202"/>
      <c r="S362" s="202"/>
      <c r="T362" s="203"/>
      <c r="AT362" s="204" t="s">
        <v>136</v>
      </c>
      <c r="AU362" s="204" t="s">
        <v>85</v>
      </c>
      <c r="AV362" s="12" t="s">
        <v>85</v>
      </c>
      <c r="AW362" s="12" t="s">
        <v>39</v>
      </c>
      <c r="AX362" s="12" t="s">
        <v>76</v>
      </c>
      <c r="AY362" s="204" t="s">
        <v>126</v>
      </c>
    </row>
    <row r="363" spans="2:51" s="12" customFormat="1" ht="13.5">
      <c r="B363" s="195"/>
      <c r="D363" s="187" t="s">
        <v>136</v>
      </c>
      <c r="E363" s="204" t="s">
        <v>5</v>
      </c>
      <c r="F363" s="205" t="s">
        <v>648</v>
      </c>
      <c r="H363" s="206">
        <v>10</v>
      </c>
      <c r="I363" s="200"/>
      <c r="L363" s="195"/>
      <c r="M363" s="201"/>
      <c r="N363" s="202"/>
      <c r="O363" s="202"/>
      <c r="P363" s="202"/>
      <c r="Q363" s="202"/>
      <c r="R363" s="202"/>
      <c r="S363" s="202"/>
      <c r="T363" s="203"/>
      <c r="AT363" s="204" t="s">
        <v>136</v>
      </c>
      <c r="AU363" s="204" t="s">
        <v>85</v>
      </c>
      <c r="AV363" s="12" t="s">
        <v>85</v>
      </c>
      <c r="AW363" s="12" t="s">
        <v>39</v>
      </c>
      <c r="AX363" s="12" t="s">
        <v>76</v>
      </c>
      <c r="AY363" s="204" t="s">
        <v>126</v>
      </c>
    </row>
    <row r="364" spans="2:51" s="12" customFormat="1" ht="13.5">
      <c r="B364" s="195"/>
      <c r="D364" s="187" t="s">
        <v>136</v>
      </c>
      <c r="E364" s="204" t="s">
        <v>5</v>
      </c>
      <c r="F364" s="205" t="s">
        <v>649</v>
      </c>
      <c r="H364" s="206">
        <v>7.5</v>
      </c>
      <c r="I364" s="200"/>
      <c r="L364" s="195"/>
      <c r="M364" s="201"/>
      <c r="N364" s="202"/>
      <c r="O364" s="202"/>
      <c r="P364" s="202"/>
      <c r="Q364" s="202"/>
      <c r="R364" s="202"/>
      <c r="S364" s="202"/>
      <c r="T364" s="203"/>
      <c r="AT364" s="204" t="s">
        <v>136</v>
      </c>
      <c r="AU364" s="204" t="s">
        <v>85</v>
      </c>
      <c r="AV364" s="12" t="s">
        <v>85</v>
      </c>
      <c r="AW364" s="12" t="s">
        <v>39</v>
      </c>
      <c r="AX364" s="12" t="s">
        <v>76</v>
      </c>
      <c r="AY364" s="204" t="s">
        <v>126</v>
      </c>
    </row>
    <row r="365" spans="2:51" s="13" customFormat="1" ht="13.5">
      <c r="B365" s="213"/>
      <c r="D365" s="196" t="s">
        <v>136</v>
      </c>
      <c r="E365" s="214" t="s">
        <v>5</v>
      </c>
      <c r="F365" s="215" t="s">
        <v>237</v>
      </c>
      <c r="H365" s="216">
        <v>22.5</v>
      </c>
      <c r="I365" s="217"/>
      <c r="L365" s="213"/>
      <c r="M365" s="218"/>
      <c r="N365" s="219"/>
      <c r="O365" s="219"/>
      <c r="P365" s="219"/>
      <c r="Q365" s="219"/>
      <c r="R365" s="219"/>
      <c r="S365" s="219"/>
      <c r="T365" s="220"/>
      <c r="AT365" s="221" t="s">
        <v>136</v>
      </c>
      <c r="AU365" s="221" t="s">
        <v>85</v>
      </c>
      <c r="AV365" s="13" t="s">
        <v>134</v>
      </c>
      <c r="AW365" s="13" t="s">
        <v>39</v>
      </c>
      <c r="AX365" s="13" t="s">
        <v>24</v>
      </c>
      <c r="AY365" s="221" t="s">
        <v>126</v>
      </c>
    </row>
    <row r="366" spans="2:65" s="1" customFormat="1" ht="22.5" customHeight="1">
      <c r="B366" s="173"/>
      <c r="C366" s="174" t="s">
        <v>656</v>
      </c>
      <c r="D366" s="174" t="s">
        <v>129</v>
      </c>
      <c r="E366" s="175" t="s">
        <v>657</v>
      </c>
      <c r="F366" s="176" t="s">
        <v>658</v>
      </c>
      <c r="G366" s="177" t="s">
        <v>228</v>
      </c>
      <c r="H366" s="178">
        <v>22.5</v>
      </c>
      <c r="I366" s="179"/>
      <c r="J366" s="180">
        <f>ROUND(I366*H366,2)</f>
        <v>0</v>
      </c>
      <c r="K366" s="176" t="s">
        <v>133</v>
      </c>
      <c r="L366" s="40"/>
      <c r="M366" s="181" t="s">
        <v>5</v>
      </c>
      <c r="N366" s="182" t="s">
        <v>47</v>
      </c>
      <c r="O366" s="41"/>
      <c r="P366" s="183">
        <f>O366*H366</f>
        <v>0</v>
      </c>
      <c r="Q366" s="183">
        <v>0</v>
      </c>
      <c r="R366" s="183">
        <f>Q366*H366</f>
        <v>0</v>
      </c>
      <c r="S366" s="183">
        <v>0.044</v>
      </c>
      <c r="T366" s="184">
        <f>S366*H366</f>
        <v>0.99</v>
      </c>
      <c r="AR366" s="23" t="s">
        <v>134</v>
      </c>
      <c r="AT366" s="23" t="s">
        <v>129</v>
      </c>
      <c r="AU366" s="23" t="s">
        <v>85</v>
      </c>
      <c r="AY366" s="23" t="s">
        <v>126</v>
      </c>
      <c r="BE366" s="185">
        <f>IF(N366="základní",J366,0)</f>
        <v>0</v>
      </c>
      <c r="BF366" s="185">
        <f>IF(N366="snížená",J366,0)</f>
        <v>0</v>
      </c>
      <c r="BG366" s="185">
        <f>IF(N366="zákl. přenesená",J366,0)</f>
        <v>0</v>
      </c>
      <c r="BH366" s="185">
        <f>IF(N366="sníž. přenesená",J366,0)</f>
        <v>0</v>
      </c>
      <c r="BI366" s="185">
        <f>IF(N366="nulová",J366,0)</f>
        <v>0</v>
      </c>
      <c r="BJ366" s="23" t="s">
        <v>24</v>
      </c>
      <c r="BK366" s="185">
        <f>ROUND(I366*H366,2)</f>
        <v>0</v>
      </c>
      <c r="BL366" s="23" t="s">
        <v>134</v>
      </c>
      <c r="BM366" s="23" t="s">
        <v>659</v>
      </c>
    </row>
    <row r="367" spans="2:51" s="11" customFormat="1" ht="13.5">
      <c r="B367" s="186"/>
      <c r="D367" s="187" t="s">
        <v>136</v>
      </c>
      <c r="E367" s="188" t="s">
        <v>5</v>
      </c>
      <c r="F367" s="189" t="s">
        <v>655</v>
      </c>
      <c r="H367" s="190" t="s">
        <v>5</v>
      </c>
      <c r="I367" s="191"/>
      <c r="L367" s="186"/>
      <c r="M367" s="192"/>
      <c r="N367" s="193"/>
      <c r="O367" s="193"/>
      <c r="P367" s="193"/>
      <c r="Q367" s="193"/>
      <c r="R367" s="193"/>
      <c r="S367" s="193"/>
      <c r="T367" s="194"/>
      <c r="AT367" s="190" t="s">
        <v>136</v>
      </c>
      <c r="AU367" s="190" t="s">
        <v>85</v>
      </c>
      <c r="AV367" s="11" t="s">
        <v>24</v>
      </c>
      <c r="AW367" s="11" t="s">
        <v>39</v>
      </c>
      <c r="AX367" s="11" t="s">
        <v>76</v>
      </c>
      <c r="AY367" s="190" t="s">
        <v>126</v>
      </c>
    </row>
    <row r="368" spans="2:51" s="12" customFormat="1" ht="13.5">
      <c r="B368" s="195"/>
      <c r="D368" s="187" t="s">
        <v>136</v>
      </c>
      <c r="E368" s="204" t="s">
        <v>5</v>
      </c>
      <c r="F368" s="205" t="s">
        <v>647</v>
      </c>
      <c r="H368" s="206">
        <v>5</v>
      </c>
      <c r="I368" s="200"/>
      <c r="L368" s="195"/>
      <c r="M368" s="201"/>
      <c r="N368" s="202"/>
      <c r="O368" s="202"/>
      <c r="P368" s="202"/>
      <c r="Q368" s="202"/>
      <c r="R368" s="202"/>
      <c r="S368" s="202"/>
      <c r="T368" s="203"/>
      <c r="AT368" s="204" t="s">
        <v>136</v>
      </c>
      <c r="AU368" s="204" t="s">
        <v>85</v>
      </c>
      <c r="AV368" s="12" t="s">
        <v>85</v>
      </c>
      <c r="AW368" s="12" t="s">
        <v>39</v>
      </c>
      <c r="AX368" s="12" t="s">
        <v>76</v>
      </c>
      <c r="AY368" s="204" t="s">
        <v>126</v>
      </c>
    </row>
    <row r="369" spans="2:51" s="12" customFormat="1" ht="13.5">
      <c r="B369" s="195"/>
      <c r="D369" s="187" t="s">
        <v>136</v>
      </c>
      <c r="E369" s="204" t="s">
        <v>5</v>
      </c>
      <c r="F369" s="205" t="s">
        <v>648</v>
      </c>
      <c r="H369" s="206">
        <v>10</v>
      </c>
      <c r="I369" s="200"/>
      <c r="L369" s="195"/>
      <c r="M369" s="201"/>
      <c r="N369" s="202"/>
      <c r="O369" s="202"/>
      <c r="P369" s="202"/>
      <c r="Q369" s="202"/>
      <c r="R369" s="202"/>
      <c r="S369" s="202"/>
      <c r="T369" s="203"/>
      <c r="AT369" s="204" t="s">
        <v>136</v>
      </c>
      <c r="AU369" s="204" t="s">
        <v>85</v>
      </c>
      <c r="AV369" s="12" t="s">
        <v>85</v>
      </c>
      <c r="AW369" s="12" t="s">
        <v>39</v>
      </c>
      <c r="AX369" s="12" t="s">
        <v>76</v>
      </c>
      <c r="AY369" s="204" t="s">
        <v>126</v>
      </c>
    </row>
    <row r="370" spans="2:51" s="12" customFormat="1" ht="13.5">
      <c r="B370" s="195"/>
      <c r="D370" s="187" t="s">
        <v>136</v>
      </c>
      <c r="E370" s="204" t="s">
        <v>5</v>
      </c>
      <c r="F370" s="205" t="s">
        <v>649</v>
      </c>
      <c r="H370" s="206">
        <v>7.5</v>
      </c>
      <c r="I370" s="200"/>
      <c r="L370" s="195"/>
      <c r="M370" s="201"/>
      <c r="N370" s="202"/>
      <c r="O370" s="202"/>
      <c r="P370" s="202"/>
      <c r="Q370" s="202"/>
      <c r="R370" s="202"/>
      <c r="S370" s="202"/>
      <c r="T370" s="203"/>
      <c r="AT370" s="204" t="s">
        <v>136</v>
      </c>
      <c r="AU370" s="204" t="s">
        <v>85</v>
      </c>
      <c r="AV370" s="12" t="s">
        <v>85</v>
      </c>
      <c r="AW370" s="12" t="s">
        <v>39</v>
      </c>
      <c r="AX370" s="12" t="s">
        <v>76</v>
      </c>
      <c r="AY370" s="204" t="s">
        <v>126</v>
      </c>
    </row>
    <row r="371" spans="2:51" s="13" customFormat="1" ht="13.5">
      <c r="B371" s="213"/>
      <c r="D371" s="187" t="s">
        <v>136</v>
      </c>
      <c r="E371" s="240" t="s">
        <v>5</v>
      </c>
      <c r="F371" s="241" t="s">
        <v>237</v>
      </c>
      <c r="H371" s="242">
        <v>22.5</v>
      </c>
      <c r="I371" s="217"/>
      <c r="L371" s="213"/>
      <c r="M371" s="218"/>
      <c r="N371" s="219"/>
      <c r="O371" s="219"/>
      <c r="P371" s="219"/>
      <c r="Q371" s="219"/>
      <c r="R371" s="219"/>
      <c r="S371" s="219"/>
      <c r="T371" s="220"/>
      <c r="AT371" s="221" t="s">
        <v>136</v>
      </c>
      <c r="AU371" s="221" t="s">
        <v>85</v>
      </c>
      <c r="AV371" s="13" t="s">
        <v>134</v>
      </c>
      <c r="AW371" s="13" t="s">
        <v>39</v>
      </c>
      <c r="AX371" s="13" t="s">
        <v>24</v>
      </c>
      <c r="AY371" s="221" t="s">
        <v>126</v>
      </c>
    </row>
    <row r="372" spans="2:63" s="10" customFormat="1" ht="29.85" customHeight="1">
      <c r="B372" s="159"/>
      <c r="D372" s="170" t="s">
        <v>75</v>
      </c>
      <c r="E372" s="171" t="s">
        <v>134</v>
      </c>
      <c r="F372" s="171" t="s">
        <v>660</v>
      </c>
      <c r="I372" s="162"/>
      <c r="J372" s="172">
        <f>BK372</f>
        <v>0</v>
      </c>
      <c r="L372" s="159"/>
      <c r="M372" s="164"/>
      <c r="N372" s="165"/>
      <c r="O372" s="165"/>
      <c r="P372" s="166">
        <f>SUM(P373:P449)</f>
        <v>0</v>
      </c>
      <c r="Q372" s="165"/>
      <c r="R372" s="166">
        <f>SUM(R373:R449)</f>
        <v>361.26651023000005</v>
      </c>
      <c r="S372" s="165"/>
      <c r="T372" s="167">
        <f>SUM(T373:T449)</f>
        <v>0</v>
      </c>
      <c r="AR372" s="160" t="s">
        <v>24</v>
      </c>
      <c r="AT372" s="168" t="s">
        <v>75</v>
      </c>
      <c r="AU372" s="168" t="s">
        <v>24</v>
      </c>
      <c r="AY372" s="160" t="s">
        <v>126</v>
      </c>
      <c r="BK372" s="169">
        <f>SUM(BK373:BK449)</f>
        <v>0</v>
      </c>
    </row>
    <row r="373" spans="2:65" s="1" customFormat="1" ht="22.5" customHeight="1">
      <c r="B373" s="173"/>
      <c r="C373" s="174" t="s">
        <v>661</v>
      </c>
      <c r="D373" s="174" t="s">
        <v>129</v>
      </c>
      <c r="E373" s="175" t="s">
        <v>662</v>
      </c>
      <c r="F373" s="176" t="s">
        <v>663</v>
      </c>
      <c r="G373" s="177" t="s">
        <v>274</v>
      </c>
      <c r="H373" s="178">
        <v>25.434</v>
      </c>
      <c r="I373" s="179"/>
      <c r="J373" s="180">
        <f>ROUND(I373*H373,2)</f>
        <v>0</v>
      </c>
      <c r="K373" s="176" t="s">
        <v>133</v>
      </c>
      <c r="L373" s="40"/>
      <c r="M373" s="181" t="s">
        <v>5</v>
      </c>
      <c r="N373" s="182" t="s">
        <v>47</v>
      </c>
      <c r="O373" s="41"/>
      <c r="P373" s="183">
        <f>O373*H373</f>
        <v>0</v>
      </c>
      <c r="Q373" s="183">
        <v>2.47791</v>
      </c>
      <c r="R373" s="183">
        <f>Q373*H373</f>
        <v>63.023162940000006</v>
      </c>
      <c r="S373" s="183">
        <v>0</v>
      </c>
      <c r="T373" s="184">
        <f>S373*H373</f>
        <v>0</v>
      </c>
      <c r="AR373" s="23" t="s">
        <v>134</v>
      </c>
      <c r="AT373" s="23" t="s">
        <v>129</v>
      </c>
      <c r="AU373" s="23" t="s">
        <v>85</v>
      </c>
      <c r="AY373" s="23" t="s">
        <v>126</v>
      </c>
      <c r="BE373" s="185">
        <f>IF(N373="základní",J373,0)</f>
        <v>0</v>
      </c>
      <c r="BF373" s="185">
        <f>IF(N373="snížená",J373,0)</f>
        <v>0</v>
      </c>
      <c r="BG373" s="185">
        <f>IF(N373="zákl. přenesená",J373,0)</f>
        <v>0</v>
      </c>
      <c r="BH373" s="185">
        <f>IF(N373="sníž. přenesená",J373,0)</f>
        <v>0</v>
      </c>
      <c r="BI373" s="185">
        <f>IF(N373="nulová",J373,0)</f>
        <v>0</v>
      </c>
      <c r="BJ373" s="23" t="s">
        <v>24</v>
      </c>
      <c r="BK373" s="185">
        <f>ROUND(I373*H373,2)</f>
        <v>0</v>
      </c>
      <c r="BL373" s="23" t="s">
        <v>134</v>
      </c>
      <c r="BM373" s="23" t="s">
        <v>664</v>
      </c>
    </row>
    <row r="374" spans="2:51" s="11" customFormat="1" ht="13.5">
      <c r="B374" s="186"/>
      <c r="D374" s="187" t="s">
        <v>136</v>
      </c>
      <c r="E374" s="188" t="s">
        <v>5</v>
      </c>
      <c r="F374" s="189" t="s">
        <v>665</v>
      </c>
      <c r="H374" s="190" t="s">
        <v>5</v>
      </c>
      <c r="I374" s="191"/>
      <c r="L374" s="186"/>
      <c r="M374" s="192"/>
      <c r="N374" s="193"/>
      <c r="O374" s="193"/>
      <c r="P374" s="193"/>
      <c r="Q374" s="193"/>
      <c r="R374" s="193"/>
      <c r="S374" s="193"/>
      <c r="T374" s="194"/>
      <c r="AT374" s="190" t="s">
        <v>136</v>
      </c>
      <c r="AU374" s="190" t="s">
        <v>85</v>
      </c>
      <c r="AV374" s="11" t="s">
        <v>24</v>
      </c>
      <c r="AW374" s="11" t="s">
        <v>39</v>
      </c>
      <c r="AX374" s="11" t="s">
        <v>76</v>
      </c>
      <c r="AY374" s="190" t="s">
        <v>126</v>
      </c>
    </row>
    <row r="375" spans="2:51" s="12" customFormat="1" ht="13.5">
      <c r="B375" s="195"/>
      <c r="D375" s="196" t="s">
        <v>136</v>
      </c>
      <c r="E375" s="197" t="s">
        <v>5</v>
      </c>
      <c r="F375" s="198" t="s">
        <v>666</v>
      </c>
      <c r="H375" s="199">
        <v>25.434</v>
      </c>
      <c r="I375" s="200"/>
      <c r="L375" s="195"/>
      <c r="M375" s="201"/>
      <c r="N375" s="202"/>
      <c r="O375" s="202"/>
      <c r="P375" s="202"/>
      <c r="Q375" s="202"/>
      <c r="R375" s="202"/>
      <c r="S375" s="202"/>
      <c r="T375" s="203"/>
      <c r="AT375" s="204" t="s">
        <v>136</v>
      </c>
      <c r="AU375" s="204" t="s">
        <v>85</v>
      </c>
      <c r="AV375" s="12" t="s">
        <v>85</v>
      </c>
      <c r="AW375" s="12" t="s">
        <v>39</v>
      </c>
      <c r="AX375" s="12" t="s">
        <v>24</v>
      </c>
      <c r="AY375" s="204" t="s">
        <v>126</v>
      </c>
    </row>
    <row r="376" spans="2:65" s="1" customFormat="1" ht="22.5" customHeight="1">
      <c r="B376" s="173"/>
      <c r="C376" s="174" t="s">
        <v>667</v>
      </c>
      <c r="D376" s="174" t="s">
        <v>129</v>
      </c>
      <c r="E376" s="175" t="s">
        <v>668</v>
      </c>
      <c r="F376" s="176" t="s">
        <v>669</v>
      </c>
      <c r="G376" s="177" t="s">
        <v>335</v>
      </c>
      <c r="H376" s="178">
        <v>4.578</v>
      </c>
      <c r="I376" s="179"/>
      <c r="J376" s="180">
        <f>ROUND(I376*H376,2)</f>
        <v>0</v>
      </c>
      <c r="K376" s="176" t="s">
        <v>133</v>
      </c>
      <c r="L376" s="40"/>
      <c r="M376" s="181" t="s">
        <v>5</v>
      </c>
      <c r="N376" s="182" t="s">
        <v>47</v>
      </c>
      <c r="O376" s="41"/>
      <c r="P376" s="183">
        <f>O376*H376</f>
        <v>0</v>
      </c>
      <c r="Q376" s="183">
        <v>1.04909</v>
      </c>
      <c r="R376" s="183">
        <f>Q376*H376</f>
        <v>4.802734020000001</v>
      </c>
      <c r="S376" s="183">
        <v>0</v>
      </c>
      <c r="T376" s="184">
        <f>S376*H376</f>
        <v>0</v>
      </c>
      <c r="AR376" s="23" t="s">
        <v>134</v>
      </c>
      <c r="AT376" s="23" t="s">
        <v>129</v>
      </c>
      <c r="AU376" s="23" t="s">
        <v>85</v>
      </c>
      <c r="AY376" s="23" t="s">
        <v>126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23" t="s">
        <v>24</v>
      </c>
      <c r="BK376" s="185">
        <f>ROUND(I376*H376,2)</f>
        <v>0</v>
      </c>
      <c r="BL376" s="23" t="s">
        <v>134</v>
      </c>
      <c r="BM376" s="23" t="s">
        <v>670</v>
      </c>
    </row>
    <row r="377" spans="2:51" s="11" customFormat="1" ht="13.5">
      <c r="B377" s="186"/>
      <c r="D377" s="187" t="s">
        <v>136</v>
      </c>
      <c r="E377" s="188" t="s">
        <v>5</v>
      </c>
      <c r="F377" s="189" t="s">
        <v>671</v>
      </c>
      <c r="H377" s="190" t="s">
        <v>5</v>
      </c>
      <c r="I377" s="191"/>
      <c r="L377" s="186"/>
      <c r="M377" s="192"/>
      <c r="N377" s="193"/>
      <c r="O377" s="193"/>
      <c r="P377" s="193"/>
      <c r="Q377" s="193"/>
      <c r="R377" s="193"/>
      <c r="S377" s="193"/>
      <c r="T377" s="194"/>
      <c r="AT377" s="190" t="s">
        <v>136</v>
      </c>
      <c r="AU377" s="190" t="s">
        <v>85</v>
      </c>
      <c r="AV377" s="11" t="s">
        <v>24</v>
      </c>
      <c r="AW377" s="11" t="s">
        <v>39</v>
      </c>
      <c r="AX377" s="11" t="s">
        <v>76</v>
      </c>
      <c r="AY377" s="190" t="s">
        <v>126</v>
      </c>
    </row>
    <row r="378" spans="2:51" s="12" customFormat="1" ht="13.5">
      <c r="B378" s="195"/>
      <c r="D378" s="196" t="s">
        <v>136</v>
      </c>
      <c r="E378" s="197" t="s">
        <v>5</v>
      </c>
      <c r="F378" s="198" t="s">
        <v>672</v>
      </c>
      <c r="H378" s="199">
        <v>4.578</v>
      </c>
      <c r="I378" s="200"/>
      <c r="L378" s="195"/>
      <c r="M378" s="201"/>
      <c r="N378" s="202"/>
      <c r="O378" s="202"/>
      <c r="P378" s="202"/>
      <c r="Q378" s="202"/>
      <c r="R378" s="202"/>
      <c r="S378" s="202"/>
      <c r="T378" s="203"/>
      <c r="AT378" s="204" t="s">
        <v>136</v>
      </c>
      <c r="AU378" s="204" t="s">
        <v>85</v>
      </c>
      <c r="AV378" s="12" t="s">
        <v>85</v>
      </c>
      <c r="AW378" s="12" t="s">
        <v>39</v>
      </c>
      <c r="AX378" s="12" t="s">
        <v>24</v>
      </c>
      <c r="AY378" s="204" t="s">
        <v>126</v>
      </c>
    </row>
    <row r="379" spans="2:65" s="1" customFormat="1" ht="22.5" customHeight="1">
      <c r="B379" s="173"/>
      <c r="C379" s="174" t="s">
        <v>673</v>
      </c>
      <c r="D379" s="174" t="s">
        <v>129</v>
      </c>
      <c r="E379" s="175" t="s">
        <v>674</v>
      </c>
      <c r="F379" s="176" t="s">
        <v>675</v>
      </c>
      <c r="G379" s="177" t="s">
        <v>228</v>
      </c>
      <c r="H379" s="178">
        <v>54.401</v>
      </c>
      <c r="I379" s="179"/>
      <c r="J379" s="180">
        <f>ROUND(I379*H379,2)</f>
        <v>0</v>
      </c>
      <c r="K379" s="176" t="s">
        <v>133</v>
      </c>
      <c r="L379" s="40"/>
      <c r="M379" s="181" t="s">
        <v>5</v>
      </c>
      <c r="N379" s="182" t="s">
        <v>47</v>
      </c>
      <c r="O379" s="41"/>
      <c r="P379" s="183">
        <f>O379*H379</f>
        <v>0</v>
      </c>
      <c r="Q379" s="183">
        <v>0.01088</v>
      </c>
      <c r="R379" s="183">
        <f>Q379*H379</f>
        <v>0.5918828800000001</v>
      </c>
      <c r="S379" s="183">
        <v>0</v>
      </c>
      <c r="T379" s="184">
        <f>S379*H379</f>
        <v>0</v>
      </c>
      <c r="AR379" s="23" t="s">
        <v>134</v>
      </c>
      <c r="AT379" s="23" t="s">
        <v>129</v>
      </c>
      <c r="AU379" s="23" t="s">
        <v>85</v>
      </c>
      <c r="AY379" s="23" t="s">
        <v>126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23" t="s">
        <v>24</v>
      </c>
      <c r="BK379" s="185">
        <f>ROUND(I379*H379,2)</f>
        <v>0</v>
      </c>
      <c r="BL379" s="23" t="s">
        <v>134</v>
      </c>
      <c r="BM379" s="23" t="s">
        <v>676</v>
      </c>
    </row>
    <row r="380" spans="2:51" s="12" customFormat="1" ht="13.5">
      <c r="B380" s="195"/>
      <c r="D380" s="196" t="s">
        <v>136</v>
      </c>
      <c r="E380" s="197" t="s">
        <v>5</v>
      </c>
      <c r="F380" s="198" t="s">
        <v>677</v>
      </c>
      <c r="H380" s="199">
        <v>54.401</v>
      </c>
      <c r="I380" s="200"/>
      <c r="L380" s="195"/>
      <c r="M380" s="201"/>
      <c r="N380" s="202"/>
      <c r="O380" s="202"/>
      <c r="P380" s="202"/>
      <c r="Q380" s="202"/>
      <c r="R380" s="202"/>
      <c r="S380" s="202"/>
      <c r="T380" s="203"/>
      <c r="AT380" s="204" t="s">
        <v>136</v>
      </c>
      <c r="AU380" s="204" t="s">
        <v>85</v>
      </c>
      <c r="AV380" s="12" t="s">
        <v>85</v>
      </c>
      <c r="AW380" s="12" t="s">
        <v>39</v>
      </c>
      <c r="AX380" s="12" t="s">
        <v>24</v>
      </c>
      <c r="AY380" s="204" t="s">
        <v>126</v>
      </c>
    </row>
    <row r="381" spans="2:65" s="1" customFormat="1" ht="22.5" customHeight="1">
      <c r="B381" s="173"/>
      <c r="C381" s="174" t="s">
        <v>678</v>
      </c>
      <c r="D381" s="174" t="s">
        <v>129</v>
      </c>
      <c r="E381" s="175" t="s">
        <v>679</v>
      </c>
      <c r="F381" s="176" t="s">
        <v>680</v>
      </c>
      <c r="G381" s="177" t="s">
        <v>228</v>
      </c>
      <c r="H381" s="178">
        <v>54.401</v>
      </c>
      <c r="I381" s="179"/>
      <c r="J381" s="180">
        <f>ROUND(I381*H381,2)</f>
        <v>0</v>
      </c>
      <c r="K381" s="176" t="s">
        <v>133</v>
      </c>
      <c r="L381" s="40"/>
      <c r="M381" s="181" t="s">
        <v>5</v>
      </c>
      <c r="N381" s="182" t="s">
        <v>47</v>
      </c>
      <c r="O381" s="41"/>
      <c r="P381" s="183">
        <f>O381*H381</f>
        <v>0</v>
      </c>
      <c r="Q381" s="183">
        <v>0</v>
      </c>
      <c r="R381" s="183">
        <f>Q381*H381</f>
        <v>0</v>
      </c>
      <c r="S381" s="183">
        <v>0</v>
      </c>
      <c r="T381" s="184">
        <f>S381*H381</f>
        <v>0</v>
      </c>
      <c r="AR381" s="23" t="s">
        <v>134</v>
      </c>
      <c r="AT381" s="23" t="s">
        <v>129</v>
      </c>
      <c r="AU381" s="23" t="s">
        <v>85</v>
      </c>
      <c r="AY381" s="23" t="s">
        <v>126</v>
      </c>
      <c r="BE381" s="185">
        <f>IF(N381="základní",J381,0)</f>
        <v>0</v>
      </c>
      <c r="BF381" s="185">
        <f>IF(N381="snížená",J381,0)</f>
        <v>0</v>
      </c>
      <c r="BG381" s="185">
        <f>IF(N381="zákl. přenesená",J381,0)</f>
        <v>0</v>
      </c>
      <c r="BH381" s="185">
        <f>IF(N381="sníž. přenesená",J381,0)</f>
        <v>0</v>
      </c>
      <c r="BI381" s="185">
        <f>IF(N381="nulová",J381,0)</f>
        <v>0</v>
      </c>
      <c r="BJ381" s="23" t="s">
        <v>24</v>
      </c>
      <c r="BK381" s="185">
        <f>ROUND(I381*H381,2)</f>
        <v>0</v>
      </c>
      <c r="BL381" s="23" t="s">
        <v>134</v>
      </c>
      <c r="BM381" s="23" t="s">
        <v>681</v>
      </c>
    </row>
    <row r="382" spans="2:51" s="12" customFormat="1" ht="13.5">
      <c r="B382" s="195"/>
      <c r="D382" s="196" t="s">
        <v>136</v>
      </c>
      <c r="E382" s="197" t="s">
        <v>5</v>
      </c>
      <c r="F382" s="198" t="s">
        <v>682</v>
      </c>
      <c r="H382" s="199">
        <v>54.401</v>
      </c>
      <c r="I382" s="200"/>
      <c r="L382" s="195"/>
      <c r="M382" s="201"/>
      <c r="N382" s="202"/>
      <c r="O382" s="202"/>
      <c r="P382" s="202"/>
      <c r="Q382" s="202"/>
      <c r="R382" s="202"/>
      <c r="S382" s="202"/>
      <c r="T382" s="203"/>
      <c r="AT382" s="204" t="s">
        <v>136</v>
      </c>
      <c r="AU382" s="204" t="s">
        <v>85</v>
      </c>
      <c r="AV382" s="12" t="s">
        <v>85</v>
      </c>
      <c r="AW382" s="12" t="s">
        <v>39</v>
      </c>
      <c r="AX382" s="12" t="s">
        <v>24</v>
      </c>
      <c r="AY382" s="204" t="s">
        <v>126</v>
      </c>
    </row>
    <row r="383" spans="2:65" s="1" customFormat="1" ht="22.5" customHeight="1">
      <c r="B383" s="173"/>
      <c r="C383" s="174" t="s">
        <v>683</v>
      </c>
      <c r="D383" s="174" t="s">
        <v>129</v>
      </c>
      <c r="E383" s="175" t="s">
        <v>684</v>
      </c>
      <c r="F383" s="176" t="s">
        <v>685</v>
      </c>
      <c r="G383" s="177" t="s">
        <v>228</v>
      </c>
      <c r="H383" s="178">
        <v>24.632</v>
      </c>
      <c r="I383" s="179"/>
      <c r="J383" s="180">
        <f>ROUND(I383*H383,2)</f>
        <v>0</v>
      </c>
      <c r="K383" s="176" t="s">
        <v>133</v>
      </c>
      <c r="L383" s="40"/>
      <c r="M383" s="181" t="s">
        <v>5</v>
      </c>
      <c r="N383" s="182" t="s">
        <v>47</v>
      </c>
      <c r="O383" s="41"/>
      <c r="P383" s="183">
        <f>O383*H383</f>
        <v>0</v>
      </c>
      <c r="Q383" s="183">
        <v>0.02387</v>
      </c>
      <c r="R383" s="183">
        <f>Q383*H383</f>
        <v>0.58796584</v>
      </c>
      <c r="S383" s="183">
        <v>0</v>
      </c>
      <c r="T383" s="184">
        <f>S383*H383</f>
        <v>0</v>
      </c>
      <c r="AR383" s="23" t="s">
        <v>134</v>
      </c>
      <c r="AT383" s="23" t="s">
        <v>129</v>
      </c>
      <c r="AU383" s="23" t="s">
        <v>85</v>
      </c>
      <c r="AY383" s="23" t="s">
        <v>126</v>
      </c>
      <c r="BE383" s="185">
        <f>IF(N383="základní",J383,0)</f>
        <v>0</v>
      </c>
      <c r="BF383" s="185">
        <f>IF(N383="snížená",J383,0)</f>
        <v>0</v>
      </c>
      <c r="BG383" s="185">
        <f>IF(N383="zákl. přenesená",J383,0)</f>
        <v>0</v>
      </c>
      <c r="BH383" s="185">
        <f>IF(N383="sníž. přenesená",J383,0)</f>
        <v>0</v>
      </c>
      <c r="BI383" s="185">
        <f>IF(N383="nulová",J383,0)</f>
        <v>0</v>
      </c>
      <c r="BJ383" s="23" t="s">
        <v>24</v>
      </c>
      <c r="BK383" s="185">
        <f>ROUND(I383*H383,2)</f>
        <v>0</v>
      </c>
      <c r="BL383" s="23" t="s">
        <v>134</v>
      </c>
      <c r="BM383" s="23" t="s">
        <v>686</v>
      </c>
    </row>
    <row r="384" spans="2:51" s="12" customFormat="1" ht="13.5">
      <c r="B384" s="195"/>
      <c r="D384" s="187" t="s">
        <v>136</v>
      </c>
      <c r="E384" s="204" t="s">
        <v>5</v>
      </c>
      <c r="F384" s="205" t="s">
        <v>687</v>
      </c>
      <c r="H384" s="206">
        <v>19.782</v>
      </c>
      <c r="I384" s="200"/>
      <c r="L384" s="195"/>
      <c r="M384" s="201"/>
      <c r="N384" s="202"/>
      <c r="O384" s="202"/>
      <c r="P384" s="202"/>
      <c r="Q384" s="202"/>
      <c r="R384" s="202"/>
      <c r="S384" s="202"/>
      <c r="T384" s="203"/>
      <c r="AT384" s="204" t="s">
        <v>136</v>
      </c>
      <c r="AU384" s="204" t="s">
        <v>85</v>
      </c>
      <c r="AV384" s="12" t="s">
        <v>85</v>
      </c>
      <c r="AW384" s="12" t="s">
        <v>39</v>
      </c>
      <c r="AX384" s="12" t="s">
        <v>76</v>
      </c>
      <c r="AY384" s="204" t="s">
        <v>126</v>
      </c>
    </row>
    <row r="385" spans="2:51" s="12" customFormat="1" ht="13.5">
      <c r="B385" s="195"/>
      <c r="D385" s="187" t="s">
        <v>136</v>
      </c>
      <c r="E385" s="204" t="s">
        <v>5</v>
      </c>
      <c r="F385" s="205" t="s">
        <v>688</v>
      </c>
      <c r="H385" s="206">
        <v>2.1</v>
      </c>
      <c r="I385" s="200"/>
      <c r="L385" s="195"/>
      <c r="M385" s="201"/>
      <c r="N385" s="202"/>
      <c r="O385" s="202"/>
      <c r="P385" s="202"/>
      <c r="Q385" s="202"/>
      <c r="R385" s="202"/>
      <c r="S385" s="202"/>
      <c r="T385" s="203"/>
      <c r="AT385" s="204" t="s">
        <v>136</v>
      </c>
      <c r="AU385" s="204" t="s">
        <v>85</v>
      </c>
      <c r="AV385" s="12" t="s">
        <v>85</v>
      </c>
      <c r="AW385" s="12" t="s">
        <v>39</v>
      </c>
      <c r="AX385" s="12" t="s">
        <v>76</v>
      </c>
      <c r="AY385" s="204" t="s">
        <v>126</v>
      </c>
    </row>
    <row r="386" spans="2:51" s="12" customFormat="1" ht="13.5">
      <c r="B386" s="195"/>
      <c r="D386" s="187" t="s">
        <v>136</v>
      </c>
      <c r="E386" s="204" t="s">
        <v>5</v>
      </c>
      <c r="F386" s="205" t="s">
        <v>689</v>
      </c>
      <c r="H386" s="206">
        <v>2.75</v>
      </c>
      <c r="I386" s="200"/>
      <c r="L386" s="195"/>
      <c r="M386" s="201"/>
      <c r="N386" s="202"/>
      <c r="O386" s="202"/>
      <c r="P386" s="202"/>
      <c r="Q386" s="202"/>
      <c r="R386" s="202"/>
      <c r="S386" s="202"/>
      <c r="T386" s="203"/>
      <c r="AT386" s="204" t="s">
        <v>136</v>
      </c>
      <c r="AU386" s="204" t="s">
        <v>85</v>
      </c>
      <c r="AV386" s="12" t="s">
        <v>85</v>
      </c>
      <c r="AW386" s="12" t="s">
        <v>39</v>
      </c>
      <c r="AX386" s="12" t="s">
        <v>76</v>
      </c>
      <c r="AY386" s="204" t="s">
        <v>126</v>
      </c>
    </row>
    <row r="387" spans="2:51" s="13" customFormat="1" ht="13.5">
      <c r="B387" s="213"/>
      <c r="D387" s="196" t="s">
        <v>136</v>
      </c>
      <c r="E387" s="214" t="s">
        <v>5</v>
      </c>
      <c r="F387" s="215" t="s">
        <v>237</v>
      </c>
      <c r="H387" s="216">
        <v>24.632</v>
      </c>
      <c r="I387" s="217"/>
      <c r="L387" s="213"/>
      <c r="M387" s="218"/>
      <c r="N387" s="219"/>
      <c r="O387" s="219"/>
      <c r="P387" s="219"/>
      <c r="Q387" s="219"/>
      <c r="R387" s="219"/>
      <c r="S387" s="219"/>
      <c r="T387" s="220"/>
      <c r="AT387" s="221" t="s">
        <v>136</v>
      </c>
      <c r="AU387" s="221" t="s">
        <v>85</v>
      </c>
      <c r="AV387" s="13" t="s">
        <v>134</v>
      </c>
      <c r="AW387" s="13" t="s">
        <v>39</v>
      </c>
      <c r="AX387" s="13" t="s">
        <v>24</v>
      </c>
      <c r="AY387" s="221" t="s">
        <v>126</v>
      </c>
    </row>
    <row r="388" spans="2:65" s="1" customFormat="1" ht="22.5" customHeight="1">
      <c r="B388" s="173"/>
      <c r="C388" s="174" t="s">
        <v>690</v>
      </c>
      <c r="D388" s="174" t="s">
        <v>129</v>
      </c>
      <c r="E388" s="175" t="s">
        <v>691</v>
      </c>
      <c r="F388" s="176" t="s">
        <v>692</v>
      </c>
      <c r="G388" s="177" t="s">
        <v>228</v>
      </c>
      <c r="H388" s="178">
        <v>24.632</v>
      </c>
      <c r="I388" s="179"/>
      <c r="J388" s="180">
        <f>ROUND(I388*H388,2)</f>
        <v>0</v>
      </c>
      <c r="K388" s="176" t="s">
        <v>133</v>
      </c>
      <c r="L388" s="40"/>
      <c r="M388" s="181" t="s">
        <v>5</v>
      </c>
      <c r="N388" s="182" t="s">
        <v>47</v>
      </c>
      <c r="O388" s="41"/>
      <c r="P388" s="183">
        <f>O388*H388</f>
        <v>0</v>
      </c>
      <c r="Q388" s="183">
        <v>0</v>
      </c>
      <c r="R388" s="183">
        <f>Q388*H388</f>
        <v>0</v>
      </c>
      <c r="S388" s="183">
        <v>0</v>
      </c>
      <c r="T388" s="184">
        <f>S388*H388</f>
        <v>0</v>
      </c>
      <c r="AR388" s="23" t="s">
        <v>134</v>
      </c>
      <c r="AT388" s="23" t="s">
        <v>129</v>
      </c>
      <c r="AU388" s="23" t="s">
        <v>85</v>
      </c>
      <c r="AY388" s="23" t="s">
        <v>126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23" t="s">
        <v>24</v>
      </c>
      <c r="BK388" s="185">
        <f>ROUND(I388*H388,2)</f>
        <v>0</v>
      </c>
      <c r="BL388" s="23" t="s">
        <v>134</v>
      </c>
      <c r="BM388" s="23" t="s">
        <v>693</v>
      </c>
    </row>
    <row r="389" spans="2:51" s="12" customFormat="1" ht="13.5">
      <c r="B389" s="195"/>
      <c r="D389" s="196" t="s">
        <v>136</v>
      </c>
      <c r="E389" s="197" t="s">
        <v>5</v>
      </c>
      <c r="F389" s="198" t="s">
        <v>694</v>
      </c>
      <c r="H389" s="199">
        <v>24.632</v>
      </c>
      <c r="I389" s="200"/>
      <c r="L389" s="195"/>
      <c r="M389" s="201"/>
      <c r="N389" s="202"/>
      <c r="O389" s="202"/>
      <c r="P389" s="202"/>
      <c r="Q389" s="202"/>
      <c r="R389" s="202"/>
      <c r="S389" s="202"/>
      <c r="T389" s="203"/>
      <c r="AT389" s="204" t="s">
        <v>136</v>
      </c>
      <c r="AU389" s="204" t="s">
        <v>85</v>
      </c>
      <c r="AV389" s="12" t="s">
        <v>85</v>
      </c>
      <c r="AW389" s="12" t="s">
        <v>39</v>
      </c>
      <c r="AX389" s="12" t="s">
        <v>24</v>
      </c>
      <c r="AY389" s="204" t="s">
        <v>126</v>
      </c>
    </row>
    <row r="390" spans="2:65" s="1" customFormat="1" ht="22.5" customHeight="1">
      <c r="B390" s="173"/>
      <c r="C390" s="174" t="s">
        <v>695</v>
      </c>
      <c r="D390" s="174" t="s">
        <v>129</v>
      </c>
      <c r="E390" s="175" t="s">
        <v>696</v>
      </c>
      <c r="F390" s="176" t="s">
        <v>697</v>
      </c>
      <c r="G390" s="177" t="s">
        <v>228</v>
      </c>
      <c r="H390" s="178">
        <v>1.569</v>
      </c>
      <c r="I390" s="179"/>
      <c r="J390" s="180">
        <f>ROUND(I390*H390,2)</f>
        <v>0</v>
      </c>
      <c r="K390" s="176" t="s">
        <v>133</v>
      </c>
      <c r="L390" s="40"/>
      <c r="M390" s="181" t="s">
        <v>5</v>
      </c>
      <c r="N390" s="182" t="s">
        <v>47</v>
      </c>
      <c r="O390" s="41"/>
      <c r="P390" s="183">
        <f>O390*H390</f>
        <v>0</v>
      </c>
      <c r="Q390" s="183">
        <v>0.05305</v>
      </c>
      <c r="R390" s="183">
        <f>Q390*H390</f>
        <v>0.08323545</v>
      </c>
      <c r="S390" s="183">
        <v>0</v>
      </c>
      <c r="T390" s="184">
        <f>S390*H390</f>
        <v>0</v>
      </c>
      <c r="AR390" s="23" t="s">
        <v>134</v>
      </c>
      <c r="AT390" s="23" t="s">
        <v>129</v>
      </c>
      <c r="AU390" s="23" t="s">
        <v>85</v>
      </c>
      <c r="AY390" s="23" t="s">
        <v>126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23" t="s">
        <v>24</v>
      </c>
      <c r="BK390" s="185">
        <f>ROUND(I390*H390,2)</f>
        <v>0</v>
      </c>
      <c r="BL390" s="23" t="s">
        <v>134</v>
      </c>
      <c r="BM390" s="23" t="s">
        <v>698</v>
      </c>
    </row>
    <row r="391" spans="2:51" s="12" customFormat="1" ht="13.5">
      <c r="B391" s="195"/>
      <c r="D391" s="196" t="s">
        <v>136</v>
      </c>
      <c r="E391" s="197" t="s">
        <v>5</v>
      </c>
      <c r="F391" s="198" t="s">
        <v>699</v>
      </c>
      <c r="H391" s="199">
        <v>1.569</v>
      </c>
      <c r="I391" s="200"/>
      <c r="L391" s="195"/>
      <c r="M391" s="201"/>
      <c r="N391" s="202"/>
      <c r="O391" s="202"/>
      <c r="P391" s="202"/>
      <c r="Q391" s="202"/>
      <c r="R391" s="202"/>
      <c r="S391" s="202"/>
      <c r="T391" s="203"/>
      <c r="AT391" s="204" t="s">
        <v>136</v>
      </c>
      <c r="AU391" s="204" t="s">
        <v>85</v>
      </c>
      <c r="AV391" s="12" t="s">
        <v>85</v>
      </c>
      <c r="AW391" s="12" t="s">
        <v>39</v>
      </c>
      <c r="AX391" s="12" t="s">
        <v>24</v>
      </c>
      <c r="AY391" s="204" t="s">
        <v>126</v>
      </c>
    </row>
    <row r="392" spans="2:65" s="1" customFormat="1" ht="22.5" customHeight="1">
      <c r="B392" s="173"/>
      <c r="C392" s="174" t="s">
        <v>700</v>
      </c>
      <c r="D392" s="174" t="s">
        <v>129</v>
      </c>
      <c r="E392" s="175" t="s">
        <v>701</v>
      </c>
      <c r="F392" s="176" t="s">
        <v>702</v>
      </c>
      <c r="G392" s="177" t="s">
        <v>228</v>
      </c>
      <c r="H392" s="178">
        <v>1.569</v>
      </c>
      <c r="I392" s="179"/>
      <c r="J392" s="180">
        <f>ROUND(I392*H392,2)</f>
        <v>0</v>
      </c>
      <c r="K392" s="176" t="s">
        <v>133</v>
      </c>
      <c r="L392" s="40"/>
      <c r="M392" s="181" t="s">
        <v>5</v>
      </c>
      <c r="N392" s="182" t="s">
        <v>47</v>
      </c>
      <c r="O392" s="41"/>
      <c r="P392" s="183">
        <f>O392*H392</f>
        <v>0</v>
      </c>
      <c r="Q392" s="183">
        <v>0.05305</v>
      </c>
      <c r="R392" s="183">
        <f>Q392*H392</f>
        <v>0.08323545</v>
      </c>
      <c r="S392" s="183">
        <v>0</v>
      </c>
      <c r="T392" s="184">
        <f>S392*H392</f>
        <v>0</v>
      </c>
      <c r="AR392" s="23" t="s">
        <v>134</v>
      </c>
      <c r="AT392" s="23" t="s">
        <v>129</v>
      </c>
      <c r="AU392" s="23" t="s">
        <v>85</v>
      </c>
      <c r="AY392" s="23" t="s">
        <v>126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23" t="s">
        <v>24</v>
      </c>
      <c r="BK392" s="185">
        <f>ROUND(I392*H392,2)</f>
        <v>0</v>
      </c>
      <c r="BL392" s="23" t="s">
        <v>134</v>
      </c>
      <c r="BM392" s="23" t="s">
        <v>703</v>
      </c>
    </row>
    <row r="393" spans="2:51" s="12" customFormat="1" ht="13.5">
      <c r="B393" s="195"/>
      <c r="D393" s="196" t="s">
        <v>136</v>
      </c>
      <c r="E393" s="197" t="s">
        <v>5</v>
      </c>
      <c r="F393" s="198" t="s">
        <v>704</v>
      </c>
      <c r="H393" s="199">
        <v>1.569</v>
      </c>
      <c r="I393" s="200"/>
      <c r="L393" s="195"/>
      <c r="M393" s="201"/>
      <c r="N393" s="202"/>
      <c r="O393" s="202"/>
      <c r="P393" s="202"/>
      <c r="Q393" s="202"/>
      <c r="R393" s="202"/>
      <c r="S393" s="202"/>
      <c r="T393" s="203"/>
      <c r="AT393" s="204" t="s">
        <v>136</v>
      </c>
      <c r="AU393" s="204" t="s">
        <v>85</v>
      </c>
      <c r="AV393" s="12" t="s">
        <v>85</v>
      </c>
      <c r="AW393" s="12" t="s">
        <v>39</v>
      </c>
      <c r="AX393" s="12" t="s">
        <v>24</v>
      </c>
      <c r="AY393" s="204" t="s">
        <v>126</v>
      </c>
    </row>
    <row r="394" spans="2:65" s="1" customFormat="1" ht="22.5" customHeight="1">
      <c r="B394" s="173"/>
      <c r="C394" s="174" t="s">
        <v>705</v>
      </c>
      <c r="D394" s="174" t="s">
        <v>129</v>
      </c>
      <c r="E394" s="175" t="s">
        <v>706</v>
      </c>
      <c r="F394" s="176" t="s">
        <v>707</v>
      </c>
      <c r="G394" s="177" t="s">
        <v>228</v>
      </c>
      <c r="H394" s="178">
        <v>115</v>
      </c>
      <c r="I394" s="179"/>
      <c r="J394" s="180">
        <f>ROUND(I394*H394,2)</f>
        <v>0</v>
      </c>
      <c r="K394" s="176" t="s">
        <v>133</v>
      </c>
      <c r="L394" s="40"/>
      <c r="M394" s="181" t="s">
        <v>5</v>
      </c>
      <c r="N394" s="182" t="s">
        <v>47</v>
      </c>
      <c r="O394" s="41"/>
      <c r="P394" s="183">
        <f>O394*H394</f>
        <v>0</v>
      </c>
      <c r="Q394" s="183">
        <v>0.31879</v>
      </c>
      <c r="R394" s="183">
        <f>Q394*H394</f>
        <v>36.66085</v>
      </c>
      <c r="S394" s="183">
        <v>0</v>
      </c>
      <c r="T394" s="184">
        <f>S394*H394</f>
        <v>0</v>
      </c>
      <c r="AR394" s="23" t="s">
        <v>134</v>
      </c>
      <c r="AT394" s="23" t="s">
        <v>129</v>
      </c>
      <c r="AU394" s="23" t="s">
        <v>85</v>
      </c>
      <c r="AY394" s="23" t="s">
        <v>126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23" t="s">
        <v>24</v>
      </c>
      <c r="BK394" s="185">
        <f>ROUND(I394*H394,2)</f>
        <v>0</v>
      </c>
      <c r="BL394" s="23" t="s">
        <v>134</v>
      </c>
      <c r="BM394" s="23" t="s">
        <v>708</v>
      </c>
    </row>
    <row r="395" spans="2:51" s="11" customFormat="1" ht="13.5">
      <c r="B395" s="186"/>
      <c r="D395" s="187" t="s">
        <v>136</v>
      </c>
      <c r="E395" s="188" t="s">
        <v>5</v>
      </c>
      <c r="F395" s="189" t="s">
        <v>709</v>
      </c>
      <c r="H395" s="190" t="s">
        <v>5</v>
      </c>
      <c r="I395" s="191"/>
      <c r="L395" s="186"/>
      <c r="M395" s="192"/>
      <c r="N395" s="193"/>
      <c r="O395" s="193"/>
      <c r="P395" s="193"/>
      <c r="Q395" s="193"/>
      <c r="R395" s="193"/>
      <c r="S395" s="193"/>
      <c r="T395" s="194"/>
      <c r="AT395" s="190" t="s">
        <v>136</v>
      </c>
      <c r="AU395" s="190" t="s">
        <v>85</v>
      </c>
      <c r="AV395" s="11" t="s">
        <v>24</v>
      </c>
      <c r="AW395" s="11" t="s">
        <v>39</v>
      </c>
      <c r="AX395" s="11" t="s">
        <v>76</v>
      </c>
      <c r="AY395" s="190" t="s">
        <v>126</v>
      </c>
    </row>
    <row r="396" spans="2:51" s="12" customFormat="1" ht="13.5">
      <c r="B396" s="195"/>
      <c r="D396" s="187" t="s">
        <v>136</v>
      </c>
      <c r="E396" s="204" t="s">
        <v>5</v>
      </c>
      <c r="F396" s="205" t="s">
        <v>710</v>
      </c>
      <c r="H396" s="206">
        <v>48</v>
      </c>
      <c r="I396" s="200"/>
      <c r="L396" s="195"/>
      <c r="M396" s="201"/>
      <c r="N396" s="202"/>
      <c r="O396" s="202"/>
      <c r="P396" s="202"/>
      <c r="Q396" s="202"/>
      <c r="R396" s="202"/>
      <c r="S396" s="202"/>
      <c r="T396" s="203"/>
      <c r="AT396" s="204" t="s">
        <v>136</v>
      </c>
      <c r="AU396" s="204" t="s">
        <v>85</v>
      </c>
      <c r="AV396" s="12" t="s">
        <v>85</v>
      </c>
      <c r="AW396" s="12" t="s">
        <v>39</v>
      </c>
      <c r="AX396" s="12" t="s">
        <v>76</v>
      </c>
      <c r="AY396" s="204" t="s">
        <v>126</v>
      </c>
    </row>
    <row r="397" spans="2:51" s="12" customFormat="1" ht="13.5">
      <c r="B397" s="195"/>
      <c r="D397" s="187" t="s">
        <v>136</v>
      </c>
      <c r="E397" s="204" t="s">
        <v>5</v>
      </c>
      <c r="F397" s="205" t="s">
        <v>711</v>
      </c>
      <c r="H397" s="206">
        <v>36</v>
      </c>
      <c r="I397" s="200"/>
      <c r="L397" s="195"/>
      <c r="M397" s="201"/>
      <c r="N397" s="202"/>
      <c r="O397" s="202"/>
      <c r="P397" s="202"/>
      <c r="Q397" s="202"/>
      <c r="R397" s="202"/>
      <c r="S397" s="202"/>
      <c r="T397" s="203"/>
      <c r="AT397" s="204" t="s">
        <v>136</v>
      </c>
      <c r="AU397" s="204" t="s">
        <v>85</v>
      </c>
      <c r="AV397" s="12" t="s">
        <v>85</v>
      </c>
      <c r="AW397" s="12" t="s">
        <v>39</v>
      </c>
      <c r="AX397" s="12" t="s">
        <v>76</v>
      </c>
      <c r="AY397" s="204" t="s">
        <v>126</v>
      </c>
    </row>
    <row r="398" spans="2:51" s="12" customFormat="1" ht="13.5">
      <c r="B398" s="195"/>
      <c r="D398" s="187" t="s">
        <v>136</v>
      </c>
      <c r="E398" s="204" t="s">
        <v>5</v>
      </c>
      <c r="F398" s="205" t="s">
        <v>712</v>
      </c>
      <c r="H398" s="206">
        <v>31</v>
      </c>
      <c r="I398" s="200"/>
      <c r="L398" s="195"/>
      <c r="M398" s="201"/>
      <c r="N398" s="202"/>
      <c r="O398" s="202"/>
      <c r="P398" s="202"/>
      <c r="Q398" s="202"/>
      <c r="R398" s="202"/>
      <c r="S398" s="202"/>
      <c r="T398" s="203"/>
      <c r="AT398" s="204" t="s">
        <v>136</v>
      </c>
      <c r="AU398" s="204" t="s">
        <v>85</v>
      </c>
      <c r="AV398" s="12" t="s">
        <v>85</v>
      </c>
      <c r="AW398" s="12" t="s">
        <v>39</v>
      </c>
      <c r="AX398" s="12" t="s">
        <v>76</v>
      </c>
      <c r="AY398" s="204" t="s">
        <v>126</v>
      </c>
    </row>
    <row r="399" spans="2:51" s="13" customFormat="1" ht="13.5">
      <c r="B399" s="213"/>
      <c r="D399" s="196" t="s">
        <v>136</v>
      </c>
      <c r="E399" s="214" t="s">
        <v>5</v>
      </c>
      <c r="F399" s="215" t="s">
        <v>237</v>
      </c>
      <c r="H399" s="216">
        <v>115</v>
      </c>
      <c r="I399" s="217"/>
      <c r="L399" s="213"/>
      <c r="M399" s="218"/>
      <c r="N399" s="219"/>
      <c r="O399" s="219"/>
      <c r="P399" s="219"/>
      <c r="Q399" s="219"/>
      <c r="R399" s="219"/>
      <c r="S399" s="219"/>
      <c r="T399" s="220"/>
      <c r="AT399" s="221" t="s">
        <v>136</v>
      </c>
      <c r="AU399" s="221" t="s">
        <v>85</v>
      </c>
      <c r="AV399" s="13" t="s">
        <v>134</v>
      </c>
      <c r="AW399" s="13" t="s">
        <v>39</v>
      </c>
      <c r="AX399" s="13" t="s">
        <v>24</v>
      </c>
      <c r="AY399" s="221" t="s">
        <v>126</v>
      </c>
    </row>
    <row r="400" spans="2:65" s="1" customFormat="1" ht="22.5" customHeight="1">
      <c r="B400" s="173"/>
      <c r="C400" s="174" t="s">
        <v>713</v>
      </c>
      <c r="D400" s="174" t="s">
        <v>129</v>
      </c>
      <c r="E400" s="175" t="s">
        <v>714</v>
      </c>
      <c r="F400" s="176" t="s">
        <v>715</v>
      </c>
      <c r="G400" s="177" t="s">
        <v>228</v>
      </c>
      <c r="H400" s="178">
        <v>34.2</v>
      </c>
      <c r="I400" s="179"/>
      <c r="J400" s="180">
        <f>ROUND(I400*H400,2)</f>
        <v>0</v>
      </c>
      <c r="K400" s="176" t="s">
        <v>133</v>
      </c>
      <c r="L400" s="40"/>
      <c r="M400" s="181" t="s">
        <v>5</v>
      </c>
      <c r="N400" s="182" t="s">
        <v>47</v>
      </c>
      <c r="O400" s="41"/>
      <c r="P400" s="183">
        <f>O400*H400</f>
        <v>0</v>
      </c>
      <c r="Q400" s="183">
        <v>0.21252</v>
      </c>
      <c r="R400" s="183">
        <f>Q400*H400</f>
        <v>7.268184</v>
      </c>
      <c r="S400" s="183">
        <v>0</v>
      </c>
      <c r="T400" s="184">
        <f>S400*H400</f>
        <v>0</v>
      </c>
      <c r="AR400" s="23" t="s">
        <v>134</v>
      </c>
      <c r="AT400" s="23" t="s">
        <v>129</v>
      </c>
      <c r="AU400" s="23" t="s">
        <v>85</v>
      </c>
      <c r="AY400" s="23" t="s">
        <v>126</v>
      </c>
      <c r="BE400" s="185">
        <f>IF(N400="základní",J400,0)</f>
        <v>0</v>
      </c>
      <c r="BF400" s="185">
        <f>IF(N400="snížená",J400,0)</f>
        <v>0</v>
      </c>
      <c r="BG400" s="185">
        <f>IF(N400="zákl. přenesená",J400,0)</f>
        <v>0</v>
      </c>
      <c r="BH400" s="185">
        <f>IF(N400="sníž. přenesená",J400,0)</f>
        <v>0</v>
      </c>
      <c r="BI400" s="185">
        <f>IF(N400="nulová",J400,0)</f>
        <v>0</v>
      </c>
      <c r="BJ400" s="23" t="s">
        <v>24</v>
      </c>
      <c r="BK400" s="185">
        <f>ROUND(I400*H400,2)</f>
        <v>0</v>
      </c>
      <c r="BL400" s="23" t="s">
        <v>134</v>
      </c>
      <c r="BM400" s="23" t="s">
        <v>716</v>
      </c>
    </row>
    <row r="401" spans="2:51" s="11" customFormat="1" ht="13.5">
      <c r="B401" s="186"/>
      <c r="D401" s="187" t="s">
        <v>136</v>
      </c>
      <c r="E401" s="188" t="s">
        <v>5</v>
      </c>
      <c r="F401" s="189" t="s">
        <v>717</v>
      </c>
      <c r="H401" s="190" t="s">
        <v>5</v>
      </c>
      <c r="I401" s="191"/>
      <c r="L401" s="186"/>
      <c r="M401" s="192"/>
      <c r="N401" s="193"/>
      <c r="O401" s="193"/>
      <c r="P401" s="193"/>
      <c r="Q401" s="193"/>
      <c r="R401" s="193"/>
      <c r="S401" s="193"/>
      <c r="T401" s="194"/>
      <c r="AT401" s="190" t="s">
        <v>136</v>
      </c>
      <c r="AU401" s="190" t="s">
        <v>85</v>
      </c>
      <c r="AV401" s="11" t="s">
        <v>24</v>
      </c>
      <c r="AW401" s="11" t="s">
        <v>39</v>
      </c>
      <c r="AX401" s="11" t="s">
        <v>76</v>
      </c>
      <c r="AY401" s="190" t="s">
        <v>126</v>
      </c>
    </row>
    <row r="402" spans="2:51" s="12" customFormat="1" ht="13.5">
      <c r="B402" s="195"/>
      <c r="D402" s="187" t="s">
        <v>136</v>
      </c>
      <c r="E402" s="204" t="s">
        <v>5</v>
      </c>
      <c r="F402" s="205" t="s">
        <v>718</v>
      </c>
      <c r="H402" s="206">
        <v>31</v>
      </c>
      <c r="I402" s="200"/>
      <c r="L402" s="195"/>
      <c r="M402" s="201"/>
      <c r="N402" s="202"/>
      <c r="O402" s="202"/>
      <c r="P402" s="202"/>
      <c r="Q402" s="202"/>
      <c r="R402" s="202"/>
      <c r="S402" s="202"/>
      <c r="T402" s="203"/>
      <c r="AT402" s="204" t="s">
        <v>136</v>
      </c>
      <c r="AU402" s="204" t="s">
        <v>85</v>
      </c>
      <c r="AV402" s="12" t="s">
        <v>85</v>
      </c>
      <c r="AW402" s="12" t="s">
        <v>39</v>
      </c>
      <c r="AX402" s="12" t="s">
        <v>76</v>
      </c>
      <c r="AY402" s="204" t="s">
        <v>126</v>
      </c>
    </row>
    <row r="403" spans="2:51" s="12" customFormat="1" ht="13.5">
      <c r="B403" s="195"/>
      <c r="D403" s="187" t="s">
        <v>136</v>
      </c>
      <c r="E403" s="204" t="s">
        <v>5</v>
      </c>
      <c r="F403" s="205" t="s">
        <v>719</v>
      </c>
      <c r="H403" s="206">
        <v>2</v>
      </c>
      <c r="I403" s="200"/>
      <c r="L403" s="195"/>
      <c r="M403" s="201"/>
      <c r="N403" s="202"/>
      <c r="O403" s="202"/>
      <c r="P403" s="202"/>
      <c r="Q403" s="202"/>
      <c r="R403" s="202"/>
      <c r="S403" s="202"/>
      <c r="T403" s="203"/>
      <c r="AT403" s="204" t="s">
        <v>136</v>
      </c>
      <c r="AU403" s="204" t="s">
        <v>85</v>
      </c>
      <c r="AV403" s="12" t="s">
        <v>85</v>
      </c>
      <c r="AW403" s="12" t="s">
        <v>39</v>
      </c>
      <c r="AX403" s="12" t="s">
        <v>76</v>
      </c>
      <c r="AY403" s="204" t="s">
        <v>126</v>
      </c>
    </row>
    <row r="404" spans="2:51" s="12" customFormat="1" ht="13.5">
      <c r="B404" s="195"/>
      <c r="D404" s="187" t="s">
        <v>136</v>
      </c>
      <c r="E404" s="204" t="s">
        <v>5</v>
      </c>
      <c r="F404" s="205" t="s">
        <v>720</v>
      </c>
      <c r="H404" s="206">
        <v>1.2</v>
      </c>
      <c r="I404" s="200"/>
      <c r="L404" s="195"/>
      <c r="M404" s="201"/>
      <c r="N404" s="202"/>
      <c r="O404" s="202"/>
      <c r="P404" s="202"/>
      <c r="Q404" s="202"/>
      <c r="R404" s="202"/>
      <c r="S404" s="202"/>
      <c r="T404" s="203"/>
      <c r="AT404" s="204" t="s">
        <v>136</v>
      </c>
      <c r="AU404" s="204" t="s">
        <v>85</v>
      </c>
      <c r="AV404" s="12" t="s">
        <v>85</v>
      </c>
      <c r="AW404" s="12" t="s">
        <v>39</v>
      </c>
      <c r="AX404" s="12" t="s">
        <v>76</v>
      </c>
      <c r="AY404" s="204" t="s">
        <v>126</v>
      </c>
    </row>
    <row r="405" spans="2:51" s="13" customFormat="1" ht="13.5">
      <c r="B405" s="213"/>
      <c r="D405" s="196" t="s">
        <v>136</v>
      </c>
      <c r="E405" s="214" t="s">
        <v>5</v>
      </c>
      <c r="F405" s="215" t="s">
        <v>237</v>
      </c>
      <c r="H405" s="216">
        <v>34.2</v>
      </c>
      <c r="I405" s="217"/>
      <c r="L405" s="213"/>
      <c r="M405" s="218"/>
      <c r="N405" s="219"/>
      <c r="O405" s="219"/>
      <c r="P405" s="219"/>
      <c r="Q405" s="219"/>
      <c r="R405" s="219"/>
      <c r="S405" s="219"/>
      <c r="T405" s="220"/>
      <c r="AT405" s="221" t="s">
        <v>136</v>
      </c>
      <c r="AU405" s="221" t="s">
        <v>85</v>
      </c>
      <c r="AV405" s="13" t="s">
        <v>134</v>
      </c>
      <c r="AW405" s="13" t="s">
        <v>39</v>
      </c>
      <c r="AX405" s="13" t="s">
        <v>24</v>
      </c>
      <c r="AY405" s="221" t="s">
        <v>126</v>
      </c>
    </row>
    <row r="406" spans="2:65" s="1" customFormat="1" ht="22.5" customHeight="1">
      <c r="B406" s="173"/>
      <c r="C406" s="174" t="s">
        <v>721</v>
      </c>
      <c r="D406" s="174" t="s">
        <v>129</v>
      </c>
      <c r="E406" s="175" t="s">
        <v>722</v>
      </c>
      <c r="F406" s="176" t="s">
        <v>723</v>
      </c>
      <c r="G406" s="177" t="s">
        <v>274</v>
      </c>
      <c r="H406" s="178">
        <v>0.755</v>
      </c>
      <c r="I406" s="179"/>
      <c r="J406" s="180">
        <f>ROUND(I406*H406,2)</f>
        <v>0</v>
      </c>
      <c r="K406" s="176" t="s">
        <v>133</v>
      </c>
      <c r="L406" s="40"/>
      <c r="M406" s="181" t="s">
        <v>5</v>
      </c>
      <c r="N406" s="182" t="s">
        <v>47</v>
      </c>
      <c r="O406" s="41"/>
      <c r="P406" s="183">
        <f>O406*H406</f>
        <v>0</v>
      </c>
      <c r="Q406" s="183">
        <v>1.89077</v>
      </c>
      <c r="R406" s="183">
        <f>Q406*H406</f>
        <v>1.42753135</v>
      </c>
      <c r="S406" s="183">
        <v>0</v>
      </c>
      <c r="T406" s="184">
        <f>S406*H406</f>
        <v>0</v>
      </c>
      <c r="AR406" s="23" t="s">
        <v>134</v>
      </c>
      <c r="AT406" s="23" t="s">
        <v>129</v>
      </c>
      <c r="AU406" s="23" t="s">
        <v>85</v>
      </c>
      <c r="AY406" s="23" t="s">
        <v>126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23" t="s">
        <v>24</v>
      </c>
      <c r="BK406" s="185">
        <f>ROUND(I406*H406,2)</f>
        <v>0</v>
      </c>
      <c r="BL406" s="23" t="s">
        <v>134</v>
      </c>
      <c r="BM406" s="23" t="s">
        <v>724</v>
      </c>
    </row>
    <row r="407" spans="2:51" s="12" customFormat="1" ht="13.5">
      <c r="B407" s="195"/>
      <c r="D407" s="187" t="s">
        <v>136</v>
      </c>
      <c r="E407" s="204" t="s">
        <v>5</v>
      </c>
      <c r="F407" s="205" t="s">
        <v>725</v>
      </c>
      <c r="H407" s="206">
        <v>0.455</v>
      </c>
      <c r="I407" s="200"/>
      <c r="L407" s="195"/>
      <c r="M407" s="201"/>
      <c r="N407" s="202"/>
      <c r="O407" s="202"/>
      <c r="P407" s="202"/>
      <c r="Q407" s="202"/>
      <c r="R407" s="202"/>
      <c r="S407" s="202"/>
      <c r="T407" s="203"/>
      <c r="AT407" s="204" t="s">
        <v>136</v>
      </c>
      <c r="AU407" s="204" t="s">
        <v>85</v>
      </c>
      <c r="AV407" s="12" t="s">
        <v>85</v>
      </c>
      <c r="AW407" s="12" t="s">
        <v>39</v>
      </c>
      <c r="AX407" s="12" t="s">
        <v>76</v>
      </c>
      <c r="AY407" s="204" t="s">
        <v>126</v>
      </c>
    </row>
    <row r="408" spans="2:51" s="12" customFormat="1" ht="13.5">
      <c r="B408" s="195"/>
      <c r="D408" s="187" t="s">
        <v>136</v>
      </c>
      <c r="E408" s="204" t="s">
        <v>5</v>
      </c>
      <c r="F408" s="205" t="s">
        <v>726</v>
      </c>
      <c r="H408" s="206">
        <v>0.3</v>
      </c>
      <c r="I408" s="200"/>
      <c r="L408" s="195"/>
      <c r="M408" s="201"/>
      <c r="N408" s="202"/>
      <c r="O408" s="202"/>
      <c r="P408" s="202"/>
      <c r="Q408" s="202"/>
      <c r="R408" s="202"/>
      <c r="S408" s="202"/>
      <c r="T408" s="203"/>
      <c r="AT408" s="204" t="s">
        <v>136</v>
      </c>
      <c r="AU408" s="204" t="s">
        <v>85</v>
      </c>
      <c r="AV408" s="12" t="s">
        <v>85</v>
      </c>
      <c r="AW408" s="12" t="s">
        <v>39</v>
      </c>
      <c r="AX408" s="12" t="s">
        <v>76</v>
      </c>
      <c r="AY408" s="204" t="s">
        <v>126</v>
      </c>
    </row>
    <row r="409" spans="2:51" s="13" customFormat="1" ht="13.5">
      <c r="B409" s="213"/>
      <c r="D409" s="196" t="s">
        <v>136</v>
      </c>
      <c r="E409" s="214" t="s">
        <v>5</v>
      </c>
      <c r="F409" s="215" t="s">
        <v>237</v>
      </c>
      <c r="H409" s="216">
        <v>0.755</v>
      </c>
      <c r="I409" s="217"/>
      <c r="L409" s="213"/>
      <c r="M409" s="218"/>
      <c r="N409" s="219"/>
      <c r="O409" s="219"/>
      <c r="P409" s="219"/>
      <c r="Q409" s="219"/>
      <c r="R409" s="219"/>
      <c r="S409" s="219"/>
      <c r="T409" s="220"/>
      <c r="AT409" s="221" t="s">
        <v>136</v>
      </c>
      <c r="AU409" s="221" t="s">
        <v>85</v>
      </c>
      <c r="AV409" s="13" t="s">
        <v>134</v>
      </c>
      <c r="AW409" s="13" t="s">
        <v>39</v>
      </c>
      <c r="AX409" s="13" t="s">
        <v>24</v>
      </c>
      <c r="AY409" s="221" t="s">
        <v>126</v>
      </c>
    </row>
    <row r="410" spans="2:65" s="1" customFormat="1" ht="22.5" customHeight="1">
      <c r="B410" s="173"/>
      <c r="C410" s="174" t="s">
        <v>727</v>
      </c>
      <c r="D410" s="174" t="s">
        <v>129</v>
      </c>
      <c r="E410" s="175" t="s">
        <v>728</v>
      </c>
      <c r="F410" s="176" t="s">
        <v>729</v>
      </c>
      <c r="G410" s="177" t="s">
        <v>132</v>
      </c>
      <c r="H410" s="178">
        <v>1</v>
      </c>
      <c r="I410" s="179"/>
      <c r="J410" s="180">
        <f>ROUND(I410*H410,2)</f>
        <v>0</v>
      </c>
      <c r="K410" s="176" t="s">
        <v>133</v>
      </c>
      <c r="L410" s="40"/>
      <c r="M410" s="181" t="s">
        <v>5</v>
      </c>
      <c r="N410" s="182" t="s">
        <v>47</v>
      </c>
      <c r="O410" s="41"/>
      <c r="P410" s="183">
        <f>O410*H410</f>
        <v>0</v>
      </c>
      <c r="Q410" s="183">
        <v>0.0066</v>
      </c>
      <c r="R410" s="183">
        <f>Q410*H410</f>
        <v>0.0066</v>
      </c>
      <c r="S410" s="183">
        <v>0</v>
      </c>
      <c r="T410" s="184">
        <f>S410*H410</f>
        <v>0</v>
      </c>
      <c r="AR410" s="23" t="s">
        <v>134</v>
      </c>
      <c r="AT410" s="23" t="s">
        <v>129</v>
      </c>
      <c r="AU410" s="23" t="s">
        <v>85</v>
      </c>
      <c r="AY410" s="23" t="s">
        <v>126</v>
      </c>
      <c r="BE410" s="185">
        <f>IF(N410="základní",J410,0)</f>
        <v>0</v>
      </c>
      <c r="BF410" s="185">
        <f>IF(N410="snížená",J410,0)</f>
        <v>0</v>
      </c>
      <c r="BG410" s="185">
        <f>IF(N410="zákl. přenesená",J410,0)</f>
        <v>0</v>
      </c>
      <c r="BH410" s="185">
        <f>IF(N410="sníž. přenesená",J410,0)</f>
        <v>0</v>
      </c>
      <c r="BI410" s="185">
        <f>IF(N410="nulová",J410,0)</f>
        <v>0</v>
      </c>
      <c r="BJ410" s="23" t="s">
        <v>24</v>
      </c>
      <c r="BK410" s="185">
        <f>ROUND(I410*H410,2)</f>
        <v>0</v>
      </c>
      <c r="BL410" s="23" t="s">
        <v>134</v>
      </c>
      <c r="BM410" s="23" t="s">
        <v>730</v>
      </c>
    </row>
    <row r="411" spans="2:51" s="12" customFormat="1" ht="13.5">
      <c r="B411" s="195"/>
      <c r="D411" s="196" t="s">
        <v>136</v>
      </c>
      <c r="E411" s="197" t="s">
        <v>5</v>
      </c>
      <c r="F411" s="198" t="s">
        <v>731</v>
      </c>
      <c r="H411" s="199">
        <v>1</v>
      </c>
      <c r="I411" s="200"/>
      <c r="L411" s="195"/>
      <c r="M411" s="201"/>
      <c r="N411" s="202"/>
      <c r="O411" s="202"/>
      <c r="P411" s="202"/>
      <c r="Q411" s="202"/>
      <c r="R411" s="202"/>
      <c r="S411" s="202"/>
      <c r="T411" s="203"/>
      <c r="AT411" s="204" t="s">
        <v>136</v>
      </c>
      <c r="AU411" s="204" t="s">
        <v>85</v>
      </c>
      <c r="AV411" s="12" t="s">
        <v>85</v>
      </c>
      <c r="AW411" s="12" t="s">
        <v>39</v>
      </c>
      <c r="AX411" s="12" t="s">
        <v>24</v>
      </c>
      <c r="AY411" s="204" t="s">
        <v>126</v>
      </c>
    </row>
    <row r="412" spans="2:65" s="1" customFormat="1" ht="22.5" customHeight="1">
      <c r="B412" s="173"/>
      <c r="C412" s="230" t="s">
        <v>732</v>
      </c>
      <c r="D412" s="230" t="s">
        <v>332</v>
      </c>
      <c r="E412" s="231" t="s">
        <v>733</v>
      </c>
      <c r="F412" s="232" t="s">
        <v>734</v>
      </c>
      <c r="G412" s="233" t="s">
        <v>132</v>
      </c>
      <c r="H412" s="234">
        <v>1</v>
      </c>
      <c r="I412" s="235"/>
      <c r="J412" s="236">
        <f>ROUND(I412*H412,2)</f>
        <v>0</v>
      </c>
      <c r="K412" s="232" t="s">
        <v>133</v>
      </c>
      <c r="L412" s="237"/>
      <c r="M412" s="238" t="s">
        <v>5</v>
      </c>
      <c r="N412" s="239" t="s">
        <v>47</v>
      </c>
      <c r="O412" s="41"/>
      <c r="P412" s="183">
        <f>O412*H412</f>
        <v>0</v>
      </c>
      <c r="Q412" s="183">
        <v>0.027</v>
      </c>
      <c r="R412" s="183">
        <f>Q412*H412</f>
        <v>0.027</v>
      </c>
      <c r="S412" s="183">
        <v>0</v>
      </c>
      <c r="T412" s="184">
        <f>S412*H412</f>
        <v>0</v>
      </c>
      <c r="AR412" s="23" t="s">
        <v>171</v>
      </c>
      <c r="AT412" s="23" t="s">
        <v>332</v>
      </c>
      <c r="AU412" s="23" t="s">
        <v>85</v>
      </c>
      <c r="AY412" s="23" t="s">
        <v>126</v>
      </c>
      <c r="BE412" s="185">
        <f>IF(N412="základní",J412,0)</f>
        <v>0</v>
      </c>
      <c r="BF412" s="185">
        <f>IF(N412="snížená",J412,0)</f>
        <v>0</v>
      </c>
      <c r="BG412" s="185">
        <f>IF(N412="zákl. přenesená",J412,0)</f>
        <v>0</v>
      </c>
      <c r="BH412" s="185">
        <f>IF(N412="sníž. přenesená",J412,0)</f>
        <v>0</v>
      </c>
      <c r="BI412" s="185">
        <f>IF(N412="nulová",J412,0)</f>
        <v>0</v>
      </c>
      <c r="BJ412" s="23" t="s">
        <v>24</v>
      </c>
      <c r="BK412" s="185">
        <f>ROUND(I412*H412,2)</f>
        <v>0</v>
      </c>
      <c r="BL412" s="23" t="s">
        <v>134</v>
      </c>
      <c r="BM412" s="23" t="s">
        <v>735</v>
      </c>
    </row>
    <row r="413" spans="2:51" s="12" customFormat="1" ht="13.5">
      <c r="B413" s="195"/>
      <c r="D413" s="196" t="s">
        <v>136</v>
      </c>
      <c r="E413" s="197" t="s">
        <v>5</v>
      </c>
      <c r="F413" s="198" t="s">
        <v>736</v>
      </c>
      <c r="H413" s="199">
        <v>1</v>
      </c>
      <c r="I413" s="200"/>
      <c r="L413" s="195"/>
      <c r="M413" s="201"/>
      <c r="N413" s="202"/>
      <c r="O413" s="202"/>
      <c r="P413" s="202"/>
      <c r="Q413" s="202"/>
      <c r="R413" s="202"/>
      <c r="S413" s="202"/>
      <c r="T413" s="203"/>
      <c r="AT413" s="204" t="s">
        <v>136</v>
      </c>
      <c r="AU413" s="204" t="s">
        <v>85</v>
      </c>
      <c r="AV413" s="12" t="s">
        <v>85</v>
      </c>
      <c r="AW413" s="12" t="s">
        <v>39</v>
      </c>
      <c r="AX413" s="12" t="s">
        <v>24</v>
      </c>
      <c r="AY413" s="204" t="s">
        <v>126</v>
      </c>
    </row>
    <row r="414" spans="2:65" s="1" customFormat="1" ht="22.5" customHeight="1">
      <c r="B414" s="173"/>
      <c r="C414" s="174" t="s">
        <v>737</v>
      </c>
      <c r="D414" s="174" t="s">
        <v>129</v>
      </c>
      <c r="E414" s="175" t="s">
        <v>738</v>
      </c>
      <c r="F414" s="176" t="s">
        <v>739</v>
      </c>
      <c r="G414" s="177" t="s">
        <v>274</v>
      </c>
      <c r="H414" s="178">
        <v>12.315</v>
      </c>
      <c r="I414" s="179"/>
      <c r="J414" s="180">
        <f>ROUND(I414*H414,2)</f>
        <v>0</v>
      </c>
      <c r="K414" s="176" t="s">
        <v>133</v>
      </c>
      <c r="L414" s="40"/>
      <c r="M414" s="181" t="s">
        <v>5</v>
      </c>
      <c r="N414" s="182" t="s">
        <v>47</v>
      </c>
      <c r="O414" s="41"/>
      <c r="P414" s="183">
        <f>O414*H414</f>
        <v>0</v>
      </c>
      <c r="Q414" s="183">
        <v>2.429</v>
      </c>
      <c r="R414" s="183">
        <f>Q414*H414</f>
        <v>29.913134999999997</v>
      </c>
      <c r="S414" s="183">
        <v>0</v>
      </c>
      <c r="T414" s="184">
        <f>S414*H414</f>
        <v>0</v>
      </c>
      <c r="AR414" s="23" t="s">
        <v>134</v>
      </c>
      <c r="AT414" s="23" t="s">
        <v>129</v>
      </c>
      <c r="AU414" s="23" t="s">
        <v>85</v>
      </c>
      <c r="AY414" s="23" t="s">
        <v>126</v>
      </c>
      <c r="BE414" s="185">
        <f>IF(N414="základní",J414,0)</f>
        <v>0</v>
      </c>
      <c r="BF414" s="185">
        <f>IF(N414="snížená",J414,0)</f>
        <v>0</v>
      </c>
      <c r="BG414" s="185">
        <f>IF(N414="zákl. přenesená",J414,0)</f>
        <v>0</v>
      </c>
      <c r="BH414" s="185">
        <f>IF(N414="sníž. přenesená",J414,0)</f>
        <v>0</v>
      </c>
      <c r="BI414" s="185">
        <f>IF(N414="nulová",J414,0)</f>
        <v>0</v>
      </c>
      <c r="BJ414" s="23" t="s">
        <v>24</v>
      </c>
      <c r="BK414" s="185">
        <f>ROUND(I414*H414,2)</f>
        <v>0</v>
      </c>
      <c r="BL414" s="23" t="s">
        <v>134</v>
      </c>
      <c r="BM414" s="23" t="s">
        <v>740</v>
      </c>
    </row>
    <row r="415" spans="2:51" s="11" customFormat="1" ht="13.5">
      <c r="B415" s="186"/>
      <c r="D415" s="187" t="s">
        <v>136</v>
      </c>
      <c r="E415" s="188" t="s">
        <v>5</v>
      </c>
      <c r="F415" s="189" t="s">
        <v>741</v>
      </c>
      <c r="H415" s="190" t="s">
        <v>5</v>
      </c>
      <c r="I415" s="191"/>
      <c r="L415" s="186"/>
      <c r="M415" s="192"/>
      <c r="N415" s="193"/>
      <c r="O415" s="193"/>
      <c r="P415" s="193"/>
      <c r="Q415" s="193"/>
      <c r="R415" s="193"/>
      <c r="S415" s="193"/>
      <c r="T415" s="194"/>
      <c r="AT415" s="190" t="s">
        <v>136</v>
      </c>
      <c r="AU415" s="190" t="s">
        <v>85</v>
      </c>
      <c r="AV415" s="11" t="s">
        <v>24</v>
      </c>
      <c r="AW415" s="11" t="s">
        <v>39</v>
      </c>
      <c r="AX415" s="11" t="s">
        <v>76</v>
      </c>
      <c r="AY415" s="190" t="s">
        <v>126</v>
      </c>
    </row>
    <row r="416" spans="2:51" s="12" customFormat="1" ht="13.5">
      <c r="B416" s="195"/>
      <c r="D416" s="196" t="s">
        <v>136</v>
      </c>
      <c r="E416" s="197" t="s">
        <v>5</v>
      </c>
      <c r="F416" s="198" t="s">
        <v>742</v>
      </c>
      <c r="H416" s="199">
        <v>12.315</v>
      </c>
      <c r="I416" s="200"/>
      <c r="L416" s="195"/>
      <c r="M416" s="201"/>
      <c r="N416" s="202"/>
      <c r="O416" s="202"/>
      <c r="P416" s="202"/>
      <c r="Q416" s="202"/>
      <c r="R416" s="202"/>
      <c r="S416" s="202"/>
      <c r="T416" s="203"/>
      <c r="AT416" s="204" t="s">
        <v>136</v>
      </c>
      <c r="AU416" s="204" t="s">
        <v>85</v>
      </c>
      <c r="AV416" s="12" t="s">
        <v>85</v>
      </c>
      <c r="AW416" s="12" t="s">
        <v>39</v>
      </c>
      <c r="AX416" s="12" t="s">
        <v>24</v>
      </c>
      <c r="AY416" s="204" t="s">
        <v>126</v>
      </c>
    </row>
    <row r="417" spans="2:65" s="1" customFormat="1" ht="22.5" customHeight="1">
      <c r="B417" s="173"/>
      <c r="C417" s="174" t="s">
        <v>743</v>
      </c>
      <c r="D417" s="174" t="s">
        <v>129</v>
      </c>
      <c r="E417" s="175" t="s">
        <v>744</v>
      </c>
      <c r="F417" s="176" t="s">
        <v>745</v>
      </c>
      <c r="G417" s="177" t="s">
        <v>274</v>
      </c>
      <c r="H417" s="178">
        <v>14.085</v>
      </c>
      <c r="I417" s="179"/>
      <c r="J417" s="180">
        <f>ROUND(I417*H417,2)</f>
        <v>0</v>
      </c>
      <c r="K417" s="176" t="s">
        <v>133</v>
      </c>
      <c r="L417" s="40"/>
      <c r="M417" s="181" t="s">
        <v>5</v>
      </c>
      <c r="N417" s="182" t="s">
        <v>47</v>
      </c>
      <c r="O417" s="41"/>
      <c r="P417" s="183">
        <f>O417*H417</f>
        <v>0</v>
      </c>
      <c r="Q417" s="183">
        <v>2.429</v>
      </c>
      <c r="R417" s="183">
        <f>Q417*H417</f>
        <v>34.212465</v>
      </c>
      <c r="S417" s="183">
        <v>0</v>
      </c>
      <c r="T417" s="184">
        <f>S417*H417</f>
        <v>0</v>
      </c>
      <c r="AR417" s="23" t="s">
        <v>134</v>
      </c>
      <c r="AT417" s="23" t="s">
        <v>129</v>
      </c>
      <c r="AU417" s="23" t="s">
        <v>85</v>
      </c>
      <c r="AY417" s="23" t="s">
        <v>126</v>
      </c>
      <c r="BE417" s="185">
        <f>IF(N417="základní",J417,0)</f>
        <v>0</v>
      </c>
      <c r="BF417" s="185">
        <f>IF(N417="snížená",J417,0)</f>
        <v>0</v>
      </c>
      <c r="BG417" s="185">
        <f>IF(N417="zákl. přenesená",J417,0)</f>
        <v>0</v>
      </c>
      <c r="BH417" s="185">
        <f>IF(N417="sníž. přenesená",J417,0)</f>
        <v>0</v>
      </c>
      <c r="BI417" s="185">
        <f>IF(N417="nulová",J417,0)</f>
        <v>0</v>
      </c>
      <c r="BJ417" s="23" t="s">
        <v>24</v>
      </c>
      <c r="BK417" s="185">
        <f>ROUND(I417*H417,2)</f>
        <v>0</v>
      </c>
      <c r="BL417" s="23" t="s">
        <v>134</v>
      </c>
      <c r="BM417" s="23" t="s">
        <v>746</v>
      </c>
    </row>
    <row r="418" spans="2:51" s="11" customFormat="1" ht="13.5">
      <c r="B418" s="186"/>
      <c r="D418" s="187" t="s">
        <v>136</v>
      </c>
      <c r="E418" s="188" t="s">
        <v>5</v>
      </c>
      <c r="F418" s="189" t="s">
        <v>747</v>
      </c>
      <c r="H418" s="190" t="s">
        <v>5</v>
      </c>
      <c r="I418" s="191"/>
      <c r="L418" s="186"/>
      <c r="M418" s="192"/>
      <c r="N418" s="193"/>
      <c r="O418" s="193"/>
      <c r="P418" s="193"/>
      <c r="Q418" s="193"/>
      <c r="R418" s="193"/>
      <c r="S418" s="193"/>
      <c r="T418" s="194"/>
      <c r="AT418" s="190" t="s">
        <v>136</v>
      </c>
      <c r="AU418" s="190" t="s">
        <v>85</v>
      </c>
      <c r="AV418" s="11" t="s">
        <v>24</v>
      </c>
      <c r="AW418" s="11" t="s">
        <v>39</v>
      </c>
      <c r="AX418" s="11" t="s">
        <v>76</v>
      </c>
      <c r="AY418" s="190" t="s">
        <v>126</v>
      </c>
    </row>
    <row r="419" spans="2:51" s="12" customFormat="1" ht="13.5">
      <c r="B419" s="195"/>
      <c r="D419" s="187" t="s">
        <v>136</v>
      </c>
      <c r="E419" s="204" t="s">
        <v>5</v>
      </c>
      <c r="F419" s="205" t="s">
        <v>748</v>
      </c>
      <c r="H419" s="206">
        <v>12.33</v>
      </c>
      <c r="I419" s="200"/>
      <c r="L419" s="195"/>
      <c r="M419" s="201"/>
      <c r="N419" s="202"/>
      <c r="O419" s="202"/>
      <c r="P419" s="202"/>
      <c r="Q419" s="202"/>
      <c r="R419" s="202"/>
      <c r="S419" s="202"/>
      <c r="T419" s="203"/>
      <c r="AT419" s="204" t="s">
        <v>136</v>
      </c>
      <c r="AU419" s="204" t="s">
        <v>85</v>
      </c>
      <c r="AV419" s="12" t="s">
        <v>85</v>
      </c>
      <c r="AW419" s="12" t="s">
        <v>39</v>
      </c>
      <c r="AX419" s="12" t="s">
        <v>76</v>
      </c>
      <c r="AY419" s="204" t="s">
        <v>126</v>
      </c>
    </row>
    <row r="420" spans="2:51" s="12" customFormat="1" ht="13.5">
      <c r="B420" s="195"/>
      <c r="D420" s="187" t="s">
        <v>136</v>
      </c>
      <c r="E420" s="204" t="s">
        <v>5</v>
      </c>
      <c r="F420" s="205" t="s">
        <v>749</v>
      </c>
      <c r="H420" s="206">
        <v>1.755</v>
      </c>
      <c r="I420" s="200"/>
      <c r="L420" s="195"/>
      <c r="M420" s="201"/>
      <c r="N420" s="202"/>
      <c r="O420" s="202"/>
      <c r="P420" s="202"/>
      <c r="Q420" s="202"/>
      <c r="R420" s="202"/>
      <c r="S420" s="202"/>
      <c r="T420" s="203"/>
      <c r="AT420" s="204" t="s">
        <v>136</v>
      </c>
      <c r="AU420" s="204" t="s">
        <v>85</v>
      </c>
      <c r="AV420" s="12" t="s">
        <v>85</v>
      </c>
      <c r="AW420" s="12" t="s">
        <v>39</v>
      </c>
      <c r="AX420" s="12" t="s">
        <v>76</v>
      </c>
      <c r="AY420" s="204" t="s">
        <v>126</v>
      </c>
    </row>
    <row r="421" spans="2:51" s="13" customFormat="1" ht="13.5">
      <c r="B421" s="213"/>
      <c r="D421" s="196" t="s">
        <v>136</v>
      </c>
      <c r="E421" s="214" t="s">
        <v>5</v>
      </c>
      <c r="F421" s="215" t="s">
        <v>237</v>
      </c>
      <c r="H421" s="216">
        <v>14.085</v>
      </c>
      <c r="I421" s="217"/>
      <c r="L421" s="213"/>
      <c r="M421" s="218"/>
      <c r="N421" s="219"/>
      <c r="O421" s="219"/>
      <c r="P421" s="219"/>
      <c r="Q421" s="219"/>
      <c r="R421" s="219"/>
      <c r="S421" s="219"/>
      <c r="T421" s="220"/>
      <c r="AT421" s="221" t="s">
        <v>136</v>
      </c>
      <c r="AU421" s="221" t="s">
        <v>85</v>
      </c>
      <c r="AV421" s="13" t="s">
        <v>134</v>
      </c>
      <c r="AW421" s="13" t="s">
        <v>39</v>
      </c>
      <c r="AX421" s="13" t="s">
        <v>24</v>
      </c>
      <c r="AY421" s="221" t="s">
        <v>126</v>
      </c>
    </row>
    <row r="422" spans="2:65" s="1" customFormat="1" ht="22.5" customHeight="1">
      <c r="B422" s="173"/>
      <c r="C422" s="174" t="s">
        <v>750</v>
      </c>
      <c r="D422" s="174" t="s">
        <v>129</v>
      </c>
      <c r="E422" s="175" t="s">
        <v>751</v>
      </c>
      <c r="F422" s="176" t="s">
        <v>752</v>
      </c>
      <c r="G422" s="177" t="s">
        <v>274</v>
      </c>
      <c r="H422" s="178">
        <v>2.5</v>
      </c>
      <c r="I422" s="179"/>
      <c r="J422" s="180">
        <f>ROUND(I422*H422,2)</f>
        <v>0</v>
      </c>
      <c r="K422" s="176" t="s">
        <v>133</v>
      </c>
      <c r="L422" s="40"/>
      <c r="M422" s="181" t="s">
        <v>5</v>
      </c>
      <c r="N422" s="182" t="s">
        <v>47</v>
      </c>
      <c r="O422" s="41"/>
      <c r="P422" s="183">
        <f>O422*H422</f>
        <v>0</v>
      </c>
      <c r="Q422" s="183">
        <v>2.49255</v>
      </c>
      <c r="R422" s="183">
        <f>Q422*H422</f>
        <v>6.231375</v>
      </c>
      <c r="S422" s="183">
        <v>0</v>
      </c>
      <c r="T422" s="184">
        <f>S422*H422</f>
        <v>0</v>
      </c>
      <c r="AR422" s="23" t="s">
        <v>134</v>
      </c>
      <c r="AT422" s="23" t="s">
        <v>129</v>
      </c>
      <c r="AU422" s="23" t="s">
        <v>85</v>
      </c>
      <c r="AY422" s="23" t="s">
        <v>126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23" t="s">
        <v>24</v>
      </c>
      <c r="BK422" s="185">
        <f>ROUND(I422*H422,2)</f>
        <v>0</v>
      </c>
      <c r="BL422" s="23" t="s">
        <v>134</v>
      </c>
      <c r="BM422" s="23" t="s">
        <v>753</v>
      </c>
    </row>
    <row r="423" spans="2:51" s="11" customFormat="1" ht="13.5">
      <c r="B423" s="186"/>
      <c r="D423" s="187" t="s">
        <v>136</v>
      </c>
      <c r="E423" s="188" t="s">
        <v>5</v>
      </c>
      <c r="F423" s="189" t="s">
        <v>754</v>
      </c>
      <c r="H423" s="190" t="s">
        <v>5</v>
      </c>
      <c r="I423" s="191"/>
      <c r="L423" s="186"/>
      <c r="M423" s="192"/>
      <c r="N423" s="193"/>
      <c r="O423" s="193"/>
      <c r="P423" s="193"/>
      <c r="Q423" s="193"/>
      <c r="R423" s="193"/>
      <c r="S423" s="193"/>
      <c r="T423" s="194"/>
      <c r="AT423" s="190" t="s">
        <v>136</v>
      </c>
      <c r="AU423" s="190" t="s">
        <v>85</v>
      </c>
      <c r="AV423" s="11" t="s">
        <v>24</v>
      </c>
      <c r="AW423" s="11" t="s">
        <v>39</v>
      </c>
      <c r="AX423" s="11" t="s">
        <v>76</v>
      </c>
      <c r="AY423" s="190" t="s">
        <v>126</v>
      </c>
    </row>
    <row r="424" spans="2:51" s="12" customFormat="1" ht="13.5">
      <c r="B424" s="195"/>
      <c r="D424" s="196" t="s">
        <v>136</v>
      </c>
      <c r="E424" s="197" t="s">
        <v>5</v>
      </c>
      <c r="F424" s="198" t="s">
        <v>755</v>
      </c>
      <c r="H424" s="199">
        <v>2.5</v>
      </c>
      <c r="I424" s="200"/>
      <c r="L424" s="195"/>
      <c r="M424" s="201"/>
      <c r="N424" s="202"/>
      <c r="O424" s="202"/>
      <c r="P424" s="202"/>
      <c r="Q424" s="202"/>
      <c r="R424" s="202"/>
      <c r="S424" s="202"/>
      <c r="T424" s="203"/>
      <c r="AT424" s="204" t="s">
        <v>136</v>
      </c>
      <c r="AU424" s="204" t="s">
        <v>85</v>
      </c>
      <c r="AV424" s="12" t="s">
        <v>85</v>
      </c>
      <c r="AW424" s="12" t="s">
        <v>39</v>
      </c>
      <c r="AX424" s="12" t="s">
        <v>24</v>
      </c>
      <c r="AY424" s="204" t="s">
        <v>126</v>
      </c>
    </row>
    <row r="425" spans="2:65" s="1" customFormat="1" ht="22.5" customHeight="1">
      <c r="B425" s="173"/>
      <c r="C425" s="174" t="s">
        <v>756</v>
      </c>
      <c r="D425" s="174" t="s">
        <v>129</v>
      </c>
      <c r="E425" s="175" t="s">
        <v>757</v>
      </c>
      <c r="F425" s="176" t="s">
        <v>758</v>
      </c>
      <c r="G425" s="177" t="s">
        <v>228</v>
      </c>
      <c r="H425" s="178">
        <v>36.52</v>
      </c>
      <c r="I425" s="179"/>
      <c r="J425" s="180">
        <f>ROUND(I425*H425,2)</f>
        <v>0</v>
      </c>
      <c r="K425" s="176" t="s">
        <v>133</v>
      </c>
      <c r="L425" s="40"/>
      <c r="M425" s="181" t="s">
        <v>5</v>
      </c>
      <c r="N425" s="182" t="s">
        <v>47</v>
      </c>
      <c r="O425" s="41"/>
      <c r="P425" s="183">
        <f>O425*H425</f>
        <v>0</v>
      </c>
      <c r="Q425" s="183">
        <v>0.00632</v>
      </c>
      <c r="R425" s="183">
        <f>Q425*H425</f>
        <v>0.23080640000000002</v>
      </c>
      <c r="S425" s="183">
        <v>0</v>
      </c>
      <c r="T425" s="184">
        <f>S425*H425</f>
        <v>0</v>
      </c>
      <c r="AR425" s="23" t="s">
        <v>134</v>
      </c>
      <c r="AT425" s="23" t="s">
        <v>129</v>
      </c>
      <c r="AU425" s="23" t="s">
        <v>85</v>
      </c>
      <c r="AY425" s="23" t="s">
        <v>126</v>
      </c>
      <c r="BE425" s="185">
        <f>IF(N425="základní",J425,0)</f>
        <v>0</v>
      </c>
      <c r="BF425" s="185">
        <f>IF(N425="snížená",J425,0)</f>
        <v>0</v>
      </c>
      <c r="BG425" s="185">
        <f>IF(N425="zákl. přenesená",J425,0)</f>
        <v>0</v>
      </c>
      <c r="BH425" s="185">
        <f>IF(N425="sníž. přenesená",J425,0)</f>
        <v>0</v>
      </c>
      <c r="BI425" s="185">
        <f>IF(N425="nulová",J425,0)</f>
        <v>0</v>
      </c>
      <c r="BJ425" s="23" t="s">
        <v>24</v>
      </c>
      <c r="BK425" s="185">
        <f>ROUND(I425*H425,2)</f>
        <v>0</v>
      </c>
      <c r="BL425" s="23" t="s">
        <v>134</v>
      </c>
      <c r="BM425" s="23" t="s">
        <v>759</v>
      </c>
    </row>
    <row r="426" spans="2:51" s="12" customFormat="1" ht="13.5">
      <c r="B426" s="195"/>
      <c r="D426" s="187" t="s">
        <v>136</v>
      </c>
      <c r="E426" s="204" t="s">
        <v>5</v>
      </c>
      <c r="F426" s="205" t="s">
        <v>760</v>
      </c>
      <c r="H426" s="206">
        <v>36.52</v>
      </c>
      <c r="I426" s="200"/>
      <c r="L426" s="195"/>
      <c r="M426" s="201"/>
      <c r="N426" s="202"/>
      <c r="O426" s="202"/>
      <c r="P426" s="202"/>
      <c r="Q426" s="202"/>
      <c r="R426" s="202"/>
      <c r="S426" s="202"/>
      <c r="T426" s="203"/>
      <c r="AT426" s="204" t="s">
        <v>136</v>
      </c>
      <c r="AU426" s="204" t="s">
        <v>85</v>
      </c>
      <c r="AV426" s="12" t="s">
        <v>85</v>
      </c>
      <c r="AW426" s="12" t="s">
        <v>39</v>
      </c>
      <c r="AX426" s="12" t="s">
        <v>24</v>
      </c>
      <c r="AY426" s="204" t="s">
        <v>126</v>
      </c>
    </row>
    <row r="427" spans="2:51" s="11" customFormat="1" ht="13.5">
      <c r="B427" s="186"/>
      <c r="D427" s="196" t="s">
        <v>136</v>
      </c>
      <c r="E427" s="207" t="s">
        <v>5</v>
      </c>
      <c r="F427" s="208" t="s">
        <v>761</v>
      </c>
      <c r="H427" s="209" t="s">
        <v>5</v>
      </c>
      <c r="I427" s="191"/>
      <c r="L427" s="186"/>
      <c r="M427" s="192"/>
      <c r="N427" s="193"/>
      <c r="O427" s="193"/>
      <c r="P427" s="193"/>
      <c r="Q427" s="193"/>
      <c r="R427" s="193"/>
      <c r="S427" s="193"/>
      <c r="T427" s="194"/>
      <c r="AT427" s="190" t="s">
        <v>136</v>
      </c>
      <c r="AU427" s="190" t="s">
        <v>85</v>
      </c>
      <c r="AV427" s="11" t="s">
        <v>24</v>
      </c>
      <c r="AW427" s="11" t="s">
        <v>39</v>
      </c>
      <c r="AX427" s="11" t="s">
        <v>76</v>
      </c>
      <c r="AY427" s="190" t="s">
        <v>126</v>
      </c>
    </row>
    <row r="428" spans="2:65" s="1" customFormat="1" ht="22.5" customHeight="1">
      <c r="B428" s="173"/>
      <c r="C428" s="174" t="s">
        <v>762</v>
      </c>
      <c r="D428" s="174" t="s">
        <v>129</v>
      </c>
      <c r="E428" s="175" t="s">
        <v>763</v>
      </c>
      <c r="F428" s="176" t="s">
        <v>764</v>
      </c>
      <c r="G428" s="177" t="s">
        <v>274</v>
      </c>
      <c r="H428" s="178">
        <v>18.426</v>
      </c>
      <c r="I428" s="179"/>
      <c r="J428" s="180">
        <f>ROUND(I428*H428,2)</f>
        <v>0</v>
      </c>
      <c r="K428" s="176" t="s">
        <v>133</v>
      </c>
      <c r="L428" s="40"/>
      <c r="M428" s="181" t="s">
        <v>5</v>
      </c>
      <c r="N428" s="182" t="s">
        <v>47</v>
      </c>
      <c r="O428" s="41"/>
      <c r="P428" s="183">
        <f>O428*H428</f>
        <v>0</v>
      </c>
      <c r="Q428" s="183">
        <v>2.48158</v>
      </c>
      <c r="R428" s="183">
        <f>Q428*H428</f>
        <v>45.725593079999996</v>
      </c>
      <c r="S428" s="183">
        <v>0</v>
      </c>
      <c r="T428" s="184">
        <f>S428*H428</f>
        <v>0</v>
      </c>
      <c r="AR428" s="23" t="s">
        <v>134</v>
      </c>
      <c r="AT428" s="23" t="s">
        <v>129</v>
      </c>
      <c r="AU428" s="23" t="s">
        <v>85</v>
      </c>
      <c r="AY428" s="23" t="s">
        <v>126</v>
      </c>
      <c r="BE428" s="185">
        <f>IF(N428="základní",J428,0)</f>
        <v>0</v>
      </c>
      <c r="BF428" s="185">
        <f>IF(N428="snížená",J428,0)</f>
        <v>0</v>
      </c>
      <c r="BG428" s="185">
        <f>IF(N428="zákl. přenesená",J428,0)</f>
        <v>0</v>
      </c>
      <c r="BH428" s="185">
        <f>IF(N428="sníž. přenesená",J428,0)</f>
        <v>0</v>
      </c>
      <c r="BI428" s="185">
        <f>IF(N428="nulová",J428,0)</f>
        <v>0</v>
      </c>
      <c r="BJ428" s="23" t="s">
        <v>24</v>
      </c>
      <c r="BK428" s="185">
        <f>ROUND(I428*H428,2)</f>
        <v>0</v>
      </c>
      <c r="BL428" s="23" t="s">
        <v>134</v>
      </c>
      <c r="BM428" s="23" t="s">
        <v>765</v>
      </c>
    </row>
    <row r="429" spans="2:51" s="12" customFormat="1" ht="13.5">
      <c r="B429" s="195"/>
      <c r="D429" s="196" t="s">
        <v>136</v>
      </c>
      <c r="E429" s="197" t="s">
        <v>5</v>
      </c>
      <c r="F429" s="198" t="s">
        <v>766</v>
      </c>
      <c r="H429" s="199">
        <v>18.426</v>
      </c>
      <c r="I429" s="200"/>
      <c r="L429" s="195"/>
      <c r="M429" s="201"/>
      <c r="N429" s="202"/>
      <c r="O429" s="202"/>
      <c r="P429" s="202"/>
      <c r="Q429" s="202"/>
      <c r="R429" s="202"/>
      <c r="S429" s="202"/>
      <c r="T429" s="203"/>
      <c r="AT429" s="204" t="s">
        <v>136</v>
      </c>
      <c r="AU429" s="204" t="s">
        <v>85</v>
      </c>
      <c r="AV429" s="12" t="s">
        <v>85</v>
      </c>
      <c r="AW429" s="12" t="s">
        <v>39</v>
      </c>
      <c r="AX429" s="12" t="s">
        <v>24</v>
      </c>
      <c r="AY429" s="204" t="s">
        <v>126</v>
      </c>
    </row>
    <row r="430" spans="2:65" s="1" customFormat="1" ht="22.5" customHeight="1">
      <c r="B430" s="173"/>
      <c r="C430" s="174" t="s">
        <v>767</v>
      </c>
      <c r="D430" s="174" t="s">
        <v>129</v>
      </c>
      <c r="E430" s="175" t="s">
        <v>768</v>
      </c>
      <c r="F430" s="176" t="s">
        <v>769</v>
      </c>
      <c r="G430" s="177" t="s">
        <v>274</v>
      </c>
      <c r="H430" s="178">
        <v>26.247</v>
      </c>
      <c r="I430" s="179"/>
      <c r="J430" s="180">
        <f>ROUND(I430*H430,2)</f>
        <v>0</v>
      </c>
      <c r="K430" s="176" t="s">
        <v>133</v>
      </c>
      <c r="L430" s="40"/>
      <c r="M430" s="181" t="s">
        <v>5</v>
      </c>
      <c r="N430" s="182" t="s">
        <v>47</v>
      </c>
      <c r="O430" s="41"/>
      <c r="P430" s="183">
        <f>O430*H430</f>
        <v>0</v>
      </c>
      <c r="Q430" s="183">
        <v>2.3457</v>
      </c>
      <c r="R430" s="183">
        <f>Q430*H430</f>
        <v>61.5675879</v>
      </c>
      <c r="S430" s="183">
        <v>0</v>
      </c>
      <c r="T430" s="184">
        <f>S430*H430</f>
        <v>0</v>
      </c>
      <c r="AR430" s="23" t="s">
        <v>134</v>
      </c>
      <c r="AT430" s="23" t="s">
        <v>129</v>
      </c>
      <c r="AU430" s="23" t="s">
        <v>85</v>
      </c>
      <c r="AY430" s="23" t="s">
        <v>126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23" t="s">
        <v>24</v>
      </c>
      <c r="BK430" s="185">
        <f>ROUND(I430*H430,2)</f>
        <v>0</v>
      </c>
      <c r="BL430" s="23" t="s">
        <v>134</v>
      </c>
      <c r="BM430" s="23" t="s">
        <v>770</v>
      </c>
    </row>
    <row r="431" spans="2:51" s="11" customFormat="1" ht="13.5">
      <c r="B431" s="186"/>
      <c r="D431" s="187" t="s">
        <v>136</v>
      </c>
      <c r="E431" s="188" t="s">
        <v>5</v>
      </c>
      <c r="F431" s="189" t="s">
        <v>771</v>
      </c>
      <c r="H431" s="190" t="s">
        <v>5</v>
      </c>
      <c r="I431" s="191"/>
      <c r="L431" s="186"/>
      <c r="M431" s="192"/>
      <c r="N431" s="193"/>
      <c r="O431" s="193"/>
      <c r="P431" s="193"/>
      <c r="Q431" s="193"/>
      <c r="R431" s="193"/>
      <c r="S431" s="193"/>
      <c r="T431" s="194"/>
      <c r="AT431" s="190" t="s">
        <v>136</v>
      </c>
      <c r="AU431" s="190" t="s">
        <v>85</v>
      </c>
      <c r="AV431" s="11" t="s">
        <v>24</v>
      </c>
      <c r="AW431" s="11" t="s">
        <v>39</v>
      </c>
      <c r="AX431" s="11" t="s">
        <v>76</v>
      </c>
      <c r="AY431" s="190" t="s">
        <v>126</v>
      </c>
    </row>
    <row r="432" spans="2:51" s="12" customFormat="1" ht="13.5">
      <c r="B432" s="195"/>
      <c r="D432" s="187" t="s">
        <v>136</v>
      </c>
      <c r="E432" s="204" t="s">
        <v>5</v>
      </c>
      <c r="F432" s="205" t="s">
        <v>772</v>
      </c>
      <c r="H432" s="206">
        <v>11.928</v>
      </c>
      <c r="I432" s="200"/>
      <c r="L432" s="195"/>
      <c r="M432" s="201"/>
      <c r="N432" s="202"/>
      <c r="O432" s="202"/>
      <c r="P432" s="202"/>
      <c r="Q432" s="202"/>
      <c r="R432" s="202"/>
      <c r="S432" s="202"/>
      <c r="T432" s="203"/>
      <c r="AT432" s="204" t="s">
        <v>136</v>
      </c>
      <c r="AU432" s="204" t="s">
        <v>85</v>
      </c>
      <c r="AV432" s="12" t="s">
        <v>85</v>
      </c>
      <c r="AW432" s="12" t="s">
        <v>39</v>
      </c>
      <c r="AX432" s="12" t="s">
        <v>76</v>
      </c>
      <c r="AY432" s="204" t="s">
        <v>126</v>
      </c>
    </row>
    <row r="433" spans="2:51" s="12" customFormat="1" ht="13.5">
      <c r="B433" s="195"/>
      <c r="D433" s="187" t="s">
        <v>136</v>
      </c>
      <c r="E433" s="204" t="s">
        <v>5</v>
      </c>
      <c r="F433" s="205" t="s">
        <v>773</v>
      </c>
      <c r="H433" s="206">
        <v>14.319</v>
      </c>
      <c r="I433" s="200"/>
      <c r="L433" s="195"/>
      <c r="M433" s="201"/>
      <c r="N433" s="202"/>
      <c r="O433" s="202"/>
      <c r="P433" s="202"/>
      <c r="Q433" s="202"/>
      <c r="R433" s="202"/>
      <c r="S433" s="202"/>
      <c r="T433" s="203"/>
      <c r="AT433" s="204" t="s">
        <v>136</v>
      </c>
      <c r="AU433" s="204" t="s">
        <v>85</v>
      </c>
      <c r="AV433" s="12" t="s">
        <v>85</v>
      </c>
      <c r="AW433" s="12" t="s">
        <v>39</v>
      </c>
      <c r="AX433" s="12" t="s">
        <v>76</v>
      </c>
      <c r="AY433" s="204" t="s">
        <v>126</v>
      </c>
    </row>
    <row r="434" spans="2:51" s="13" customFormat="1" ht="13.5">
      <c r="B434" s="213"/>
      <c r="D434" s="196" t="s">
        <v>136</v>
      </c>
      <c r="E434" s="214" t="s">
        <v>5</v>
      </c>
      <c r="F434" s="215" t="s">
        <v>237</v>
      </c>
      <c r="H434" s="216">
        <v>26.247</v>
      </c>
      <c r="I434" s="217"/>
      <c r="L434" s="213"/>
      <c r="M434" s="218"/>
      <c r="N434" s="219"/>
      <c r="O434" s="219"/>
      <c r="P434" s="219"/>
      <c r="Q434" s="219"/>
      <c r="R434" s="219"/>
      <c r="S434" s="219"/>
      <c r="T434" s="220"/>
      <c r="AT434" s="221" t="s">
        <v>136</v>
      </c>
      <c r="AU434" s="221" t="s">
        <v>85</v>
      </c>
      <c r="AV434" s="13" t="s">
        <v>134</v>
      </c>
      <c r="AW434" s="13" t="s">
        <v>39</v>
      </c>
      <c r="AX434" s="13" t="s">
        <v>24</v>
      </c>
      <c r="AY434" s="221" t="s">
        <v>126</v>
      </c>
    </row>
    <row r="435" spans="2:65" s="1" customFormat="1" ht="22.5" customHeight="1">
      <c r="B435" s="173"/>
      <c r="C435" s="174" t="s">
        <v>774</v>
      </c>
      <c r="D435" s="174" t="s">
        <v>129</v>
      </c>
      <c r="E435" s="175" t="s">
        <v>775</v>
      </c>
      <c r="F435" s="176" t="s">
        <v>776</v>
      </c>
      <c r="G435" s="177" t="s">
        <v>274</v>
      </c>
      <c r="H435" s="178">
        <v>2.988</v>
      </c>
      <c r="I435" s="179"/>
      <c r="J435" s="180">
        <f>ROUND(I435*H435,2)</f>
        <v>0</v>
      </c>
      <c r="K435" s="176" t="s">
        <v>133</v>
      </c>
      <c r="L435" s="40"/>
      <c r="M435" s="181" t="s">
        <v>5</v>
      </c>
      <c r="N435" s="182" t="s">
        <v>47</v>
      </c>
      <c r="O435" s="41"/>
      <c r="P435" s="183">
        <f>O435*H435</f>
        <v>0</v>
      </c>
      <c r="Q435" s="183">
        <v>2.41272</v>
      </c>
      <c r="R435" s="183">
        <f>Q435*H435</f>
        <v>7.209207360000001</v>
      </c>
      <c r="S435" s="183">
        <v>0</v>
      </c>
      <c r="T435" s="184">
        <f>S435*H435</f>
        <v>0</v>
      </c>
      <c r="AR435" s="23" t="s">
        <v>134</v>
      </c>
      <c r="AT435" s="23" t="s">
        <v>129</v>
      </c>
      <c r="AU435" s="23" t="s">
        <v>85</v>
      </c>
      <c r="AY435" s="23" t="s">
        <v>126</v>
      </c>
      <c r="BE435" s="185">
        <f>IF(N435="základní",J435,0)</f>
        <v>0</v>
      </c>
      <c r="BF435" s="185">
        <f>IF(N435="snížená",J435,0)</f>
        <v>0</v>
      </c>
      <c r="BG435" s="185">
        <f>IF(N435="zákl. přenesená",J435,0)</f>
        <v>0</v>
      </c>
      <c r="BH435" s="185">
        <f>IF(N435="sníž. přenesená",J435,0)</f>
        <v>0</v>
      </c>
      <c r="BI435" s="185">
        <f>IF(N435="nulová",J435,0)</f>
        <v>0</v>
      </c>
      <c r="BJ435" s="23" t="s">
        <v>24</v>
      </c>
      <c r="BK435" s="185">
        <f>ROUND(I435*H435,2)</f>
        <v>0</v>
      </c>
      <c r="BL435" s="23" t="s">
        <v>134</v>
      </c>
      <c r="BM435" s="23" t="s">
        <v>777</v>
      </c>
    </row>
    <row r="436" spans="2:51" s="11" customFormat="1" ht="13.5">
      <c r="B436" s="186"/>
      <c r="D436" s="187" t="s">
        <v>136</v>
      </c>
      <c r="E436" s="188" t="s">
        <v>5</v>
      </c>
      <c r="F436" s="189" t="s">
        <v>778</v>
      </c>
      <c r="H436" s="190" t="s">
        <v>5</v>
      </c>
      <c r="I436" s="191"/>
      <c r="L436" s="186"/>
      <c r="M436" s="192"/>
      <c r="N436" s="193"/>
      <c r="O436" s="193"/>
      <c r="P436" s="193"/>
      <c r="Q436" s="193"/>
      <c r="R436" s="193"/>
      <c r="S436" s="193"/>
      <c r="T436" s="194"/>
      <c r="AT436" s="190" t="s">
        <v>136</v>
      </c>
      <c r="AU436" s="190" t="s">
        <v>85</v>
      </c>
      <c r="AV436" s="11" t="s">
        <v>24</v>
      </c>
      <c r="AW436" s="11" t="s">
        <v>39</v>
      </c>
      <c r="AX436" s="11" t="s">
        <v>76</v>
      </c>
      <c r="AY436" s="190" t="s">
        <v>126</v>
      </c>
    </row>
    <row r="437" spans="2:51" s="12" customFormat="1" ht="13.5">
      <c r="B437" s="195"/>
      <c r="D437" s="196" t="s">
        <v>136</v>
      </c>
      <c r="E437" s="197" t="s">
        <v>5</v>
      </c>
      <c r="F437" s="198" t="s">
        <v>779</v>
      </c>
      <c r="H437" s="199">
        <v>2.988</v>
      </c>
      <c r="I437" s="200"/>
      <c r="L437" s="195"/>
      <c r="M437" s="201"/>
      <c r="N437" s="202"/>
      <c r="O437" s="202"/>
      <c r="P437" s="202"/>
      <c r="Q437" s="202"/>
      <c r="R437" s="202"/>
      <c r="S437" s="202"/>
      <c r="T437" s="203"/>
      <c r="AT437" s="204" t="s">
        <v>136</v>
      </c>
      <c r="AU437" s="204" t="s">
        <v>85</v>
      </c>
      <c r="AV437" s="12" t="s">
        <v>85</v>
      </c>
      <c r="AW437" s="12" t="s">
        <v>39</v>
      </c>
      <c r="AX437" s="12" t="s">
        <v>24</v>
      </c>
      <c r="AY437" s="204" t="s">
        <v>126</v>
      </c>
    </row>
    <row r="438" spans="2:65" s="1" customFormat="1" ht="31.5" customHeight="1">
      <c r="B438" s="173"/>
      <c r="C438" s="174" t="s">
        <v>780</v>
      </c>
      <c r="D438" s="174" t="s">
        <v>129</v>
      </c>
      <c r="E438" s="175" t="s">
        <v>781</v>
      </c>
      <c r="F438" s="176" t="s">
        <v>782</v>
      </c>
      <c r="G438" s="177" t="s">
        <v>228</v>
      </c>
      <c r="H438" s="178">
        <v>47.32</v>
      </c>
      <c r="I438" s="179"/>
      <c r="J438" s="180">
        <f>ROUND(I438*H438,2)</f>
        <v>0</v>
      </c>
      <c r="K438" s="176" t="s">
        <v>133</v>
      </c>
      <c r="L438" s="40"/>
      <c r="M438" s="181" t="s">
        <v>5</v>
      </c>
      <c r="N438" s="182" t="s">
        <v>47</v>
      </c>
      <c r="O438" s="41"/>
      <c r="P438" s="183">
        <f>O438*H438</f>
        <v>0</v>
      </c>
      <c r="Q438" s="183">
        <v>0.001</v>
      </c>
      <c r="R438" s="183">
        <f>Q438*H438</f>
        <v>0.04732</v>
      </c>
      <c r="S438" s="183">
        <v>0</v>
      </c>
      <c r="T438" s="184">
        <f>S438*H438</f>
        <v>0</v>
      </c>
      <c r="AR438" s="23" t="s">
        <v>134</v>
      </c>
      <c r="AT438" s="23" t="s">
        <v>129</v>
      </c>
      <c r="AU438" s="23" t="s">
        <v>85</v>
      </c>
      <c r="AY438" s="23" t="s">
        <v>126</v>
      </c>
      <c r="BE438" s="185">
        <f>IF(N438="základní",J438,0)</f>
        <v>0</v>
      </c>
      <c r="BF438" s="185">
        <f>IF(N438="snížená",J438,0)</f>
        <v>0</v>
      </c>
      <c r="BG438" s="185">
        <f>IF(N438="zákl. přenesená",J438,0)</f>
        <v>0</v>
      </c>
      <c r="BH438" s="185">
        <f>IF(N438="sníž. přenesená",J438,0)</f>
        <v>0</v>
      </c>
      <c r="BI438" s="185">
        <f>IF(N438="nulová",J438,0)</f>
        <v>0</v>
      </c>
      <c r="BJ438" s="23" t="s">
        <v>24</v>
      </c>
      <c r="BK438" s="185">
        <f>ROUND(I438*H438,2)</f>
        <v>0</v>
      </c>
      <c r="BL438" s="23" t="s">
        <v>134</v>
      </c>
      <c r="BM438" s="23" t="s">
        <v>783</v>
      </c>
    </row>
    <row r="439" spans="2:51" s="11" customFormat="1" ht="13.5">
      <c r="B439" s="186"/>
      <c r="D439" s="187" t="s">
        <v>136</v>
      </c>
      <c r="E439" s="188" t="s">
        <v>5</v>
      </c>
      <c r="F439" s="189" t="s">
        <v>784</v>
      </c>
      <c r="H439" s="190" t="s">
        <v>5</v>
      </c>
      <c r="I439" s="191"/>
      <c r="L439" s="186"/>
      <c r="M439" s="192"/>
      <c r="N439" s="193"/>
      <c r="O439" s="193"/>
      <c r="P439" s="193"/>
      <c r="Q439" s="193"/>
      <c r="R439" s="193"/>
      <c r="S439" s="193"/>
      <c r="T439" s="194"/>
      <c r="AT439" s="190" t="s">
        <v>136</v>
      </c>
      <c r="AU439" s="190" t="s">
        <v>85</v>
      </c>
      <c r="AV439" s="11" t="s">
        <v>24</v>
      </c>
      <c r="AW439" s="11" t="s">
        <v>39</v>
      </c>
      <c r="AX439" s="11" t="s">
        <v>76</v>
      </c>
      <c r="AY439" s="190" t="s">
        <v>126</v>
      </c>
    </row>
    <row r="440" spans="2:51" s="11" customFormat="1" ht="13.5">
      <c r="B440" s="186"/>
      <c r="D440" s="187" t="s">
        <v>136</v>
      </c>
      <c r="E440" s="188" t="s">
        <v>5</v>
      </c>
      <c r="F440" s="189" t="s">
        <v>785</v>
      </c>
      <c r="H440" s="190" t="s">
        <v>5</v>
      </c>
      <c r="I440" s="191"/>
      <c r="L440" s="186"/>
      <c r="M440" s="192"/>
      <c r="N440" s="193"/>
      <c r="O440" s="193"/>
      <c r="P440" s="193"/>
      <c r="Q440" s="193"/>
      <c r="R440" s="193"/>
      <c r="S440" s="193"/>
      <c r="T440" s="194"/>
      <c r="AT440" s="190" t="s">
        <v>136</v>
      </c>
      <c r="AU440" s="190" t="s">
        <v>85</v>
      </c>
      <c r="AV440" s="11" t="s">
        <v>24</v>
      </c>
      <c r="AW440" s="11" t="s">
        <v>39</v>
      </c>
      <c r="AX440" s="11" t="s">
        <v>76</v>
      </c>
      <c r="AY440" s="190" t="s">
        <v>126</v>
      </c>
    </row>
    <row r="441" spans="2:51" s="12" customFormat="1" ht="13.5">
      <c r="B441" s="195"/>
      <c r="D441" s="196" t="s">
        <v>136</v>
      </c>
      <c r="E441" s="197" t="s">
        <v>5</v>
      </c>
      <c r="F441" s="198" t="s">
        <v>786</v>
      </c>
      <c r="H441" s="199">
        <v>47.32</v>
      </c>
      <c r="I441" s="200"/>
      <c r="L441" s="195"/>
      <c r="M441" s="201"/>
      <c r="N441" s="202"/>
      <c r="O441" s="202"/>
      <c r="P441" s="202"/>
      <c r="Q441" s="202"/>
      <c r="R441" s="202"/>
      <c r="S441" s="202"/>
      <c r="T441" s="203"/>
      <c r="AT441" s="204" t="s">
        <v>136</v>
      </c>
      <c r="AU441" s="204" t="s">
        <v>85</v>
      </c>
      <c r="AV441" s="12" t="s">
        <v>85</v>
      </c>
      <c r="AW441" s="12" t="s">
        <v>39</v>
      </c>
      <c r="AX441" s="12" t="s">
        <v>24</v>
      </c>
      <c r="AY441" s="204" t="s">
        <v>126</v>
      </c>
    </row>
    <row r="442" spans="2:65" s="1" customFormat="1" ht="22.5" customHeight="1">
      <c r="B442" s="173"/>
      <c r="C442" s="230" t="s">
        <v>787</v>
      </c>
      <c r="D442" s="230" t="s">
        <v>332</v>
      </c>
      <c r="E442" s="231" t="s">
        <v>788</v>
      </c>
      <c r="F442" s="232" t="s">
        <v>789</v>
      </c>
      <c r="G442" s="233" t="s">
        <v>228</v>
      </c>
      <c r="H442" s="234">
        <v>54.418</v>
      </c>
      <c r="I442" s="235"/>
      <c r="J442" s="236">
        <f>ROUND(I442*H442,2)</f>
        <v>0</v>
      </c>
      <c r="K442" s="232" t="s">
        <v>133</v>
      </c>
      <c r="L442" s="237"/>
      <c r="M442" s="238" t="s">
        <v>5</v>
      </c>
      <c r="N442" s="239" t="s">
        <v>47</v>
      </c>
      <c r="O442" s="41"/>
      <c r="P442" s="183">
        <f>O442*H442</f>
        <v>0</v>
      </c>
      <c r="Q442" s="183">
        <v>0.00242</v>
      </c>
      <c r="R442" s="183">
        <f>Q442*H442</f>
        <v>0.13169155999999999</v>
      </c>
      <c r="S442" s="183">
        <v>0</v>
      </c>
      <c r="T442" s="184">
        <f>S442*H442</f>
        <v>0</v>
      </c>
      <c r="AR442" s="23" t="s">
        <v>171</v>
      </c>
      <c r="AT442" s="23" t="s">
        <v>332</v>
      </c>
      <c r="AU442" s="23" t="s">
        <v>85</v>
      </c>
      <c r="AY442" s="23" t="s">
        <v>126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23" t="s">
        <v>24</v>
      </c>
      <c r="BK442" s="185">
        <f>ROUND(I442*H442,2)</f>
        <v>0</v>
      </c>
      <c r="BL442" s="23" t="s">
        <v>134</v>
      </c>
      <c r="BM442" s="23" t="s">
        <v>790</v>
      </c>
    </row>
    <row r="443" spans="2:51" s="12" customFormat="1" ht="13.5">
      <c r="B443" s="195"/>
      <c r="D443" s="196" t="s">
        <v>136</v>
      </c>
      <c r="E443" s="197" t="s">
        <v>5</v>
      </c>
      <c r="F443" s="198" t="s">
        <v>791</v>
      </c>
      <c r="H443" s="199">
        <v>54.418</v>
      </c>
      <c r="I443" s="200"/>
      <c r="L443" s="195"/>
      <c r="M443" s="201"/>
      <c r="N443" s="202"/>
      <c r="O443" s="202"/>
      <c r="P443" s="202"/>
      <c r="Q443" s="202"/>
      <c r="R443" s="202"/>
      <c r="S443" s="202"/>
      <c r="T443" s="203"/>
      <c r="AT443" s="204" t="s">
        <v>136</v>
      </c>
      <c r="AU443" s="204" t="s">
        <v>85</v>
      </c>
      <c r="AV443" s="12" t="s">
        <v>85</v>
      </c>
      <c r="AW443" s="12" t="s">
        <v>39</v>
      </c>
      <c r="AX443" s="12" t="s">
        <v>24</v>
      </c>
      <c r="AY443" s="204" t="s">
        <v>126</v>
      </c>
    </row>
    <row r="444" spans="2:65" s="1" customFormat="1" ht="22.5" customHeight="1">
      <c r="B444" s="173"/>
      <c r="C444" s="174" t="s">
        <v>792</v>
      </c>
      <c r="D444" s="174" t="s">
        <v>129</v>
      </c>
      <c r="E444" s="175" t="s">
        <v>793</v>
      </c>
      <c r="F444" s="176" t="s">
        <v>794</v>
      </c>
      <c r="G444" s="177" t="s">
        <v>228</v>
      </c>
      <c r="H444" s="178">
        <v>82.1</v>
      </c>
      <c r="I444" s="179"/>
      <c r="J444" s="180">
        <f>ROUND(I444*H444,2)</f>
        <v>0</v>
      </c>
      <c r="K444" s="176" t="s">
        <v>133</v>
      </c>
      <c r="L444" s="40"/>
      <c r="M444" s="181" t="s">
        <v>5</v>
      </c>
      <c r="N444" s="182" t="s">
        <v>47</v>
      </c>
      <c r="O444" s="41"/>
      <c r="P444" s="183">
        <f>O444*H444</f>
        <v>0</v>
      </c>
      <c r="Q444" s="183">
        <v>0.74327</v>
      </c>
      <c r="R444" s="183">
        <f>Q444*H444</f>
        <v>61.02246699999999</v>
      </c>
      <c r="S444" s="183">
        <v>0</v>
      </c>
      <c r="T444" s="184">
        <f>S444*H444</f>
        <v>0</v>
      </c>
      <c r="AR444" s="23" t="s">
        <v>134</v>
      </c>
      <c r="AT444" s="23" t="s">
        <v>129</v>
      </c>
      <c r="AU444" s="23" t="s">
        <v>85</v>
      </c>
      <c r="AY444" s="23" t="s">
        <v>126</v>
      </c>
      <c r="BE444" s="185">
        <f>IF(N444="základní",J444,0)</f>
        <v>0</v>
      </c>
      <c r="BF444" s="185">
        <f>IF(N444="snížená",J444,0)</f>
        <v>0</v>
      </c>
      <c r="BG444" s="185">
        <f>IF(N444="zákl. přenesená",J444,0)</f>
        <v>0</v>
      </c>
      <c r="BH444" s="185">
        <f>IF(N444="sníž. přenesená",J444,0)</f>
        <v>0</v>
      </c>
      <c r="BI444" s="185">
        <f>IF(N444="nulová",J444,0)</f>
        <v>0</v>
      </c>
      <c r="BJ444" s="23" t="s">
        <v>24</v>
      </c>
      <c r="BK444" s="185">
        <f>ROUND(I444*H444,2)</f>
        <v>0</v>
      </c>
      <c r="BL444" s="23" t="s">
        <v>134</v>
      </c>
      <c r="BM444" s="23" t="s">
        <v>795</v>
      </c>
    </row>
    <row r="445" spans="2:51" s="11" customFormat="1" ht="27">
      <c r="B445" s="186"/>
      <c r="D445" s="187" t="s">
        <v>136</v>
      </c>
      <c r="E445" s="188" t="s">
        <v>5</v>
      </c>
      <c r="F445" s="189" t="s">
        <v>796</v>
      </c>
      <c r="H445" s="190" t="s">
        <v>5</v>
      </c>
      <c r="I445" s="191"/>
      <c r="L445" s="186"/>
      <c r="M445" s="192"/>
      <c r="N445" s="193"/>
      <c r="O445" s="193"/>
      <c r="P445" s="193"/>
      <c r="Q445" s="193"/>
      <c r="R445" s="193"/>
      <c r="S445" s="193"/>
      <c r="T445" s="194"/>
      <c r="AT445" s="190" t="s">
        <v>136</v>
      </c>
      <c r="AU445" s="190" t="s">
        <v>85</v>
      </c>
      <c r="AV445" s="11" t="s">
        <v>24</v>
      </c>
      <c r="AW445" s="11" t="s">
        <v>39</v>
      </c>
      <c r="AX445" s="11" t="s">
        <v>76</v>
      </c>
      <c r="AY445" s="190" t="s">
        <v>126</v>
      </c>
    </row>
    <row r="446" spans="2:51" s="12" customFormat="1" ht="13.5">
      <c r="B446" s="195"/>
      <c r="D446" s="196" t="s">
        <v>136</v>
      </c>
      <c r="E446" s="197" t="s">
        <v>5</v>
      </c>
      <c r="F446" s="198" t="s">
        <v>797</v>
      </c>
      <c r="H446" s="199">
        <v>82.1</v>
      </c>
      <c r="I446" s="200"/>
      <c r="L446" s="195"/>
      <c r="M446" s="201"/>
      <c r="N446" s="202"/>
      <c r="O446" s="202"/>
      <c r="P446" s="202"/>
      <c r="Q446" s="202"/>
      <c r="R446" s="202"/>
      <c r="S446" s="202"/>
      <c r="T446" s="203"/>
      <c r="AT446" s="204" t="s">
        <v>136</v>
      </c>
      <c r="AU446" s="204" t="s">
        <v>85</v>
      </c>
      <c r="AV446" s="12" t="s">
        <v>85</v>
      </c>
      <c r="AW446" s="12" t="s">
        <v>39</v>
      </c>
      <c r="AX446" s="12" t="s">
        <v>24</v>
      </c>
      <c r="AY446" s="204" t="s">
        <v>126</v>
      </c>
    </row>
    <row r="447" spans="2:65" s="1" customFormat="1" ht="31.5" customHeight="1">
      <c r="B447" s="173"/>
      <c r="C447" s="174" t="s">
        <v>798</v>
      </c>
      <c r="D447" s="174" t="s">
        <v>129</v>
      </c>
      <c r="E447" s="175" t="s">
        <v>799</v>
      </c>
      <c r="F447" s="176" t="s">
        <v>800</v>
      </c>
      <c r="G447" s="177" t="s">
        <v>228</v>
      </c>
      <c r="H447" s="178">
        <v>0.4</v>
      </c>
      <c r="I447" s="179"/>
      <c r="J447" s="180">
        <f>ROUND(I447*H447,2)</f>
        <v>0</v>
      </c>
      <c r="K447" s="176" t="s">
        <v>133</v>
      </c>
      <c r="L447" s="40"/>
      <c r="M447" s="181" t="s">
        <v>5</v>
      </c>
      <c r="N447" s="182" t="s">
        <v>47</v>
      </c>
      <c r="O447" s="41"/>
      <c r="P447" s="183">
        <f>O447*H447</f>
        <v>0</v>
      </c>
      <c r="Q447" s="183">
        <v>1.0312</v>
      </c>
      <c r="R447" s="183">
        <f>Q447*H447</f>
        <v>0.41247999999999996</v>
      </c>
      <c r="S447" s="183">
        <v>0</v>
      </c>
      <c r="T447" s="184">
        <f>S447*H447</f>
        <v>0</v>
      </c>
      <c r="AR447" s="23" t="s">
        <v>134</v>
      </c>
      <c r="AT447" s="23" t="s">
        <v>129</v>
      </c>
      <c r="AU447" s="23" t="s">
        <v>85</v>
      </c>
      <c r="AY447" s="23" t="s">
        <v>126</v>
      </c>
      <c r="BE447" s="185">
        <f>IF(N447="základní",J447,0)</f>
        <v>0</v>
      </c>
      <c r="BF447" s="185">
        <f>IF(N447="snížená",J447,0)</f>
        <v>0</v>
      </c>
      <c r="BG447" s="185">
        <f>IF(N447="zákl. přenesená",J447,0)</f>
        <v>0</v>
      </c>
      <c r="BH447" s="185">
        <f>IF(N447="sníž. přenesená",J447,0)</f>
        <v>0</v>
      </c>
      <c r="BI447" s="185">
        <f>IF(N447="nulová",J447,0)</f>
        <v>0</v>
      </c>
      <c r="BJ447" s="23" t="s">
        <v>24</v>
      </c>
      <c r="BK447" s="185">
        <f>ROUND(I447*H447,2)</f>
        <v>0</v>
      </c>
      <c r="BL447" s="23" t="s">
        <v>134</v>
      </c>
      <c r="BM447" s="23" t="s">
        <v>801</v>
      </c>
    </row>
    <row r="448" spans="2:51" s="11" customFormat="1" ht="27">
      <c r="B448" s="186"/>
      <c r="D448" s="187" t="s">
        <v>136</v>
      </c>
      <c r="E448" s="188" t="s">
        <v>5</v>
      </c>
      <c r="F448" s="189" t="s">
        <v>802</v>
      </c>
      <c r="H448" s="190" t="s">
        <v>5</v>
      </c>
      <c r="I448" s="191"/>
      <c r="L448" s="186"/>
      <c r="M448" s="192"/>
      <c r="N448" s="193"/>
      <c r="O448" s="193"/>
      <c r="P448" s="193"/>
      <c r="Q448" s="193"/>
      <c r="R448" s="193"/>
      <c r="S448" s="193"/>
      <c r="T448" s="194"/>
      <c r="AT448" s="190" t="s">
        <v>136</v>
      </c>
      <c r="AU448" s="190" t="s">
        <v>85</v>
      </c>
      <c r="AV448" s="11" t="s">
        <v>24</v>
      </c>
      <c r="AW448" s="11" t="s">
        <v>39</v>
      </c>
      <c r="AX448" s="11" t="s">
        <v>76</v>
      </c>
      <c r="AY448" s="190" t="s">
        <v>126</v>
      </c>
    </row>
    <row r="449" spans="2:51" s="12" customFormat="1" ht="13.5">
      <c r="B449" s="195"/>
      <c r="D449" s="187" t="s">
        <v>136</v>
      </c>
      <c r="E449" s="204" t="s">
        <v>5</v>
      </c>
      <c r="F449" s="205" t="s">
        <v>803</v>
      </c>
      <c r="H449" s="206">
        <v>0.4</v>
      </c>
      <c r="I449" s="200"/>
      <c r="L449" s="195"/>
      <c r="M449" s="201"/>
      <c r="N449" s="202"/>
      <c r="O449" s="202"/>
      <c r="P449" s="202"/>
      <c r="Q449" s="202"/>
      <c r="R449" s="202"/>
      <c r="S449" s="202"/>
      <c r="T449" s="203"/>
      <c r="AT449" s="204" t="s">
        <v>136</v>
      </c>
      <c r="AU449" s="204" t="s">
        <v>85</v>
      </c>
      <c r="AV449" s="12" t="s">
        <v>85</v>
      </c>
      <c r="AW449" s="12" t="s">
        <v>39</v>
      </c>
      <c r="AX449" s="12" t="s">
        <v>24</v>
      </c>
      <c r="AY449" s="204" t="s">
        <v>126</v>
      </c>
    </row>
    <row r="450" spans="2:63" s="10" customFormat="1" ht="29.85" customHeight="1">
      <c r="B450" s="159"/>
      <c r="D450" s="170" t="s">
        <v>75</v>
      </c>
      <c r="E450" s="171" t="s">
        <v>155</v>
      </c>
      <c r="F450" s="171" t="s">
        <v>804</v>
      </c>
      <c r="I450" s="162"/>
      <c r="J450" s="172">
        <f>BK450</f>
        <v>0</v>
      </c>
      <c r="L450" s="159"/>
      <c r="M450" s="164"/>
      <c r="N450" s="165"/>
      <c r="O450" s="165"/>
      <c r="P450" s="166">
        <f>SUM(P451:P503)</f>
        <v>0</v>
      </c>
      <c r="Q450" s="165"/>
      <c r="R450" s="166">
        <f>SUM(R451:R503)</f>
        <v>198.502007</v>
      </c>
      <c r="S450" s="165"/>
      <c r="T450" s="167">
        <f>SUM(T451:T503)</f>
        <v>0</v>
      </c>
      <c r="AR450" s="160" t="s">
        <v>24</v>
      </c>
      <c r="AT450" s="168" t="s">
        <v>75</v>
      </c>
      <c r="AU450" s="168" t="s">
        <v>24</v>
      </c>
      <c r="AY450" s="160" t="s">
        <v>126</v>
      </c>
      <c r="BK450" s="169">
        <f>SUM(BK451:BK503)</f>
        <v>0</v>
      </c>
    </row>
    <row r="451" spans="2:65" s="1" customFormat="1" ht="22.5" customHeight="1">
      <c r="B451" s="173"/>
      <c r="C451" s="174" t="s">
        <v>805</v>
      </c>
      <c r="D451" s="174" t="s">
        <v>129</v>
      </c>
      <c r="E451" s="175" t="s">
        <v>806</v>
      </c>
      <c r="F451" s="176" t="s">
        <v>807</v>
      </c>
      <c r="G451" s="177" t="s">
        <v>228</v>
      </c>
      <c r="H451" s="178">
        <v>99.5</v>
      </c>
      <c r="I451" s="179"/>
      <c r="J451" s="180">
        <f>ROUND(I451*H451,2)</f>
        <v>0</v>
      </c>
      <c r="K451" s="176" t="s">
        <v>133</v>
      </c>
      <c r="L451" s="40"/>
      <c r="M451" s="181" t="s">
        <v>5</v>
      </c>
      <c r="N451" s="182" t="s">
        <v>47</v>
      </c>
      <c r="O451" s="41"/>
      <c r="P451" s="183">
        <f>O451*H451</f>
        <v>0</v>
      </c>
      <c r="Q451" s="183">
        <v>0.27994</v>
      </c>
      <c r="R451" s="183">
        <f>Q451*H451</f>
        <v>27.85403</v>
      </c>
      <c r="S451" s="183">
        <v>0</v>
      </c>
      <c r="T451" s="184">
        <f>S451*H451</f>
        <v>0</v>
      </c>
      <c r="AR451" s="23" t="s">
        <v>134</v>
      </c>
      <c r="AT451" s="23" t="s">
        <v>129</v>
      </c>
      <c r="AU451" s="23" t="s">
        <v>85</v>
      </c>
      <c r="AY451" s="23" t="s">
        <v>126</v>
      </c>
      <c r="BE451" s="185">
        <f>IF(N451="základní",J451,0)</f>
        <v>0</v>
      </c>
      <c r="BF451" s="185">
        <f>IF(N451="snížená",J451,0)</f>
        <v>0</v>
      </c>
      <c r="BG451" s="185">
        <f>IF(N451="zákl. přenesená",J451,0)</f>
        <v>0</v>
      </c>
      <c r="BH451" s="185">
        <f>IF(N451="sníž. přenesená",J451,0)</f>
        <v>0</v>
      </c>
      <c r="BI451" s="185">
        <f>IF(N451="nulová",J451,0)</f>
        <v>0</v>
      </c>
      <c r="BJ451" s="23" t="s">
        <v>24</v>
      </c>
      <c r="BK451" s="185">
        <f>ROUND(I451*H451,2)</f>
        <v>0</v>
      </c>
      <c r="BL451" s="23" t="s">
        <v>134</v>
      </c>
      <c r="BM451" s="23" t="s">
        <v>808</v>
      </c>
    </row>
    <row r="452" spans="2:51" s="11" customFormat="1" ht="13.5">
      <c r="B452" s="186"/>
      <c r="D452" s="187" t="s">
        <v>136</v>
      </c>
      <c r="E452" s="188" t="s">
        <v>5</v>
      </c>
      <c r="F452" s="189" t="s">
        <v>809</v>
      </c>
      <c r="H452" s="190" t="s">
        <v>5</v>
      </c>
      <c r="I452" s="191"/>
      <c r="L452" s="186"/>
      <c r="M452" s="192"/>
      <c r="N452" s="193"/>
      <c r="O452" s="193"/>
      <c r="P452" s="193"/>
      <c r="Q452" s="193"/>
      <c r="R452" s="193"/>
      <c r="S452" s="193"/>
      <c r="T452" s="194"/>
      <c r="AT452" s="190" t="s">
        <v>136</v>
      </c>
      <c r="AU452" s="190" t="s">
        <v>85</v>
      </c>
      <c r="AV452" s="11" t="s">
        <v>24</v>
      </c>
      <c r="AW452" s="11" t="s">
        <v>39</v>
      </c>
      <c r="AX452" s="11" t="s">
        <v>76</v>
      </c>
      <c r="AY452" s="190" t="s">
        <v>126</v>
      </c>
    </row>
    <row r="453" spans="2:51" s="12" customFormat="1" ht="13.5">
      <c r="B453" s="195"/>
      <c r="D453" s="187" t="s">
        <v>136</v>
      </c>
      <c r="E453" s="204" t="s">
        <v>5</v>
      </c>
      <c r="F453" s="205" t="s">
        <v>810</v>
      </c>
      <c r="H453" s="206">
        <v>70.2</v>
      </c>
      <c r="I453" s="200"/>
      <c r="L453" s="195"/>
      <c r="M453" s="201"/>
      <c r="N453" s="202"/>
      <c r="O453" s="202"/>
      <c r="P453" s="202"/>
      <c r="Q453" s="202"/>
      <c r="R453" s="202"/>
      <c r="S453" s="202"/>
      <c r="T453" s="203"/>
      <c r="AT453" s="204" t="s">
        <v>136</v>
      </c>
      <c r="AU453" s="204" t="s">
        <v>85</v>
      </c>
      <c r="AV453" s="12" t="s">
        <v>85</v>
      </c>
      <c r="AW453" s="12" t="s">
        <v>39</v>
      </c>
      <c r="AX453" s="12" t="s">
        <v>76</v>
      </c>
      <c r="AY453" s="204" t="s">
        <v>126</v>
      </c>
    </row>
    <row r="454" spans="2:51" s="12" customFormat="1" ht="13.5">
      <c r="B454" s="195"/>
      <c r="D454" s="187" t="s">
        <v>136</v>
      </c>
      <c r="E454" s="204" t="s">
        <v>5</v>
      </c>
      <c r="F454" s="205" t="s">
        <v>811</v>
      </c>
      <c r="H454" s="206">
        <v>29.3</v>
      </c>
      <c r="I454" s="200"/>
      <c r="L454" s="195"/>
      <c r="M454" s="201"/>
      <c r="N454" s="202"/>
      <c r="O454" s="202"/>
      <c r="P454" s="202"/>
      <c r="Q454" s="202"/>
      <c r="R454" s="202"/>
      <c r="S454" s="202"/>
      <c r="T454" s="203"/>
      <c r="AT454" s="204" t="s">
        <v>136</v>
      </c>
      <c r="AU454" s="204" t="s">
        <v>85</v>
      </c>
      <c r="AV454" s="12" t="s">
        <v>85</v>
      </c>
      <c r="AW454" s="12" t="s">
        <v>39</v>
      </c>
      <c r="AX454" s="12" t="s">
        <v>76</v>
      </c>
      <c r="AY454" s="204" t="s">
        <v>126</v>
      </c>
    </row>
    <row r="455" spans="2:51" s="13" customFormat="1" ht="13.5">
      <c r="B455" s="213"/>
      <c r="D455" s="196" t="s">
        <v>136</v>
      </c>
      <c r="E455" s="214" t="s">
        <v>5</v>
      </c>
      <c r="F455" s="215" t="s">
        <v>237</v>
      </c>
      <c r="H455" s="216">
        <v>99.5</v>
      </c>
      <c r="I455" s="217"/>
      <c r="L455" s="213"/>
      <c r="M455" s="218"/>
      <c r="N455" s="219"/>
      <c r="O455" s="219"/>
      <c r="P455" s="219"/>
      <c r="Q455" s="219"/>
      <c r="R455" s="219"/>
      <c r="S455" s="219"/>
      <c r="T455" s="220"/>
      <c r="AT455" s="221" t="s">
        <v>136</v>
      </c>
      <c r="AU455" s="221" t="s">
        <v>85</v>
      </c>
      <c r="AV455" s="13" t="s">
        <v>134</v>
      </c>
      <c r="AW455" s="13" t="s">
        <v>39</v>
      </c>
      <c r="AX455" s="13" t="s">
        <v>24</v>
      </c>
      <c r="AY455" s="221" t="s">
        <v>126</v>
      </c>
    </row>
    <row r="456" spans="2:65" s="1" customFormat="1" ht="22.5" customHeight="1">
      <c r="B456" s="173"/>
      <c r="C456" s="174" t="s">
        <v>812</v>
      </c>
      <c r="D456" s="174" t="s">
        <v>129</v>
      </c>
      <c r="E456" s="175" t="s">
        <v>813</v>
      </c>
      <c r="F456" s="176" t="s">
        <v>814</v>
      </c>
      <c r="G456" s="177" t="s">
        <v>228</v>
      </c>
      <c r="H456" s="178">
        <v>99.5</v>
      </c>
      <c r="I456" s="179"/>
      <c r="J456" s="180">
        <f>ROUND(I456*H456,2)</f>
        <v>0</v>
      </c>
      <c r="K456" s="176" t="s">
        <v>133</v>
      </c>
      <c r="L456" s="40"/>
      <c r="M456" s="181" t="s">
        <v>5</v>
      </c>
      <c r="N456" s="182" t="s">
        <v>47</v>
      </c>
      <c r="O456" s="41"/>
      <c r="P456" s="183">
        <f>O456*H456</f>
        <v>0</v>
      </c>
      <c r="Q456" s="183">
        <v>0.42149</v>
      </c>
      <c r="R456" s="183">
        <f>Q456*H456</f>
        <v>41.938255</v>
      </c>
      <c r="S456" s="183">
        <v>0</v>
      </c>
      <c r="T456" s="184">
        <f>S456*H456</f>
        <v>0</v>
      </c>
      <c r="AR456" s="23" t="s">
        <v>134</v>
      </c>
      <c r="AT456" s="23" t="s">
        <v>129</v>
      </c>
      <c r="AU456" s="23" t="s">
        <v>85</v>
      </c>
      <c r="AY456" s="23" t="s">
        <v>126</v>
      </c>
      <c r="BE456" s="185">
        <f>IF(N456="základní",J456,0)</f>
        <v>0</v>
      </c>
      <c r="BF456" s="185">
        <f>IF(N456="snížená",J456,0)</f>
        <v>0</v>
      </c>
      <c r="BG456" s="185">
        <f>IF(N456="zákl. přenesená",J456,0)</f>
        <v>0</v>
      </c>
      <c r="BH456" s="185">
        <f>IF(N456="sníž. přenesená",J456,0)</f>
        <v>0</v>
      </c>
      <c r="BI456" s="185">
        <f>IF(N456="nulová",J456,0)</f>
        <v>0</v>
      </c>
      <c r="BJ456" s="23" t="s">
        <v>24</v>
      </c>
      <c r="BK456" s="185">
        <f>ROUND(I456*H456,2)</f>
        <v>0</v>
      </c>
      <c r="BL456" s="23" t="s">
        <v>134</v>
      </c>
      <c r="BM456" s="23" t="s">
        <v>815</v>
      </c>
    </row>
    <row r="457" spans="2:51" s="11" customFormat="1" ht="13.5">
      <c r="B457" s="186"/>
      <c r="D457" s="187" t="s">
        <v>136</v>
      </c>
      <c r="E457" s="188" t="s">
        <v>5</v>
      </c>
      <c r="F457" s="189" t="s">
        <v>816</v>
      </c>
      <c r="H457" s="190" t="s">
        <v>5</v>
      </c>
      <c r="I457" s="191"/>
      <c r="L457" s="186"/>
      <c r="M457" s="192"/>
      <c r="N457" s="193"/>
      <c r="O457" s="193"/>
      <c r="P457" s="193"/>
      <c r="Q457" s="193"/>
      <c r="R457" s="193"/>
      <c r="S457" s="193"/>
      <c r="T457" s="194"/>
      <c r="AT457" s="190" t="s">
        <v>136</v>
      </c>
      <c r="AU457" s="190" t="s">
        <v>85</v>
      </c>
      <c r="AV457" s="11" t="s">
        <v>24</v>
      </c>
      <c r="AW457" s="11" t="s">
        <v>39</v>
      </c>
      <c r="AX457" s="11" t="s">
        <v>76</v>
      </c>
      <c r="AY457" s="190" t="s">
        <v>126</v>
      </c>
    </row>
    <row r="458" spans="2:51" s="12" customFormat="1" ht="13.5">
      <c r="B458" s="195"/>
      <c r="D458" s="187" t="s">
        <v>136</v>
      </c>
      <c r="E458" s="204" t="s">
        <v>5</v>
      </c>
      <c r="F458" s="205" t="s">
        <v>810</v>
      </c>
      <c r="H458" s="206">
        <v>70.2</v>
      </c>
      <c r="I458" s="200"/>
      <c r="L458" s="195"/>
      <c r="M458" s="201"/>
      <c r="N458" s="202"/>
      <c r="O458" s="202"/>
      <c r="P458" s="202"/>
      <c r="Q458" s="202"/>
      <c r="R458" s="202"/>
      <c r="S458" s="202"/>
      <c r="T458" s="203"/>
      <c r="AT458" s="204" t="s">
        <v>136</v>
      </c>
      <c r="AU458" s="204" t="s">
        <v>85</v>
      </c>
      <c r="AV458" s="12" t="s">
        <v>85</v>
      </c>
      <c r="AW458" s="12" t="s">
        <v>39</v>
      </c>
      <c r="AX458" s="12" t="s">
        <v>76</v>
      </c>
      <c r="AY458" s="204" t="s">
        <v>126</v>
      </c>
    </row>
    <row r="459" spans="2:51" s="12" customFormat="1" ht="13.5">
      <c r="B459" s="195"/>
      <c r="D459" s="187" t="s">
        <v>136</v>
      </c>
      <c r="E459" s="204" t="s">
        <v>5</v>
      </c>
      <c r="F459" s="205" t="s">
        <v>811</v>
      </c>
      <c r="H459" s="206">
        <v>29.3</v>
      </c>
      <c r="I459" s="200"/>
      <c r="L459" s="195"/>
      <c r="M459" s="201"/>
      <c r="N459" s="202"/>
      <c r="O459" s="202"/>
      <c r="P459" s="202"/>
      <c r="Q459" s="202"/>
      <c r="R459" s="202"/>
      <c r="S459" s="202"/>
      <c r="T459" s="203"/>
      <c r="AT459" s="204" t="s">
        <v>136</v>
      </c>
      <c r="AU459" s="204" t="s">
        <v>85</v>
      </c>
      <c r="AV459" s="12" t="s">
        <v>85</v>
      </c>
      <c r="AW459" s="12" t="s">
        <v>39</v>
      </c>
      <c r="AX459" s="12" t="s">
        <v>76</v>
      </c>
      <c r="AY459" s="204" t="s">
        <v>126</v>
      </c>
    </row>
    <row r="460" spans="2:51" s="13" customFormat="1" ht="13.5">
      <c r="B460" s="213"/>
      <c r="D460" s="196" t="s">
        <v>136</v>
      </c>
      <c r="E460" s="214" t="s">
        <v>5</v>
      </c>
      <c r="F460" s="215" t="s">
        <v>237</v>
      </c>
      <c r="H460" s="216">
        <v>99.5</v>
      </c>
      <c r="I460" s="217"/>
      <c r="L460" s="213"/>
      <c r="M460" s="218"/>
      <c r="N460" s="219"/>
      <c r="O460" s="219"/>
      <c r="P460" s="219"/>
      <c r="Q460" s="219"/>
      <c r="R460" s="219"/>
      <c r="S460" s="219"/>
      <c r="T460" s="220"/>
      <c r="AT460" s="221" t="s">
        <v>136</v>
      </c>
      <c r="AU460" s="221" t="s">
        <v>85</v>
      </c>
      <c r="AV460" s="13" t="s">
        <v>134</v>
      </c>
      <c r="AW460" s="13" t="s">
        <v>39</v>
      </c>
      <c r="AX460" s="13" t="s">
        <v>24</v>
      </c>
      <c r="AY460" s="221" t="s">
        <v>126</v>
      </c>
    </row>
    <row r="461" spans="2:65" s="1" customFormat="1" ht="22.5" customHeight="1">
      <c r="B461" s="173"/>
      <c r="C461" s="174" t="s">
        <v>817</v>
      </c>
      <c r="D461" s="174" t="s">
        <v>129</v>
      </c>
      <c r="E461" s="175" t="s">
        <v>818</v>
      </c>
      <c r="F461" s="176" t="s">
        <v>819</v>
      </c>
      <c r="G461" s="177" t="s">
        <v>228</v>
      </c>
      <c r="H461" s="178">
        <v>135.1</v>
      </c>
      <c r="I461" s="179"/>
      <c r="J461" s="180">
        <f>ROUND(I461*H461,2)</f>
        <v>0</v>
      </c>
      <c r="K461" s="176" t="s">
        <v>133</v>
      </c>
      <c r="L461" s="40"/>
      <c r="M461" s="181" t="s">
        <v>5</v>
      </c>
      <c r="N461" s="182" t="s">
        <v>47</v>
      </c>
      <c r="O461" s="41"/>
      <c r="P461" s="183">
        <f>O461*H461</f>
        <v>0</v>
      </c>
      <c r="Q461" s="183">
        <v>0</v>
      </c>
      <c r="R461" s="183">
        <f>Q461*H461</f>
        <v>0</v>
      </c>
      <c r="S461" s="183">
        <v>0</v>
      </c>
      <c r="T461" s="184">
        <f>S461*H461</f>
        <v>0</v>
      </c>
      <c r="AR461" s="23" t="s">
        <v>134</v>
      </c>
      <c r="AT461" s="23" t="s">
        <v>129</v>
      </c>
      <c r="AU461" s="23" t="s">
        <v>85</v>
      </c>
      <c r="AY461" s="23" t="s">
        <v>126</v>
      </c>
      <c r="BE461" s="185">
        <f>IF(N461="základní",J461,0)</f>
        <v>0</v>
      </c>
      <c r="BF461" s="185">
        <f>IF(N461="snížená",J461,0)</f>
        <v>0</v>
      </c>
      <c r="BG461" s="185">
        <f>IF(N461="zákl. přenesená",J461,0)</f>
        <v>0</v>
      </c>
      <c r="BH461" s="185">
        <f>IF(N461="sníž. přenesená",J461,0)</f>
        <v>0</v>
      </c>
      <c r="BI461" s="185">
        <f>IF(N461="nulová",J461,0)</f>
        <v>0</v>
      </c>
      <c r="BJ461" s="23" t="s">
        <v>24</v>
      </c>
      <c r="BK461" s="185">
        <f>ROUND(I461*H461,2)</f>
        <v>0</v>
      </c>
      <c r="BL461" s="23" t="s">
        <v>134</v>
      </c>
      <c r="BM461" s="23" t="s">
        <v>820</v>
      </c>
    </row>
    <row r="462" spans="2:51" s="11" customFormat="1" ht="13.5">
      <c r="B462" s="186"/>
      <c r="D462" s="187" t="s">
        <v>136</v>
      </c>
      <c r="E462" s="188" t="s">
        <v>5</v>
      </c>
      <c r="F462" s="189" t="s">
        <v>821</v>
      </c>
      <c r="H462" s="190" t="s">
        <v>5</v>
      </c>
      <c r="I462" s="191"/>
      <c r="L462" s="186"/>
      <c r="M462" s="192"/>
      <c r="N462" s="193"/>
      <c r="O462" s="193"/>
      <c r="P462" s="193"/>
      <c r="Q462" s="193"/>
      <c r="R462" s="193"/>
      <c r="S462" s="193"/>
      <c r="T462" s="194"/>
      <c r="AT462" s="190" t="s">
        <v>136</v>
      </c>
      <c r="AU462" s="190" t="s">
        <v>85</v>
      </c>
      <c r="AV462" s="11" t="s">
        <v>24</v>
      </c>
      <c r="AW462" s="11" t="s">
        <v>39</v>
      </c>
      <c r="AX462" s="11" t="s">
        <v>76</v>
      </c>
      <c r="AY462" s="190" t="s">
        <v>126</v>
      </c>
    </row>
    <row r="463" spans="2:51" s="12" customFormat="1" ht="13.5">
      <c r="B463" s="195"/>
      <c r="D463" s="187" t="s">
        <v>136</v>
      </c>
      <c r="E463" s="204" t="s">
        <v>5</v>
      </c>
      <c r="F463" s="205" t="s">
        <v>822</v>
      </c>
      <c r="H463" s="206">
        <v>87.7</v>
      </c>
      <c r="I463" s="200"/>
      <c r="L463" s="195"/>
      <c r="M463" s="201"/>
      <c r="N463" s="202"/>
      <c r="O463" s="202"/>
      <c r="P463" s="202"/>
      <c r="Q463" s="202"/>
      <c r="R463" s="202"/>
      <c r="S463" s="202"/>
      <c r="T463" s="203"/>
      <c r="AT463" s="204" t="s">
        <v>136</v>
      </c>
      <c r="AU463" s="204" t="s">
        <v>85</v>
      </c>
      <c r="AV463" s="12" t="s">
        <v>85</v>
      </c>
      <c r="AW463" s="12" t="s">
        <v>39</v>
      </c>
      <c r="AX463" s="12" t="s">
        <v>76</v>
      </c>
      <c r="AY463" s="204" t="s">
        <v>126</v>
      </c>
    </row>
    <row r="464" spans="2:51" s="12" customFormat="1" ht="13.5">
      <c r="B464" s="195"/>
      <c r="D464" s="187" t="s">
        <v>136</v>
      </c>
      <c r="E464" s="204" t="s">
        <v>5</v>
      </c>
      <c r="F464" s="205" t="s">
        <v>823</v>
      </c>
      <c r="H464" s="206">
        <v>47.4</v>
      </c>
      <c r="I464" s="200"/>
      <c r="L464" s="195"/>
      <c r="M464" s="201"/>
      <c r="N464" s="202"/>
      <c r="O464" s="202"/>
      <c r="P464" s="202"/>
      <c r="Q464" s="202"/>
      <c r="R464" s="202"/>
      <c r="S464" s="202"/>
      <c r="T464" s="203"/>
      <c r="AT464" s="204" t="s">
        <v>136</v>
      </c>
      <c r="AU464" s="204" t="s">
        <v>85</v>
      </c>
      <c r="AV464" s="12" t="s">
        <v>85</v>
      </c>
      <c r="AW464" s="12" t="s">
        <v>39</v>
      </c>
      <c r="AX464" s="12" t="s">
        <v>76</v>
      </c>
      <c r="AY464" s="204" t="s">
        <v>126</v>
      </c>
    </row>
    <row r="465" spans="2:51" s="13" customFormat="1" ht="13.5">
      <c r="B465" s="213"/>
      <c r="D465" s="196" t="s">
        <v>136</v>
      </c>
      <c r="E465" s="214" t="s">
        <v>5</v>
      </c>
      <c r="F465" s="215" t="s">
        <v>237</v>
      </c>
      <c r="H465" s="216">
        <v>135.1</v>
      </c>
      <c r="I465" s="217"/>
      <c r="L465" s="213"/>
      <c r="M465" s="218"/>
      <c r="N465" s="219"/>
      <c r="O465" s="219"/>
      <c r="P465" s="219"/>
      <c r="Q465" s="219"/>
      <c r="R465" s="219"/>
      <c r="S465" s="219"/>
      <c r="T465" s="220"/>
      <c r="AT465" s="221" t="s">
        <v>136</v>
      </c>
      <c r="AU465" s="221" t="s">
        <v>85</v>
      </c>
      <c r="AV465" s="13" t="s">
        <v>134</v>
      </c>
      <c r="AW465" s="13" t="s">
        <v>39</v>
      </c>
      <c r="AX465" s="13" t="s">
        <v>24</v>
      </c>
      <c r="AY465" s="221" t="s">
        <v>126</v>
      </c>
    </row>
    <row r="466" spans="2:65" s="1" customFormat="1" ht="22.5" customHeight="1">
      <c r="B466" s="173"/>
      <c r="C466" s="174" t="s">
        <v>30</v>
      </c>
      <c r="D466" s="174" t="s">
        <v>129</v>
      </c>
      <c r="E466" s="175" t="s">
        <v>824</v>
      </c>
      <c r="F466" s="176" t="s">
        <v>825</v>
      </c>
      <c r="G466" s="177" t="s">
        <v>228</v>
      </c>
      <c r="H466" s="178">
        <v>18.5</v>
      </c>
      <c r="I466" s="179"/>
      <c r="J466" s="180">
        <f>ROUND(I466*H466,2)</f>
        <v>0</v>
      </c>
      <c r="K466" s="176" t="s">
        <v>133</v>
      </c>
      <c r="L466" s="40"/>
      <c r="M466" s="181" t="s">
        <v>5</v>
      </c>
      <c r="N466" s="182" t="s">
        <v>47</v>
      </c>
      <c r="O466" s="41"/>
      <c r="P466" s="183">
        <f>O466*H466</f>
        <v>0</v>
      </c>
      <c r="Q466" s="183">
        <v>0.198</v>
      </c>
      <c r="R466" s="183">
        <f>Q466*H466</f>
        <v>3.6630000000000003</v>
      </c>
      <c r="S466" s="183">
        <v>0</v>
      </c>
      <c r="T466" s="184">
        <f>S466*H466</f>
        <v>0</v>
      </c>
      <c r="AR466" s="23" t="s">
        <v>134</v>
      </c>
      <c r="AT466" s="23" t="s">
        <v>129</v>
      </c>
      <c r="AU466" s="23" t="s">
        <v>85</v>
      </c>
      <c r="AY466" s="23" t="s">
        <v>126</v>
      </c>
      <c r="BE466" s="185">
        <f>IF(N466="základní",J466,0)</f>
        <v>0</v>
      </c>
      <c r="BF466" s="185">
        <f>IF(N466="snížená",J466,0)</f>
        <v>0</v>
      </c>
      <c r="BG466" s="185">
        <f>IF(N466="zákl. přenesená",J466,0)</f>
        <v>0</v>
      </c>
      <c r="BH466" s="185">
        <f>IF(N466="sníž. přenesená",J466,0)</f>
        <v>0</v>
      </c>
      <c r="BI466" s="185">
        <f>IF(N466="nulová",J466,0)</f>
        <v>0</v>
      </c>
      <c r="BJ466" s="23" t="s">
        <v>24</v>
      </c>
      <c r="BK466" s="185">
        <f>ROUND(I466*H466,2)</f>
        <v>0</v>
      </c>
      <c r="BL466" s="23" t="s">
        <v>134</v>
      </c>
      <c r="BM466" s="23" t="s">
        <v>826</v>
      </c>
    </row>
    <row r="467" spans="2:51" s="11" customFormat="1" ht="13.5">
      <c r="B467" s="186"/>
      <c r="D467" s="187" t="s">
        <v>136</v>
      </c>
      <c r="E467" s="188" t="s">
        <v>5</v>
      </c>
      <c r="F467" s="189" t="s">
        <v>827</v>
      </c>
      <c r="H467" s="190" t="s">
        <v>5</v>
      </c>
      <c r="I467" s="191"/>
      <c r="L467" s="186"/>
      <c r="M467" s="192"/>
      <c r="N467" s="193"/>
      <c r="O467" s="193"/>
      <c r="P467" s="193"/>
      <c r="Q467" s="193"/>
      <c r="R467" s="193"/>
      <c r="S467" s="193"/>
      <c r="T467" s="194"/>
      <c r="AT467" s="190" t="s">
        <v>136</v>
      </c>
      <c r="AU467" s="190" t="s">
        <v>85</v>
      </c>
      <c r="AV467" s="11" t="s">
        <v>24</v>
      </c>
      <c r="AW467" s="11" t="s">
        <v>39</v>
      </c>
      <c r="AX467" s="11" t="s">
        <v>76</v>
      </c>
      <c r="AY467" s="190" t="s">
        <v>126</v>
      </c>
    </row>
    <row r="468" spans="2:51" s="12" customFormat="1" ht="13.5">
      <c r="B468" s="195"/>
      <c r="D468" s="187" t="s">
        <v>136</v>
      </c>
      <c r="E468" s="204" t="s">
        <v>5</v>
      </c>
      <c r="F468" s="205" t="s">
        <v>828</v>
      </c>
      <c r="H468" s="206">
        <v>6.5</v>
      </c>
      <c r="I468" s="200"/>
      <c r="L468" s="195"/>
      <c r="M468" s="201"/>
      <c r="N468" s="202"/>
      <c r="O468" s="202"/>
      <c r="P468" s="202"/>
      <c r="Q468" s="202"/>
      <c r="R468" s="202"/>
      <c r="S468" s="202"/>
      <c r="T468" s="203"/>
      <c r="AT468" s="204" t="s">
        <v>136</v>
      </c>
      <c r="AU468" s="204" t="s">
        <v>85</v>
      </c>
      <c r="AV468" s="12" t="s">
        <v>85</v>
      </c>
      <c r="AW468" s="12" t="s">
        <v>39</v>
      </c>
      <c r="AX468" s="12" t="s">
        <v>76</v>
      </c>
      <c r="AY468" s="204" t="s">
        <v>126</v>
      </c>
    </row>
    <row r="469" spans="2:51" s="12" customFormat="1" ht="13.5">
      <c r="B469" s="195"/>
      <c r="D469" s="187" t="s">
        <v>136</v>
      </c>
      <c r="E469" s="204" t="s">
        <v>5</v>
      </c>
      <c r="F469" s="205" t="s">
        <v>829</v>
      </c>
      <c r="H469" s="206">
        <v>12</v>
      </c>
      <c r="I469" s="200"/>
      <c r="L469" s="195"/>
      <c r="M469" s="201"/>
      <c r="N469" s="202"/>
      <c r="O469" s="202"/>
      <c r="P469" s="202"/>
      <c r="Q469" s="202"/>
      <c r="R469" s="202"/>
      <c r="S469" s="202"/>
      <c r="T469" s="203"/>
      <c r="AT469" s="204" t="s">
        <v>136</v>
      </c>
      <c r="AU469" s="204" t="s">
        <v>85</v>
      </c>
      <c r="AV469" s="12" t="s">
        <v>85</v>
      </c>
      <c r="AW469" s="12" t="s">
        <v>39</v>
      </c>
      <c r="AX469" s="12" t="s">
        <v>76</v>
      </c>
      <c r="AY469" s="204" t="s">
        <v>126</v>
      </c>
    </row>
    <row r="470" spans="2:51" s="13" customFormat="1" ht="13.5">
      <c r="B470" s="213"/>
      <c r="D470" s="196" t="s">
        <v>136</v>
      </c>
      <c r="E470" s="214" t="s">
        <v>5</v>
      </c>
      <c r="F470" s="215" t="s">
        <v>237</v>
      </c>
      <c r="H470" s="216">
        <v>18.5</v>
      </c>
      <c r="I470" s="217"/>
      <c r="L470" s="213"/>
      <c r="M470" s="218"/>
      <c r="N470" s="219"/>
      <c r="O470" s="219"/>
      <c r="P470" s="219"/>
      <c r="Q470" s="219"/>
      <c r="R470" s="219"/>
      <c r="S470" s="219"/>
      <c r="T470" s="220"/>
      <c r="AT470" s="221" t="s">
        <v>136</v>
      </c>
      <c r="AU470" s="221" t="s">
        <v>85</v>
      </c>
      <c r="AV470" s="13" t="s">
        <v>134</v>
      </c>
      <c r="AW470" s="13" t="s">
        <v>39</v>
      </c>
      <c r="AX470" s="13" t="s">
        <v>24</v>
      </c>
      <c r="AY470" s="221" t="s">
        <v>126</v>
      </c>
    </row>
    <row r="471" spans="2:65" s="1" customFormat="1" ht="31.5" customHeight="1">
      <c r="B471" s="173"/>
      <c r="C471" s="174" t="s">
        <v>830</v>
      </c>
      <c r="D471" s="174" t="s">
        <v>129</v>
      </c>
      <c r="E471" s="175" t="s">
        <v>831</v>
      </c>
      <c r="F471" s="176" t="s">
        <v>832</v>
      </c>
      <c r="G471" s="177" t="s">
        <v>228</v>
      </c>
      <c r="H471" s="178">
        <v>1020</v>
      </c>
      <c r="I471" s="179"/>
      <c r="J471" s="180">
        <f>ROUND(I471*H471,2)</f>
        <v>0</v>
      </c>
      <c r="K471" s="176" t="s">
        <v>133</v>
      </c>
      <c r="L471" s="40"/>
      <c r="M471" s="181" t="s">
        <v>5</v>
      </c>
      <c r="N471" s="182" t="s">
        <v>47</v>
      </c>
      <c r="O471" s="41"/>
      <c r="P471" s="183">
        <f>O471*H471</f>
        <v>0</v>
      </c>
      <c r="Q471" s="183">
        <v>0.1118</v>
      </c>
      <c r="R471" s="183">
        <f>Q471*H471</f>
        <v>114.036</v>
      </c>
      <c r="S471" s="183">
        <v>0</v>
      </c>
      <c r="T471" s="184">
        <f>S471*H471</f>
        <v>0</v>
      </c>
      <c r="AR471" s="23" t="s">
        <v>134</v>
      </c>
      <c r="AT471" s="23" t="s">
        <v>129</v>
      </c>
      <c r="AU471" s="23" t="s">
        <v>85</v>
      </c>
      <c r="AY471" s="23" t="s">
        <v>126</v>
      </c>
      <c r="BE471" s="185">
        <f>IF(N471="základní",J471,0)</f>
        <v>0</v>
      </c>
      <c r="BF471" s="185">
        <f>IF(N471="snížená",J471,0)</f>
        <v>0</v>
      </c>
      <c r="BG471" s="185">
        <f>IF(N471="zákl. přenesená",J471,0)</f>
        <v>0</v>
      </c>
      <c r="BH471" s="185">
        <f>IF(N471="sníž. přenesená",J471,0)</f>
        <v>0</v>
      </c>
      <c r="BI471" s="185">
        <f>IF(N471="nulová",J471,0)</f>
        <v>0</v>
      </c>
      <c r="BJ471" s="23" t="s">
        <v>24</v>
      </c>
      <c r="BK471" s="185">
        <f>ROUND(I471*H471,2)</f>
        <v>0</v>
      </c>
      <c r="BL471" s="23" t="s">
        <v>134</v>
      </c>
      <c r="BM471" s="23" t="s">
        <v>833</v>
      </c>
    </row>
    <row r="472" spans="2:51" s="11" customFormat="1" ht="13.5">
      <c r="B472" s="186"/>
      <c r="D472" s="187" t="s">
        <v>136</v>
      </c>
      <c r="E472" s="188" t="s">
        <v>5</v>
      </c>
      <c r="F472" s="189" t="s">
        <v>834</v>
      </c>
      <c r="H472" s="190" t="s">
        <v>5</v>
      </c>
      <c r="I472" s="191"/>
      <c r="L472" s="186"/>
      <c r="M472" s="192"/>
      <c r="N472" s="193"/>
      <c r="O472" s="193"/>
      <c r="P472" s="193"/>
      <c r="Q472" s="193"/>
      <c r="R472" s="193"/>
      <c r="S472" s="193"/>
      <c r="T472" s="194"/>
      <c r="AT472" s="190" t="s">
        <v>136</v>
      </c>
      <c r="AU472" s="190" t="s">
        <v>85</v>
      </c>
      <c r="AV472" s="11" t="s">
        <v>24</v>
      </c>
      <c r="AW472" s="11" t="s">
        <v>39</v>
      </c>
      <c r="AX472" s="11" t="s">
        <v>76</v>
      </c>
      <c r="AY472" s="190" t="s">
        <v>126</v>
      </c>
    </row>
    <row r="473" spans="2:51" s="11" customFormat="1" ht="27">
      <c r="B473" s="186"/>
      <c r="D473" s="187" t="s">
        <v>136</v>
      </c>
      <c r="E473" s="188" t="s">
        <v>5</v>
      </c>
      <c r="F473" s="189" t="s">
        <v>835</v>
      </c>
      <c r="H473" s="190" t="s">
        <v>5</v>
      </c>
      <c r="I473" s="191"/>
      <c r="L473" s="186"/>
      <c r="M473" s="192"/>
      <c r="N473" s="193"/>
      <c r="O473" s="193"/>
      <c r="P473" s="193"/>
      <c r="Q473" s="193"/>
      <c r="R473" s="193"/>
      <c r="S473" s="193"/>
      <c r="T473" s="194"/>
      <c r="AT473" s="190" t="s">
        <v>136</v>
      </c>
      <c r="AU473" s="190" t="s">
        <v>85</v>
      </c>
      <c r="AV473" s="11" t="s">
        <v>24</v>
      </c>
      <c r="AW473" s="11" t="s">
        <v>39</v>
      </c>
      <c r="AX473" s="11" t="s">
        <v>76</v>
      </c>
      <c r="AY473" s="190" t="s">
        <v>126</v>
      </c>
    </row>
    <row r="474" spans="2:51" s="12" customFormat="1" ht="13.5">
      <c r="B474" s="195"/>
      <c r="D474" s="187" t="s">
        <v>136</v>
      </c>
      <c r="E474" s="204" t="s">
        <v>5</v>
      </c>
      <c r="F474" s="205" t="s">
        <v>836</v>
      </c>
      <c r="H474" s="206">
        <v>1020</v>
      </c>
      <c r="I474" s="200"/>
      <c r="L474" s="195"/>
      <c r="M474" s="201"/>
      <c r="N474" s="202"/>
      <c r="O474" s="202"/>
      <c r="P474" s="202"/>
      <c r="Q474" s="202"/>
      <c r="R474" s="202"/>
      <c r="S474" s="202"/>
      <c r="T474" s="203"/>
      <c r="AT474" s="204" t="s">
        <v>136</v>
      </c>
      <c r="AU474" s="204" t="s">
        <v>85</v>
      </c>
      <c r="AV474" s="12" t="s">
        <v>85</v>
      </c>
      <c r="AW474" s="12" t="s">
        <v>39</v>
      </c>
      <c r="AX474" s="12" t="s">
        <v>24</v>
      </c>
      <c r="AY474" s="204" t="s">
        <v>126</v>
      </c>
    </row>
    <row r="475" spans="2:51" s="11" customFormat="1" ht="27">
      <c r="B475" s="186"/>
      <c r="D475" s="196" t="s">
        <v>136</v>
      </c>
      <c r="E475" s="207" t="s">
        <v>5</v>
      </c>
      <c r="F475" s="208" t="s">
        <v>837</v>
      </c>
      <c r="H475" s="209" t="s">
        <v>5</v>
      </c>
      <c r="I475" s="191"/>
      <c r="L475" s="186"/>
      <c r="M475" s="192"/>
      <c r="N475" s="193"/>
      <c r="O475" s="193"/>
      <c r="P475" s="193"/>
      <c r="Q475" s="193"/>
      <c r="R475" s="193"/>
      <c r="S475" s="193"/>
      <c r="T475" s="194"/>
      <c r="AT475" s="190" t="s">
        <v>136</v>
      </c>
      <c r="AU475" s="190" t="s">
        <v>85</v>
      </c>
      <c r="AV475" s="11" t="s">
        <v>24</v>
      </c>
      <c r="AW475" s="11" t="s">
        <v>39</v>
      </c>
      <c r="AX475" s="11" t="s">
        <v>76</v>
      </c>
      <c r="AY475" s="190" t="s">
        <v>126</v>
      </c>
    </row>
    <row r="476" spans="2:65" s="1" customFormat="1" ht="22.5" customHeight="1">
      <c r="B476" s="173"/>
      <c r="C476" s="174" t="s">
        <v>838</v>
      </c>
      <c r="D476" s="174" t="s">
        <v>129</v>
      </c>
      <c r="E476" s="175" t="s">
        <v>839</v>
      </c>
      <c r="F476" s="176" t="s">
        <v>840</v>
      </c>
      <c r="G476" s="177" t="s">
        <v>228</v>
      </c>
      <c r="H476" s="178">
        <v>148.6</v>
      </c>
      <c r="I476" s="179"/>
      <c r="J476" s="180">
        <f>ROUND(I476*H476,2)</f>
        <v>0</v>
      </c>
      <c r="K476" s="176" t="s">
        <v>133</v>
      </c>
      <c r="L476" s="40"/>
      <c r="M476" s="181" t="s">
        <v>5</v>
      </c>
      <c r="N476" s="182" t="s">
        <v>47</v>
      </c>
      <c r="O476" s="41"/>
      <c r="P476" s="183">
        <f>O476*H476</f>
        <v>0</v>
      </c>
      <c r="Q476" s="183">
        <v>0.00561</v>
      </c>
      <c r="R476" s="183">
        <f>Q476*H476</f>
        <v>0.833646</v>
      </c>
      <c r="S476" s="183">
        <v>0</v>
      </c>
      <c r="T476" s="184">
        <f>S476*H476</f>
        <v>0</v>
      </c>
      <c r="AR476" s="23" t="s">
        <v>134</v>
      </c>
      <c r="AT476" s="23" t="s">
        <v>129</v>
      </c>
      <c r="AU476" s="23" t="s">
        <v>85</v>
      </c>
      <c r="AY476" s="23" t="s">
        <v>126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23" t="s">
        <v>24</v>
      </c>
      <c r="BK476" s="185">
        <f>ROUND(I476*H476,2)</f>
        <v>0</v>
      </c>
      <c r="BL476" s="23" t="s">
        <v>134</v>
      </c>
      <c r="BM476" s="23" t="s">
        <v>841</v>
      </c>
    </row>
    <row r="477" spans="2:51" s="11" customFormat="1" ht="27">
      <c r="B477" s="186"/>
      <c r="D477" s="187" t="s">
        <v>136</v>
      </c>
      <c r="E477" s="188" t="s">
        <v>5</v>
      </c>
      <c r="F477" s="189" t="s">
        <v>842</v>
      </c>
      <c r="H477" s="190" t="s">
        <v>5</v>
      </c>
      <c r="I477" s="191"/>
      <c r="L477" s="186"/>
      <c r="M477" s="192"/>
      <c r="N477" s="193"/>
      <c r="O477" s="193"/>
      <c r="P477" s="193"/>
      <c r="Q477" s="193"/>
      <c r="R477" s="193"/>
      <c r="S477" s="193"/>
      <c r="T477" s="194"/>
      <c r="AT477" s="190" t="s">
        <v>136</v>
      </c>
      <c r="AU477" s="190" t="s">
        <v>85</v>
      </c>
      <c r="AV477" s="11" t="s">
        <v>24</v>
      </c>
      <c r="AW477" s="11" t="s">
        <v>39</v>
      </c>
      <c r="AX477" s="11" t="s">
        <v>76</v>
      </c>
      <c r="AY477" s="190" t="s">
        <v>126</v>
      </c>
    </row>
    <row r="478" spans="2:51" s="12" customFormat="1" ht="13.5">
      <c r="B478" s="195"/>
      <c r="D478" s="187" t="s">
        <v>136</v>
      </c>
      <c r="E478" s="204" t="s">
        <v>5</v>
      </c>
      <c r="F478" s="205" t="s">
        <v>822</v>
      </c>
      <c r="H478" s="206">
        <v>87.7</v>
      </c>
      <c r="I478" s="200"/>
      <c r="L478" s="195"/>
      <c r="M478" s="201"/>
      <c r="N478" s="202"/>
      <c r="O478" s="202"/>
      <c r="P478" s="202"/>
      <c r="Q478" s="202"/>
      <c r="R478" s="202"/>
      <c r="S478" s="202"/>
      <c r="T478" s="203"/>
      <c r="AT478" s="204" t="s">
        <v>136</v>
      </c>
      <c r="AU478" s="204" t="s">
        <v>85</v>
      </c>
      <c r="AV478" s="12" t="s">
        <v>85</v>
      </c>
      <c r="AW478" s="12" t="s">
        <v>39</v>
      </c>
      <c r="AX478" s="12" t="s">
        <v>76</v>
      </c>
      <c r="AY478" s="204" t="s">
        <v>126</v>
      </c>
    </row>
    <row r="479" spans="2:51" s="12" customFormat="1" ht="13.5">
      <c r="B479" s="195"/>
      <c r="D479" s="187" t="s">
        <v>136</v>
      </c>
      <c r="E479" s="204" t="s">
        <v>5</v>
      </c>
      <c r="F479" s="205" t="s">
        <v>843</v>
      </c>
      <c r="H479" s="206">
        <v>31.6</v>
      </c>
      <c r="I479" s="200"/>
      <c r="L479" s="195"/>
      <c r="M479" s="201"/>
      <c r="N479" s="202"/>
      <c r="O479" s="202"/>
      <c r="P479" s="202"/>
      <c r="Q479" s="202"/>
      <c r="R479" s="202"/>
      <c r="S479" s="202"/>
      <c r="T479" s="203"/>
      <c r="AT479" s="204" t="s">
        <v>136</v>
      </c>
      <c r="AU479" s="204" t="s">
        <v>85</v>
      </c>
      <c r="AV479" s="12" t="s">
        <v>85</v>
      </c>
      <c r="AW479" s="12" t="s">
        <v>39</v>
      </c>
      <c r="AX479" s="12" t="s">
        <v>76</v>
      </c>
      <c r="AY479" s="204" t="s">
        <v>126</v>
      </c>
    </row>
    <row r="480" spans="2:51" s="12" customFormat="1" ht="13.5">
      <c r="B480" s="195"/>
      <c r="D480" s="187" t="s">
        <v>136</v>
      </c>
      <c r="E480" s="204" t="s">
        <v>5</v>
      </c>
      <c r="F480" s="205" t="s">
        <v>811</v>
      </c>
      <c r="H480" s="206">
        <v>29.3</v>
      </c>
      <c r="I480" s="200"/>
      <c r="L480" s="195"/>
      <c r="M480" s="201"/>
      <c r="N480" s="202"/>
      <c r="O480" s="202"/>
      <c r="P480" s="202"/>
      <c r="Q480" s="202"/>
      <c r="R480" s="202"/>
      <c r="S480" s="202"/>
      <c r="T480" s="203"/>
      <c r="AT480" s="204" t="s">
        <v>136</v>
      </c>
      <c r="AU480" s="204" t="s">
        <v>85</v>
      </c>
      <c r="AV480" s="12" t="s">
        <v>85</v>
      </c>
      <c r="AW480" s="12" t="s">
        <v>39</v>
      </c>
      <c r="AX480" s="12" t="s">
        <v>76</v>
      </c>
      <c r="AY480" s="204" t="s">
        <v>126</v>
      </c>
    </row>
    <row r="481" spans="2:51" s="13" customFormat="1" ht="13.5">
      <c r="B481" s="213"/>
      <c r="D481" s="196" t="s">
        <v>136</v>
      </c>
      <c r="E481" s="214" t="s">
        <v>5</v>
      </c>
      <c r="F481" s="215" t="s">
        <v>237</v>
      </c>
      <c r="H481" s="216">
        <v>148.6</v>
      </c>
      <c r="I481" s="217"/>
      <c r="L481" s="213"/>
      <c r="M481" s="218"/>
      <c r="N481" s="219"/>
      <c r="O481" s="219"/>
      <c r="P481" s="219"/>
      <c r="Q481" s="219"/>
      <c r="R481" s="219"/>
      <c r="S481" s="219"/>
      <c r="T481" s="220"/>
      <c r="AT481" s="221" t="s">
        <v>136</v>
      </c>
      <c r="AU481" s="221" t="s">
        <v>85</v>
      </c>
      <c r="AV481" s="13" t="s">
        <v>134</v>
      </c>
      <c r="AW481" s="13" t="s">
        <v>39</v>
      </c>
      <c r="AX481" s="13" t="s">
        <v>24</v>
      </c>
      <c r="AY481" s="221" t="s">
        <v>126</v>
      </c>
    </row>
    <row r="482" spans="2:65" s="1" customFormat="1" ht="22.5" customHeight="1">
      <c r="B482" s="173"/>
      <c r="C482" s="174" t="s">
        <v>844</v>
      </c>
      <c r="D482" s="174" t="s">
        <v>129</v>
      </c>
      <c r="E482" s="175" t="s">
        <v>845</v>
      </c>
      <c r="F482" s="176" t="s">
        <v>846</v>
      </c>
      <c r="G482" s="177" t="s">
        <v>228</v>
      </c>
      <c r="H482" s="178">
        <v>337.4</v>
      </c>
      <c r="I482" s="179"/>
      <c r="J482" s="180">
        <f>ROUND(I482*H482,2)</f>
        <v>0</v>
      </c>
      <c r="K482" s="176" t="s">
        <v>133</v>
      </c>
      <c r="L482" s="40"/>
      <c r="M482" s="181" t="s">
        <v>5</v>
      </c>
      <c r="N482" s="182" t="s">
        <v>47</v>
      </c>
      <c r="O482" s="41"/>
      <c r="P482" s="183">
        <f>O482*H482</f>
        <v>0</v>
      </c>
      <c r="Q482" s="183">
        <v>0.00071</v>
      </c>
      <c r="R482" s="183">
        <f>Q482*H482</f>
        <v>0.239554</v>
      </c>
      <c r="S482" s="183">
        <v>0</v>
      </c>
      <c r="T482" s="184">
        <f>S482*H482</f>
        <v>0</v>
      </c>
      <c r="AR482" s="23" t="s">
        <v>134</v>
      </c>
      <c r="AT482" s="23" t="s">
        <v>129</v>
      </c>
      <c r="AU482" s="23" t="s">
        <v>85</v>
      </c>
      <c r="AY482" s="23" t="s">
        <v>126</v>
      </c>
      <c r="BE482" s="185">
        <f>IF(N482="základní",J482,0)</f>
        <v>0</v>
      </c>
      <c r="BF482" s="185">
        <f>IF(N482="snížená",J482,0)</f>
        <v>0</v>
      </c>
      <c r="BG482" s="185">
        <f>IF(N482="zákl. přenesená",J482,0)</f>
        <v>0</v>
      </c>
      <c r="BH482" s="185">
        <f>IF(N482="sníž. přenesená",J482,0)</f>
        <v>0</v>
      </c>
      <c r="BI482" s="185">
        <f>IF(N482="nulová",J482,0)</f>
        <v>0</v>
      </c>
      <c r="BJ482" s="23" t="s">
        <v>24</v>
      </c>
      <c r="BK482" s="185">
        <f>ROUND(I482*H482,2)</f>
        <v>0</v>
      </c>
      <c r="BL482" s="23" t="s">
        <v>134</v>
      </c>
      <c r="BM482" s="23" t="s">
        <v>847</v>
      </c>
    </row>
    <row r="483" spans="2:51" s="11" customFormat="1" ht="13.5">
      <c r="B483" s="186"/>
      <c r="D483" s="187" t="s">
        <v>136</v>
      </c>
      <c r="E483" s="188" t="s">
        <v>5</v>
      </c>
      <c r="F483" s="189" t="s">
        <v>848</v>
      </c>
      <c r="H483" s="190" t="s">
        <v>5</v>
      </c>
      <c r="I483" s="191"/>
      <c r="L483" s="186"/>
      <c r="M483" s="192"/>
      <c r="N483" s="193"/>
      <c r="O483" s="193"/>
      <c r="P483" s="193"/>
      <c r="Q483" s="193"/>
      <c r="R483" s="193"/>
      <c r="S483" s="193"/>
      <c r="T483" s="194"/>
      <c r="AT483" s="190" t="s">
        <v>136</v>
      </c>
      <c r="AU483" s="190" t="s">
        <v>85</v>
      </c>
      <c r="AV483" s="11" t="s">
        <v>24</v>
      </c>
      <c r="AW483" s="11" t="s">
        <v>39</v>
      </c>
      <c r="AX483" s="11" t="s">
        <v>76</v>
      </c>
      <c r="AY483" s="190" t="s">
        <v>126</v>
      </c>
    </row>
    <row r="484" spans="2:51" s="12" customFormat="1" ht="13.5">
      <c r="B484" s="195"/>
      <c r="D484" s="187" t="s">
        <v>136</v>
      </c>
      <c r="E484" s="204" t="s">
        <v>5</v>
      </c>
      <c r="F484" s="205" t="s">
        <v>849</v>
      </c>
      <c r="H484" s="206">
        <v>104.7</v>
      </c>
      <c r="I484" s="200"/>
      <c r="L484" s="195"/>
      <c r="M484" s="201"/>
      <c r="N484" s="202"/>
      <c r="O484" s="202"/>
      <c r="P484" s="202"/>
      <c r="Q484" s="202"/>
      <c r="R484" s="202"/>
      <c r="S484" s="202"/>
      <c r="T484" s="203"/>
      <c r="AT484" s="204" t="s">
        <v>136</v>
      </c>
      <c r="AU484" s="204" t="s">
        <v>85</v>
      </c>
      <c r="AV484" s="12" t="s">
        <v>85</v>
      </c>
      <c r="AW484" s="12" t="s">
        <v>39</v>
      </c>
      <c r="AX484" s="12" t="s">
        <v>76</v>
      </c>
      <c r="AY484" s="204" t="s">
        <v>126</v>
      </c>
    </row>
    <row r="485" spans="2:51" s="12" customFormat="1" ht="13.5">
      <c r="B485" s="195"/>
      <c r="D485" s="187" t="s">
        <v>136</v>
      </c>
      <c r="E485" s="204" t="s">
        <v>5</v>
      </c>
      <c r="F485" s="205" t="s">
        <v>850</v>
      </c>
      <c r="H485" s="206">
        <v>31.6</v>
      </c>
      <c r="I485" s="200"/>
      <c r="L485" s="195"/>
      <c r="M485" s="201"/>
      <c r="N485" s="202"/>
      <c r="O485" s="202"/>
      <c r="P485" s="202"/>
      <c r="Q485" s="202"/>
      <c r="R485" s="202"/>
      <c r="S485" s="202"/>
      <c r="T485" s="203"/>
      <c r="AT485" s="204" t="s">
        <v>136</v>
      </c>
      <c r="AU485" s="204" t="s">
        <v>85</v>
      </c>
      <c r="AV485" s="12" t="s">
        <v>85</v>
      </c>
      <c r="AW485" s="12" t="s">
        <v>39</v>
      </c>
      <c r="AX485" s="12" t="s">
        <v>76</v>
      </c>
      <c r="AY485" s="204" t="s">
        <v>126</v>
      </c>
    </row>
    <row r="486" spans="2:51" s="12" customFormat="1" ht="13.5">
      <c r="B486" s="195"/>
      <c r="D486" s="187" t="s">
        <v>136</v>
      </c>
      <c r="E486" s="204" t="s">
        <v>5</v>
      </c>
      <c r="F486" s="205" t="s">
        <v>851</v>
      </c>
      <c r="H486" s="206">
        <v>66</v>
      </c>
      <c r="I486" s="200"/>
      <c r="L486" s="195"/>
      <c r="M486" s="201"/>
      <c r="N486" s="202"/>
      <c r="O486" s="202"/>
      <c r="P486" s="202"/>
      <c r="Q486" s="202"/>
      <c r="R486" s="202"/>
      <c r="S486" s="202"/>
      <c r="T486" s="203"/>
      <c r="AT486" s="204" t="s">
        <v>136</v>
      </c>
      <c r="AU486" s="204" t="s">
        <v>85</v>
      </c>
      <c r="AV486" s="12" t="s">
        <v>85</v>
      </c>
      <c r="AW486" s="12" t="s">
        <v>39</v>
      </c>
      <c r="AX486" s="12" t="s">
        <v>76</v>
      </c>
      <c r="AY486" s="204" t="s">
        <v>126</v>
      </c>
    </row>
    <row r="487" spans="2:51" s="12" customFormat="1" ht="13.5">
      <c r="B487" s="195"/>
      <c r="D487" s="187" t="s">
        <v>136</v>
      </c>
      <c r="E487" s="204" t="s">
        <v>5</v>
      </c>
      <c r="F487" s="205" t="s">
        <v>852</v>
      </c>
      <c r="H487" s="206">
        <v>87.7</v>
      </c>
      <c r="I487" s="200"/>
      <c r="L487" s="195"/>
      <c r="M487" s="201"/>
      <c r="N487" s="202"/>
      <c r="O487" s="202"/>
      <c r="P487" s="202"/>
      <c r="Q487" s="202"/>
      <c r="R487" s="202"/>
      <c r="S487" s="202"/>
      <c r="T487" s="203"/>
      <c r="AT487" s="204" t="s">
        <v>136</v>
      </c>
      <c r="AU487" s="204" t="s">
        <v>85</v>
      </c>
      <c r="AV487" s="12" t="s">
        <v>85</v>
      </c>
      <c r="AW487" s="12" t="s">
        <v>39</v>
      </c>
      <c r="AX487" s="12" t="s">
        <v>76</v>
      </c>
      <c r="AY487" s="204" t="s">
        <v>126</v>
      </c>
    </row>
    <row r="488" spans="2:51" s="12" customFormat="1" ht="13.5">
      <c r="B488" s="195"/>
      <c r="D488" s="187" t="s">
        <v>136</v>
      </c>
      <c r="E488" s="204" t="s">
        <v>5</v>
      </c>
      <c r="F488" s="205" t="s">
        <v>853</v>
      </c>
      <c r="H488" s="206">
        <v>47.4</v>
      </c>
      <c r="I488" s="200"/>
      <c r="L488" s="195"/>
      <c r="M488" s="201"/>
      <c r="N488" s="202"/>
      <c r="O488" s="202"/>
      <c r="P488" s="202"/>
      <c r="Q488" s="202"/>
      <c r="R488" s="202"/>
      <c r="S488" s="202"/>
      <c r="T488" s="203"/>
      <c r="AT488" s="204" t="s">
        <v>136</v>
      </c>
      <c r="AU488" s="204" t="s">
        <v>85</v>
      </c>
      <c r="AV488" s="12" t="s">
        <v>85</v>
      </c>
      <c r="AW488" s="12" t="s">
        <v>39</v>
      </c>
      <c r="AX488" s="12" t="s">
        <v>76</v>
      </c>
      <c r="AY488" s="204" t="s">
        <v>126</v>
      </c>
    </row>
    <row r="489" spans="2:51" s="13" customFormat="1" ht="13.5">
      <c r="B489" s="213"/>
      <c r="D489" s="196" t="s">
        <v>136</v>
      </c>
      <c r="E489" s="214" t="s">
        <v>5</v>
      </c>
      <c r="F489" s="215" t="s">
        <v>237</v>
      </c>
      <c r="H489" s="216">
        <v>337.4</v>
      </c>
      <c r="I489" s="217"/>
      <c r="L489" s="213"/>
      <c r="M489" s="218"/>
      <c r="N489" s="219"/>
      <c r="O489" s="219"/>
      <c r="P489" s="219"/>
      <c r="Q489" s="219"/>
      <c r="R489" s="219"/>
      <c r="S489" s="219"/>
      <c r="T489" s="220"/>
      <c r="AT489" s="221" t="s">
        <v>136</v>
      </c>
      <c r="AU489" s="221" t="s">
        <v>85</v>
      </c>
      <c r="AV489" s="13" t="s">
        <v>134</v>
      </c>
      <c r="AW489" s="13" t="s">
        <v>39</v>
      </c>
      <c r="AX489" s="13" t="s">
        <v>24</v>
      </c>
      <c r="AY489" s="221" t="s">
        <v>126</v>
      </c>
    </row>
    <row r="490" spans="2:65" s="1" customFormat="1" ht="31.5" customHeight="1">
      <c r="B490" s="173"/>
      <c r="C490" s="174" t="s">
        <v>854</v>
      </c>
      <c r="D490" s="174" t="s">
        <v>129</v>
      </c>
      <c r="E490" s="175" t="s">
        <v>855</v>
      </c>
      <c r="F490" s="176" t="s">
        <v>856</v>
      </c>
      <c r="G490" s="177" t="s">
        <v>228</v>
      </c>
      <c r="H490" s="178">
        <v>202.3</v>
      </c>
      <c r="I490" s="179"/>
      <c r="J490" s="180">
        <f>ROUND(I490*H490,2)</f>
        <v>0</v>
      </c>
      <c r="K490" s="176" t="s">
        <v>133</v>
      </c>
      <c r="L490" s="40"/>
      <c r="M490" s="181" t="s">
        <v>5</v>
      </c>
      <c r="N490" s="182" t="s">
        <v>47</v>
      </c>
      <c r="O490" s="41"/>
      <c r="P490" s="183">
        <f>O490*H490</f>
        <v>0</v>
      </c>
      <c r="Q490" s="183">
        <v>0</v>
      </c>
      <c r="R490" s="183">
        <f>Q490*H490</f>
        <v>0</v>
      </c>
      <c r="S490" s="183">
        <v>0</v>
      </c>
      <c r="T490" s="184">
        <f>S490*H490</f>
        <v>0</v>
      </c>
      <c r="AR490" s="23" t="s">
        <v>134</v>
      </c>
      <c r="AT490" s="23" t="s">
        <v>129</v>
      </c>
      <c r="AU490" s="23" t="s">
        <v>85</v>
      </c>
      <c r="AY490" s="23" t="s">
        <v>126</v>
      </c>
      <c r="BE490" s="185">
        <f>IF(N490="základní",J490,0)</f>
        <v>0</v>
      </c>
      <c r="BF490" s="185">
        <f>IF(N490="snížená",J490,0)</f>
        <v>0</v>
      </c>
      <c r="BG490" s="185">
        <f>IF(N490="zákl. přenesená",J490,0)</f>
        <v>0</v>
      </c>
      <c r="BH490" s="185">
        <f>IF(N490="sníž. přenesená",J490,0)</f>
        <v>0</v>
      </c>
      <c r="BI490" s="185">
        <f>IF(N490="nulová",J490,0)</f>
        <v>0</v>
      </c>
      <c r="BJ490" s="23" t="s">
        <v>24</v>
      </c>
      <c r="BK490" s="185">
        <f>ROUND(I490*H490,2)</f>
        <v>0</v>
      </c>
      <c r="BL490" s="23" t="s">
        <v>134</v>
      </c>
      <c r="BM490" s="23" t="s">
        <v>857</v>
      </c>
    </row>
    <row r="491" spans="2:51" s="11" customFormat="1" ht="13.5">
      <c r="B491" s="186"/>
      <c r="D491" s="187" t="s">
        <v>136</v>
      </c>
      <c r="E491" s="188" t="s">
        <v>5</v>
      </c>
      <c r="F491" s="189" t="s">
        <v>858</v>
      </c>
      <c r="H491" s="190" t="s">
        <v>5</v>
      </c>
      <c r="I491" s="191"/>
      <c r="L491" s="186"/>
      <c r="M491" s="192"/>
      <c r="N491" s="193"/>
      <c r="O491" s="193"/>
      <c r="P491" s="193"/>
      <c r="Q491" s="193"/>
      <c r="R491" s="193"/>
      <c r="S491" s="193"/>
      <c r="T491" s="194"/>
      <c r="AT491" s="190" t="s">
        <v>136</v>
      </c>
      <c r="AU491" s="190" t="s">
        <v>85</v>
      </c>
      <c r="AV491" s="11" t="s">
        <v>24</v>
      </c>
      <c r="AW491" s="11" t="s">
        <v>39</v>
      </c>
      <c r="AX491" s="11" t="s">
        <v>76</v>
      </c>
      <c r="AY491" s="190" t="s">
        <v>126</v>
      </c>
    </row>
    <row r="492" spans="2:51" s="12" customFormat="1" ht="13.5">
      <c r="B492" s="195"/>
      <c r="D492" s="187" t="s">
        <v>136</v>
      </c>
      <c r="E492" s="204" t="s">
        <v>5</v>
      </c>
      <c r="F492" s="205" t="s">
        <v>859</v>
      </c>
      <c r="H492" s="206">
        <v>104.7</v>
      </c>
      <c r="I492" s="200"/>
      <c r="L492" s="195"/>
      <c r="M492" s="201"/>
      <c r="N492" s="202"/>
      <c r="O492" s="202"/>
      <c r="P492" s="202"/>
      <c r="Q492" s="202"/>
      <c r="R492" s="202"/>
      <c r="S492" s="202"/>
      <c r="T492" s="203"/>
      <c r="AT492" s="204" t="s">
        <v>136</v>
      </c>
      <c r="AU492" s="204" t="s">
        <v>85</v>
      </c>
      <c r="AV492" s="12" t="s">
        <v>85</v>
      </c>
      <c r="AW492" s="12" t="s">
        <v>39</v>
      </c>
      <c r="AX492" s="12" t="s">
        <v>76</v>
      </c>
      <c r="AY492" s="204" t="s">
        <v>126</v>
      </c>
    </row>
    <row r="493" spans="2:51" s="12" customFormat="1" ht="13.5">
      <c r="B493" s="195"/>
      <c r="D493" s="187" t="s">
        <v>136</v>
      </c>
      <c r="E493" s="204" t="s">
        <v>5</v>
      </c>
      <c r="F493" s="205" t="s">
        <v>843</v>
      </c>
      <c r="H493" s="206">
        <v>31.6</v>
      </c>
      <c r="I493" s="200"/>
      <c r="L493" s="195"/>
      <c r="M493" s="201"/>
      <c r="N493" s="202"/>
      <c r="O493" s="202"/>
      <c r="P493" s="202"/>
      <c r="Q493" s="202"/>
      <c r="R493" s="202"/>
      <c r="S493" s="202"/>
      <c r="T493" s="203"/>
      <c r="AT493" s="204" t="s">
        <v>136</v>
      </c>
      <c r="AU493" s="204" t="s">
        <v>85</v>
      </c>
      <c r="AV493" s="12" t="s">
        <v>85</v>
      </c>
      <c r="AW493" s="12" t="s">
        <v>39</v>
      </c>
      <c r="AX493" s="12" t="s">
        <v>76</v>
      </c>
      <c r="AY493" s="204" t="s">
        <v>126</v>
      </c>
    </row>
    <row r="494" spans="2:51" s="12" customFormat="1" ht="13.5">
      <c r="B494" s="195"/>
      <c r="D494" s="187" t="s">
        <v>136</v>
      </c>
      <c r="E494" s="204" t="s">
        <v>5</v>
      </c>
      <c r="F494" s="205" t="s">
        <v>860</v>
      </c>
      <c r="H494" s="206">
        <v>66</v>
      </c>
      <c r="I494" s="200"/>
      <c r="L494" s="195"/>
      <c r="M494" s="201"/>
      <c r="N494" s="202"/>
      <c r="O494" s="202"/>
      <c r="P494" s="202"/>
      <c r="Q494" s="202"/>
      <c r="R494" s="202"/>
      <c r="S494" s="202"/>
      <c r="T494" s="203"/>
      <c r="AT494" s="204" t="s">
        <v>136</v>
      </c>
      <c r="AU494" s="204" t="s">
        <v>85</v>
      </c>
      <c r="AV494" s="12" t="s">
        <v>85</v>
      </c>
      <c r="AW494" s="12" t="s">
        <v>39</v>
      </c>
      <c r="AX494" s="12" t="s">
        <v>76</v>
      </c>
      <c r="AY494" s="204" t="s">
        <v>126</v>
      </c>
    </row>
    <row r="495" spans="2:51" s="13" customFormat="1" ht="13.5">
      <c r="B495" s="213"/>
      <c r="D495" s="196" t="s">
        <v>136</v>
      </c>
      <c r="E495" s="214" t="s">
        <v>5</v>
      </c>
      <c r="F495" s="215" t="s">
        <v>237</v>
      </c>
      <c r="H495" s="216">
        <v>202.3</v>
      </c>
      <c r="I495" s="217"/>
      <c r="L495" s="213"/>
      <c r="M495" s="218"/>
      <c r="N495" s="219"/>
      <c r="O495" s="219"/>
      <c r="P495" s="219"/>
      <c r="Q495" s="219"/>
      <c r="R495" s="219"/>
      <c r="S495" s="219"/>
      <c r="T495" s="220"/>
      <c r="AT495" s="221" t="s">
        <v>136</v>
      </c>
      <c r="AU495" s="221" t="s">
        <v>85</v>
      </c>
      <c r="AV495" s="13" t="s">
        <v>134</v>
      </c>
      <c r="AW495" s="13" t="s">
        <v>39</v>
      </c>
      <c r="AX495" s="13" t="s">
        <v>24</v>
      </c>
      <c r="AY495" s="221" t="s">
        <v>126</v>
      </c>
    </row>
    <row r="496" spans="2:65" s="1" customFormat="1" ht="22.5" customHeight="1">
      <c r="B496" s="173"/>
      <c r="C496" s="174" t="s">
        <v>861</v>
      </c>
      <c r="D496" s="174" t="s">
        <v>129</v>
      </c>
      <c r="E496" s="175" t="s">
        <v>862</v>
      </c>
      <c r="F496" s="176" t="s">
        <v>863</v>
      </c>
      <c r="G496" s="177" t="s">
        <v>228</v>
      </c>
      <c r="H496" s="178">
        <v>31.6</v>
      </c>
      <c r="I496" s="179"/>
      <c r="J496" s="180">
        <f>ROUND(I496*H496,2)</f>
        <v>0</v>
      </c>
      <c r="K496" s="176" t="s">
        <v>133</v>
      </c>
      <c r="L496" s="40"/>
      <c r="M496" s="181" t="s">
        <v>5</v>
      </c>
      <c r="N496" s="182" t="s">
        <v>47</v>
      </c>
      <c r="O496" s="41"/>
      <c r="P496" s="183">
        <f>O496*H496</f>
        <v>0</v>
      </c>
      <c r="Q496" s="183">
        <v>0.09792</v>
      </c>
      <c r="R496" s="183">
        <f>Q496*H496</f>
        <v>3.094272</v>
      </c>
      <c r="S496" s="183">
        <v>0</v>
      </c>
      <c r="T496" s="184">
        <f>S496*H496</f>
        <v>0</v>
      </c>
      <c r="AR496" s="23" t="s">
        <v>134</v>
      </c>
      <c r="AT496" s="23" t="s">
        <v>129</v>
      </c>
      <c r="AU496" s="23" t="s">
        <v>85</v>
      </c>
      <c r="AY496" s="23" t="s">
        <v>126</v>
      </c>
      <c r="BE496" s="185">
        <f>IF(N496="základní",J496,0)</f>
        <v>0</v>
      </c>
      <c r="BF496" s="185">
        <f>IF(N496="snížená",J496,0)</f>
        <v>0</v>
      </c>
      <c r="BG496" s="185">
        <f>IF(N496="zákl. přenesená",J496,0)</f>
        <v>0</v>
      </c>
      <c r="BH496" s="185">
        <f>IF(N496="sníž. přenesená",J496,0)</f>
        <v>0</v>
      </c>
      <c r="BI496" s="185">
        <f>IF(N496="nulová",J496,0)</f>
        <v>0</v>
      </c>
      <c r="BJ496" s="23" t="s">
        <v>24</v>
      </c>
      <c r="BK496" s="185">
        <f>ROUND(I496*H496,2)</f>
        <v>0</v>
      </c>
      <c r="BL496" s="23" t="s">
        <v>134</v>
      </c>
      <c r="BM496" s="23" t="s">
        <v>864</v>
      </c>
    </row>
    <row r="497" spans="2:51" s="12" customFormat="1" ht="13.5">
      <c r="B497" s="195"/>
      <c r="D497" s="196" t="s">
        <v>136</v>
      </c>
      <c r="E497" s="197" t="s">
        <v>5</v>
      </c>
      <c r="F497" s="198" t="s">
        <v>865</v>
      </c>
      <c r="H497" s="199">
        <v>31.6</v>
      </c>
      <c r="I497" s="200"/>
      <c r="L497" s="195"/>
      <c r="M497" s="201"/>
      <c r="N497" s="202"/>
      <c r="O497" s="202"/>
      <c r="P497" s="202"/>
      <c r="Q497" s="202"/>
      <c r="R497" s="202"/>
      <c r="S497" s="202"/>
      <c r="T497" s="203"/>
      <c r="AT497" s="204" t="s">
        <v>136</v>
      </c>
      <c r="AU497" s="204" t="s">
        <v>85</v>
      </c>
      <c r="AV497" s="12" t="s">
        <v>85</v>
      </c>
      <c r="AW497" s="12" t="s">
        <v>39</v>
      </c>
      <c r="AX497" s="12" t="s">
        <v>24</v>
      </c>
      <c r="AY497" s="204" t="s">
        <v>126</v>
      </c>
    </row>
    <row r="498" spans="2:65" s="1" customFormat="1" ht="22.5" customHeight="1">
      <c r="B498" s="173"/>
      <c r="C498" s="174" t="s">
        <v>866</v>
      </c>
      <c r="D498" s="174" t="s">
        <v>129</v>
      </c>
      <c r="E498" s="175" t="s">
        <v>867</v>
      </c>
      <c r="F498" s="176" t="s">
        <v>868</v>
      </c>
      <c r="G498" s="177" t="s">
        <v>228</v>
      </c>
      <c r="H498" s="178">
        <v>31</v>
      </c>
      <c r="I498" s="179"/>
      <c r="J498" s="180">
        <f>ROUND(I498*H498,2)</f>
        <v>0</v>
      </c>
      <c r="K498" s="176" t="s">
        <v>133</v>
      </c>
      <c r="L498" s="40"/>
      <c r="M498" s="181" t="s">
        <v>5</v>
      </c>
      <c r="N498" s="182" t="s">
        <v>47</v>
      </c>
      <c r="O498" s="41"/>
      <c r="P498" s="183">
        <f>O498*H498</f>
        <v>0</v>
      </c>
      <c r="Q498" s="183">
        <v>0.08425</v>
      </c>
      <c r="R498" s="183">
        <f>Q498*H498</f>
        <v>2.6117500000000002</v>
      </c>
      <c r="S498" s="183">
        <v>0</v>
      </c>
      <c r="T498" s="184">
        <f>S498*H498</f>
        <v>0</v>
      </c>
      <c r="AR498" s="23" t="s">
        <v>134</v>
      </c>
      <c r="AT498" s="23" t="s">
        <v>129</v>
      </c>
      <c r="AU498" s="23" t="s">
        <v>85</v>
      </c>
      <c r="AY498" s="23" t="s">
        <v>126</v>
      </c>
      <c r="BE498" s="185">
        <f>IF(N498="základní",J498,0)</f>
        <v>0</v>
      </c>
      <c r="BF498" s="185">
        <f>IF(N498="snížená",J498,0)</f>
        <v>0</v>
      </c>
      <c r="BG498" s="185">
        <f>IF(N498="zákl. přenesená",J498,0)</f>
        <v>0</v>
      </c>
      <c r="BH498" s="185">
        <f>IF(N498="sníž. přenesená",J498,0)</f>
        <v>0</v>
      </c>
      <c r="BI498" s="185">
        <f>IF(N498="nulová",J498,0)</f>
        <v>0</v>
      </c>
      <c r="BJ498" s="23" t="s">
        <v>24</v>
      </c>
      <c r="BK498" s="185">
        <f>ROUND(I498*H498,2)</f>
        <v>0</v>
      </c>
      <c r="BL498" s="23" t="s">
        <v>134</v>
      </c>
      <c r="BM498" s="23" t="s">
        <v>869</v>
      </c>
    </row>
    <row r="499" spans="2:51" s="11" customFormat="1" ht="13.5">
      <c r="B499" s="186"/>
      <c r="D499" s="187" t="s">
        <v>136</v>
      </c>
      <c r="E499" s="188" t="s">
        <v>5</v>
      </c>
      <c r="F499" s="189" t="s">
        <v>870</v>
      </c>
      <c r="H499" s="190" t="s">
        <v>5</v>
      </c>
      <c r="I499" s="191"/>
      <c r="L499" s="186"/>
      <c r="M499" s="192"/>
      <c r="N499" s="193"/>
      <c r="O499" s="193"/>
      <c r="P499" s="193"/>
      <c r="Q499" s="193"/>
      <c r="R499" s="193"/>
      <c r="S499" s="193"/>
      <c r="T499" s="194"/>
      <c r="AT499" s="190" t="s">
        <v>136</v>
      </c>
      <c r="AU499" s="190" t="s">
        <v>85</v>
      </c>
      <c r="AV499" s="11" t="s">
        <v>24</v>
      </c>
      <c r="AW499" s="11" t="s">
        <v>39</v>
      </c>
      <c r="AX499" s="11" t="s">
        <v>76</v>
      </c>
      <c r="AY499" s="190" t="s">
        <v>126</v>
      </c>
    </row>
    <row r="500" spans="2:51" s="12" customFormat="1" ht="13.5">
      <c r="B500" s="195"/>
      <c r="D500" s="196" t="s">
        <v>136</v>
      </c>
      <c r="E500" s="197" t="s">
        <v>5</v>
      </c>
      <c r="F500" s="198" t="s">
        <v>394</v>
      </c>
      <c r="H500" s="199">
        <v>31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204" t="s">
        <v>136</v>
      </c>
      <c r="AU500" s="204" t="s">
        <v>85</v>
      </c>
      <c r="AV500" s="12" t="s">
        <v>85</v>
      </c>
      <c r="AW500" s="12" t="s">
        <v>39</v>
      </c>
      <c r="AX500" s="12" t="s">
        <v>24</v>
      </c>
      <c r="AY500" s="204" t="s">
        <v>126</v>
      </c>
    </row>
    <row r="501" spans="2:65" s="1" customFormat="1" ht="22.5" customHeight="1">
      <c r="B501" s="173"/>
      <c r="C501" s="230" t="s">
        <v>871</v>
      </c>
      <c r="D501" s="230" t="s">
        <v>332</v>
      </c>
      <c r="E501" s="231" t="s">
        <v>872</v>
      </c>
      <c r="F501" s="232" t="s">
        <v>873</v>
      </c>
      <c r="G501" s="233" t="s">
        <v>228</v>
      </c>
      <c r="H501" s="234">
        <v>32.55</v>
      </c>
      <c r="I501" s="235"/>
      <c r="J501" s="236">
        <f>ROUND(I501*H501,2)</f>
        <v>0</v>
      </c>
      <c r="K501" s="232" t="s">
        <v>133</v>
      </c>
      <c r="L501" s="237"/>
      <c r="M501" s="238" t="s">
        <v>5</v>
      </c>
      <c r="N501" s="239" t="s">
        <v>47</v>
      </c>
      <c r="O501" s="41"/>
      <c r="P501" s="183">
        <f>O501*H501</f>
        <v>0</v>
      </c>
      <c r="Q501" s="183">
        <v>0.13</v>
      </c>
      <c r="R501" s="183">
        <f>Q501*H501</f>
        <v>4.2315</v>
      </c>
      <c r="S501" s="183">
        <v>0</v>
      </c>
      <c r="T501" s="184">
        <f>S501*H501</f>
        <v>0</v>
      </c>
      <c r="AR501" s="23" t="s">
        <v>171</v>
      </c>
      <c r="AT501" s="23" t="s">
        <v>332</v>
      </c>
      <c r="AU501" s="23" t="s">
        <v>85</v>
      </c>
      <c r="AY501" s="23" t="s">
        <v>126</v>
      </c>
      <c r="BE501" s="185">
        <f>IF(N501="základní",J501,0)</f>
        <v>0</v>
      </c>
      <c r="BF501" s="185">
        <f>IF(N501="snížená",J501,0)</f>
        <v>0</v>
      </c>
      <c r="BG501" s="185">
        <f>IF(N501="zákl. přenesená",J501,0)</f>
        <v>0</v>
      </c>
      <c r="BH501" s="185">
        <f>IF(N501="sníž. přenesená",J501,0)</f>
        <v>0</v>
      </c>
      <c r="BI501" s="185">
        <f>IF(N501="nulová",J501,0)</f>
        <v>0</v>
      </c>
      <c r="BJ501" s="23" t="s">
        <v>24</v>
      </c>
      <c r="BK501" s="185">
        <f>ROUND(I501*H501,2)</f>
        <v>0</v>
      </c>
      <c r="BL501" s="23" t="s">
        <v>134</v>
      </c>
      <c r="BM501" s="23" t="s">
        <v>874</v>
      </c>
    </row>
    <row r="502" spans="2:51" s="11" customFormat="1" ht="13.5">
      <c r="B502" s="186"/>
      <c r="D502" s="187" t="s">
        <v>136</v>
      </c>
      <c r="E502" s="188" t="s">
        <v>5</v>
      </c>
      <c r="F502" s="189" t="s">
        <v>875</v>
      </c>
      <c r="H502" s="190" t="s">
        <v>5</v>
      </c>
      <c r="I502" s="191"/>
      <c r="L502" s="186"/>
      <c r="M502" s="192"/>
      <c r="N502" s="193"/>
      <c r="O502" s="193"/>
      <c r="P502" s="193"/>
      <c r="Q502" s="193"/>
      <c r="R502" s="193"/>
      <c r="S502" s="193"/>
      <c r="T502" s="194"/>
      <c r="AT502" s="190" t="s">
        <v>136</v>
      </c>
      <c r="AU502" s="190" t="s">
        <v>85</v>
      </c>
      <c r="AV502" s="11" t="s">
        <v>24</v>
      </c>
      <c r="AW502" s="11" t="s">
        <v>39</v>
      </c>
      <c r="AX502" s="11" t="s">
        <v>76</v>
      </c>
      <c r="AY502" s="190" t="s">
        <v>126</v>
      </c>
    </row>
    <row r="503" spans="2:51" s="12" customFormat="1" ht="13.5">
      <c r="B503" s="195"/>
      <c r="D503" s="187" t="s">
        <v>136</v>
      </c>
      <c r="E503" s="204" t="s">
        <v>5</v>
      </c>
      <c r="F503" s="205" t="s">
        <v>876</v>
      </c>
      <c r="H503" s="206">
        <v>32.55</v>
      </c>
      <c r="I503" s="200"/>
      <c r="L503" s="195"/>
      <c r="M503" s="201"/>
      <c r="N503" s="202"/>
      <c r="O503" s="202"/>
      <c r="P503" s="202"/>
      <c r="Q503" s="202"/>
      <c r="R503" s="202"/>
      <c r="S503" s="202"/>
      <c r="T503" s="203"/>
      <c r="AT503" s="204" t="s">
        <v>136</v>
      </c>
      <c r="AU503" s="204" t="s">
        <v>85</v>
      </c>
      <c r="AV503" s="12" t="s">
        <v>85</v>
      </c>
      <c r="AW503" s="12" t="s">
        <v>39</v>
      </c>
      <c r="AX503" s="12" t="s">
        <v>24</v>
      </c>
      <c r="AY503" s="204" t="s">
        <v>126</v>
      </c>
    </row>
    <row r="504" spans="2:63" s="10" customFormat="1" ht="29.85" customHeight="1">
      <c r="B504" s="159"/>
      <c r="D504" s="170" t="s">
        <v>75</v>
      </c>
      <c r="E504" s="171" t="s">
        <v>161</v>
      </c>
      <c r="F504" s="171" t="s">
        <v>877</v>
      </c>
      <c r="I504" s="162"/>
      <c r="J504" s="172">
        <f>BK504</f>
        <v>0</v>
      </c>
      <c r="L504" s="159"/>
      <c r="M504" s="164"/>
      <c r="N504" s="165"/>
      <c r="O504" s="165"/>
      <c r="P504" s="166">
        <f>SUM(P505:P522)</f>
        <v>0</v>
      </c>
      <c r="Q504" s="165"/>
      <c r="R504" s="166">
        <f>SUM(R505:R522)</f>
        <v>0.011302999999999999</v>
      </c>
      <c r="S504" s="165"/>
      <c r="T504" s="167">
        <f>SUM(T505:T522)</f>
        <v>0</v>
      </c>
      <c r="AR504" s="160" t="s">
        <v>24</v>
      </c>
      <c r="AT504" s="168" t="s">
        <v>75</v>
      </c>
      <c r="AU504" s="168" t="s">
        <v>24</v>
      </c>
      <c r="AY504" s="160" t="s">
        <v>126</v>
      </c>
      <c r="BK504" s="169">
        <f>SUM(BK505:BK522)</f>
        <v>0</v>
      </c>
    </row>
    <row r="505" spans="2:65" s="1" customFormat="1" ht="22.5" customHeight="1">
      <c r="B505" s="173"/>
      <c r="C505" s="174" t="s">
        <v>878</v>
      </c>
      <c r="D505" s="174" t="s">
        <v>129</v>
      </c>
      <c r="E505" s="175" t="s">
        <v>879</v>
      </c>
      <c r="F505" s="176" t="s">
        <v>880</v>
      </c>
      <c r="G505" s="177" t="s">
        <v>228</v>
      </c>
      <c r="H505" s="178">
        <v>6.06</v>
      </c>
      <c r="I505" s="179"/>
      <c r="J505" s="180">
        <f>ROUND(I505*H505,2)</f>
        <v>0</v>
      </c>
      <c r="K505" s="176" t="s">
        <v>133</v>
      </c>
      <c r="L505" s="40"/>
      <c r="M505" s="181" t="s">
        <v>5</v>
      </c>
      <c r="N505" s="182" t="s">
        <v>47</v>
      </c>
      <c r="O505" s="41"/>
      <c r="P505" s="183">
        <f>O505*H505</f>
        <v>0</v>
      </c>
      <c r="Q505" s="183">
        <v>0.00082</v>
      </c>
      <c r="R505" s="183">
        <f>Q505*H505</f>
        <v>0.0049692</v>
      </c>
      <c r="S505" s="183">
        <v>0</v>
      </c>
      <c r="T505" s="184">
        <f>S505*H505</f>
        <v>0</v>
      </c>
      <c r="AR505" s="23" t="s">
        <v>134</v>
      </c>
      <c r="AT505" s="23" t="s">
        <v>129</v>
      </c>
      <c r="AU505" s="23" t="s">
        <v>85</v>
      </c>
      <c r="AY505" s="23" t="s">
        <v>126</v>
      </c>
      <c r="BE505" s="185">
        <f>IF(N505="základní",J505,0)</f>
        <v>0</v>
      </c>
      <c r="BF505" s="185">
        <f>IF(N505="snížená",J505,0)</f>
        <v>0</v>
      </c>
      <c r="BG505" s="185">
        <f>IF(N505="zákl. přenesená",J505,0)</f>
        <v>0</v>
      </c>
      <c r="BH505" s="185">
        <f>IF(N505="sníž. přenesená",J505,0)</f>
        <v>0</v>
      </c>
      <c r="BI505" s="185">
        <f>IF(N505="nulová",J505,0)</f>
        <v>0</v>
      </c>
      <c r="BJ505" s="23" t="s">
        <v>24</v>
      </c>
      <c r="BK505" s="185">
        <f>ROUND(I505*H505,2)</f>
        <v>0</v>
      </c>
      <c r="BL505" s="23" t="s">
        <v>134</v>
      </c>
      <c r="BM505" s="23" t="s">
        <v>881</v>
      </c>
    </row>
    <row r="506" spans="2:51" s="11" customFormat="1" ht="13.5">
      <c r="B506" s="186"/>
      <c r="D506" s="187" t="s">
        <v>136</v>
      </c>
      <c r="E506" s="188" t="s">
        <v>5</v>
      </c>
      <c r="F506" s="189" t="s">
        <v>882</v>
      </c>
      <c r="H506" s="190" t="s">
        <v>5</v>
      </c>
      <c r="I506" s="191"/>
      <c r="L506" s="186"/>
      <c r="M506" s="192"/>
      <c r="N506" s="193"/>
      <c r="O506" s="193"/>
      <c r="P506" s="193"/>
      <c r="Q506" s="193"/>
      <c r="R506" s="193"/>
      <c r="S506" s="193"/>
      <c r="T506" s="194"/>
      <c r="AT506" s="190" t="s">
        <v>136</v>
      </c>
      <c r="AU506" s="190" t="s">
        <v>85</v>
      </c>
      <c r="AV506" s="11" t="s">
        <v>24</v>
      </c>
      <c r="AW506" s="11" t="s">
        <v>39</v>
      </c>
      <c r="AX506" s="11" t="s">
        <v>76</v>
      </c>
      <c r="AY506" s="190" t="s">
        <v>126</v>
      </c>
    </row>
    <row r="507" spans="2:51" s="12" customFormat="1" ht="13.5">
      <c r="B507" s="195"/>
      <c r="D507" s="196" t="s">
        <v>136</v>
      </c>
      <c r="E507" s="197" t="s">
        <v>5</v>
      </c>
      <c r="F507" s="198" t="s">
        <v>883</v>
      </c>
      <c r="H507" s="199">
        <v>6.06</v>
      </c>
      <c r="I507" s="200"/>
      <c r="L507" s="195"/>
      <c r="M507" s="201"/>
      <c r="N507" s="202"/>
      <c r="O507" s="202"/>
      <c r="P507" s="202"/>
      <c r="Q507" s="202"/>
      <c r="R507" s="202"/>
      <c r="S507" s="202"/>
      <c r="T507" s="203"/>
      <c r="AT507" s="204" t="s">
        <v>136</v>
      </c>
      <c r="AU507" s="204" t="s">
        <v>85</v>
      </c>
      <c r="AV507" s="12" t="s">
        <v>85</v>
      </c>
      <c r="AW507" s="12" t="s">
        <v>39</v>
      </c>
      <c r="AX507" s="12" t="s">
        <v>24</v>
      </c>
      <c r="AY507" s="204" t="s">
        <v>126</v>
      </c>
    </row>
    <row r="508" spans="2:65" s="1" customFormat="1" ht="22.5" customHeight="1">
      <c r="B508" s="173"/>
      <c r="C508" s="174" t="s">
        <v>884</v>
      </c>
      <c r="D508" s="174" t="s">
        <v>129</v>
      </c>
      <c r="E508" s="175" t="s">
        <v>885</v>
      </c>
      <c r="F508" s="176" t="s">
        <v>886</v>
      </c>
      <c r="G508" s="177" t="s">
        <v>228</v>
      </c>
      <c r="H508" s="178">
        <v>7.552</v>
      </c>
      <c r="I508" s="179"/>
      <c r="J508" s="180">
        <f>ROUND(I508*H508,2)</f>
        <v>0</v>
      </c>
      <c r="K508" s="176" t="s">
        <v>133</v>
      </c>
      <c r="L508" s="40"/>
      <c r="M508" s="181" t="s">
        <v>5</v>
      </c>
      <c r="N508" s="182" t="s">
        <v>47</v>
      </c>
      <c r="O508" s="41"/>
      <c r="P508" s="183">
        <f>O508*H508</f>
        <v>0</v>
      </c>
      <c r="Q508" s="183">
        <v>6E-05</v>
      </c>
      <c r="R508" s="183">
        <f>Q508*H508</f>
        <v>0.00045312</v>
      </c>
      <c r="S508" s="183">
        <v>0</v>
      </c>
      <c r="T508" s="184">
        <f>S508*H508</f>
        <v>0</v>
      </c>
      <c r="AR508" s="23" t="s">
        <v>134</v>
      </c>
      <c r="AT508" s="23" t="s">
        <v>129</v>
      </c>
      <c r="AU508" s="23" t="s">
        <v>85</v>
      </c>
      <c r="AY508" s="23" t="s">
        <v>126</v>
      </c>
      <c r="BE508" s="185">
        <f>IF(N508="základní",J508,0)</f>
        <v>0</v>
      </c>
      <c r="BF508" s="185">
        <f>IF(N508="snížená",J508,0)</f>
        <v>0</v>
      </c>
      <c r="BG508" s="185">
        <f>IF(N508="zákl. přenesená",J508,0)</f>
        <v>0</v>
      </c>
      <c r="BH508" s="185">
        <f>IF(N508="sníž. přenesená",J508,0)</f>
        <v>0</v>
      </c>
      <c r="BI508" s="185">
        <f>IF(N508="nulová",J508,0)</f>
        <v>0</v>
      </c>
      <c r="BJ508" s="23" t="s">
        <v>24</v>
      </c>
      <c r="BK508" s="185">
        <f>ROUND(I508*H508,2)</f>
        <v>0</v>
      </c>
      <c r="BL508" s="23" t="s">
        <v>134</v>
      </c>
      <c r="BM508" s="23" t="s">
        <v>887</v>
      </c>
    </row>
    <row r="509" spans="2:51" s="11" customFormat="1" ht="13.5">
      <c r="B509" s="186"/>
      <c r="D509" s="187" t="s">
        <v>136</v>
      </c>
      <c r="E509" s="188" t="s">
        <v>5</v>
      </c>
      <c r="F509" s="189" t="s">
        <v>888</v>
      </c>
      <c r="H509" s="190" t="s">
        <v>5</v>
      </c>
      <c r="I509" s="191"/>
      <c r="L509" s="186"/>
      <c r="M509" s="192"/>
      <c r="N509" s="193"/>
      <c r="O509" s="193"/>
      <c r="P509" s="193"/>
      <c r="Q509" s="193"/>
      <c r="R509" s="193"/>
      <c r="S509" s="193"/>
      <c r="T509" s="194"/>
      <c r="AT509" s="190" t="s">
        <v>136</v>
      </c>
      <c r="AU509" s="190" t="s">
        <v>85</v>
      </c>
      <c r="AV509" s="11" t="s">
        <v>24</v>
      </c>
      <c r="AW509" s="11" t="s">
        <v>39</v>
      </c>
      <c r="AX509" s="11" t="s">
        <v>76</v>
      </c>
      <c r="AY509" s="190" t="s">
        <v>126</v>
      </c>
    </row>
    <row r="510" spans="2:51" s="12" customFormat="1" ht="13.5">
      <c r="B510" s="195"/>
      <c r="D510" s="187" t="s">
        <v>136</v>
      </c>
      <c r="E510" s="204" t="s">
        <v>5</v>
      </c>
      <c r="F510" s="205" t="s">
        <v>889</v>
      </c>
      <c r="H510" s="206">
        <v>4.192</v>
      </c>
      <c r="I510" s="200"/>
      <c r="L510" s="195"/>
      <c r="M510" s="201"/>
      <c r="N510" s="202"/>
      <c r="O510" s="202"/>
      <c r="P510" s="202"/>
      <c r="Q510" s="202"/>
      <c r="R510" s="202"/>
      <c r="S510" s="202"/>
      <c r="T510" s="203"/>
      <c r="AT510" s="204" t="s">
        <v>136</v>
      </c>
      <c r="AU510" s="204" t="s">
        <v>85</v>
      </c>
      <c r="AV510" s="12" t="s">
        <v>85</v>
      </c>
      <c r="AW510" s="12" t="s">
        <v>39</v>
      </c>
      <c r="AX510" s="12" t="s">
        <v>76</v>
      </c>
      <c r="AY510" s="204" t="s">
        <v>126</v>
      </c>
    </row>
    <row r="511" spans="2:51" s="12" customFormat="1" ht="13.5">
      <c r="B511" s="195"/>
      <c r="D511" s="187" t="s">
        <v>136</v>
      </c>
      <c r="E511" s="204" t="s">
        <v>5</v>
      </c>
      <c r="F511" s="205" t="s">
        <v>890</v>
      </c>
      <c r="H511" s="206">
        <v>3.36</v>
      </c>
      <c r="I511" s="200"/>
      <c r="L511" s="195"/>
      <c r="M511" s="201"/>
      <c r="N511" s="202"/>
      <c r="O511" s="202"/>
      <c r="P511" s="202"/>
      <c r="Q511" s="202"/>
      <c r="R511" s="202"/>
      <c r="S511" s="202"/>
      <c r="T511" s="203"/>
      <c r="AT511" s="204" t="s">
        <v>136</v>
      </c>
      <c r="AU511" s="204" t="s">
        <v>85</v>
      </c>
      <c r="AV511" s="12" t="s">
        <v>85</v>
      </c>
      <c r="AW511" s="12" t="s">
        <v>39</v>
      </c>
      <c r="AX511" s="12" t="s">
        <v>76</v>
      </c>
      <c r="AY511" s="204" t="s">
        <v>126</v>
      </c>
    </row>
    <row r="512" spans="2:51" s="13" customFormat="1" ht="13.5">
      <c r="B512" s="213"/>
      <c r="D512" s="196" t="s">
        <v>136</v>
      </c>
      <c r="E512" s="214" t="s">
        <v>5</v>
      </c>
      <c r="F512" s="215" t="s">
        <v>237</v>
      </c>
      <c r="H512" s="216">
        <v>7.552</v>
      </c>
      <c r="I512" s="217"/>
      <c r="L512" s="213"/>
      <c r="M512" s="218"/>
      <c r="N512" s="219"/>
      <c r="O512" s="219"/>
      <c r="P512" s="219"/>
      <c r="Q512" s="219"/>
      <c r="R512" s="219"/>
      <c r="S512" s="219"/>
      <c r="T512" s="220"/>
      <c r="AT512" s="221" t="s">
        <v>136</v>
      </c>
      <c r="AU512" s="221" t="s">
        <v>85</v>
      </c>
      <c r="AV512" s="13" t="s">
        <v>134</v>
      </c>
      <c r="AW512" s="13" t="s">
        <v>39</v>
      </c>
      <c r="AX512" s="13" t="s">
        <v>24</v>
      </c>
      <c r="AY512" s="221" t="s">
        <v>126</v>
      </c>
    </row>
    <row r="513" spans="2:65" s="1" customFormat="1" ht="22.5" customHeight="1">
      <c r="B513" s="173"/>
      <c r="C513" s="174" t="s">
        <v>891</v>
      </c>
      <c r="D513" s="174" t="s">
        <v>129</v>
      </c>
      <c r="E513" s="175" t="s">
        <v>892</v>
      </c>
      <c r="F513" s="176" t="s">
        <v>893</v>
      </c>
      <c r="G513" s="177" t="s">
        <v>228</v>
      </c>
      <c r="H513" s="178">
        <v>15.028</v>
      </c>
      <c r="I513" s="179"/>
      <c r="J513" s="180">
        <f>ROUND(I513*H513,2)</f>
        <v>0</v>
      </c>
      <c r="K513" s="176" t="s">
        <v>133</v>
      </c>
      <c r="L513" s="40"/>
      <c r="M513" s="181" t="s">
        <v>5</v>
      </c>
      <c r="N513" s="182" t="s">
        <v>47</v>
      </c>
      <c r="O513" s="41"/>
      <c r="P513" s="183">
        <f>O513*H513</f>
        <v>0</v>
      </c>
      <c r="Q513" s="183">
        <v>0.00013</v>
      </c>
      <c r="R513" s="183">
        <f>Q513*H513</f>
        <v>0.00195364</v>
      </c>
      <c r="S513" s="183">
        <v>0</v>
      </c>
      <c r="T513" s="184">
        <f>S513*H513</f>
        <v>0</v>
      </c>
      <c r="AR513" s="23" t="s">
        <v>134</v>
      </c>
      <c r="AT513" s="23" t="s">
        <v>129</v>
      </c>
      <c r="AU513" s="23" t="s">
        <v>85</v>
      </c>
      <c r="AY513" s="23" t="s">
        <v>126</v>
      </c>
      <c r="BE513" s="185">
        <f>IF(N513="základní",J513,0)</f>
        <v>0</v>
      </c>
      <c r="BF513" s="185">
        <f>IF(N513="snížená",J513,0)</f>
        <v>0</v>
      </c>
      <c r="BG513" s="185">
        <f>IF(N513="zákl. přenesená",J513,0)</f>
        <v>0</v>
      </c>
      <c r="BH513" s="185">
        <f>IF(N513="sníž. přenesená",J513,0)</f>
        <v>0</v>
      </c>
      <c r="BI513" s="185">
        <f>IF(N513="nulová",J513,0)</f>
        <v>0</v>
      </c>
      <c r="BJ513" s="23" t="s">
        <v>24</v>
      </c>
      <c r="BK513" s="185">
        <f>ROUND(I513*H513,2)</f>
        <v>0</v>
      </c>
      <c r="BL513" s="23" t="s">
        <v>134</v>
      </c>
      <c r="BM513" s="23" t="s">
        <v>894</v>
      </c>
    </row>
    <row r="514" spans="2:51" s="12" customFormat="1" ht="13.5">
      <c r="B514" s="195"/>
      <c r="D514" s="187" t="s">
        <v>136</v>
      </c>
      <c r="E514" s="204" t="s">
        <v>5</v>
      </c>
      <c r="F514" s="205" t="s">
        <v>883</v>
      </c>
      <c r="H514" s="206">
        <v>6.06</v>
      </c>
      <c r="I514" s="200"/>
      <c r="L514" s="195"/>
      <c r="M514" s="201"/>
      <c r="N514" s="202"/>
      <c r="O514" s="202"/>
      <c r="P514" s="202"/>
      <c r="Q514" s="202"/>
      <c r="R514" s="202"/>
      <c r="S514" s="202"/>
      <c r="T514" s="203"/>
      <c r="AT514" s="204" t="s">
        <v>136</v>
      </c>
      <c r="AU514" s="204" t="s">
        <v>85</v>
      </c>
      <c r="AV514" s="12" t="s">
        <v>85</v>
      </c>
      <c r="AW514" s="12" t="s">
        <v>39</v>
      </c>
      <c r="AX514" s="12" t="s">
        <v>76</v>
      </c>
      <c r="AY514" s="204" t="s">
        <v>126</v>
      </c>
    </row>
    <row r="515" spans="2:51" s="12" customFormat="1" ht="13.5">
      <c r="B515" s="195"/>
      <c r="D515" s="187" t="s">
        <v>136</v>
      </c>
      <c r="E515" s="204" t="s">
        <v>5</v>
      </c>
      <c r="F515" s="205" t="s">
        <v>895</v>
      </c>
      <c r="H515" s="206">
        <v>4.978</v>
      </c>
      <c r="I515" s="200"/>
      <c r="L515" s="195"/>
      <c r="M515" s="201"/>
      <c r="N515" s="202"/>
      <c r="O515" s="202"/>
      <c r="P515" s="202"/>
      <c r="Q515" s="202"/>
      <c r="R515" s="202"/>
      <c r="S515" s="202"/>
      <c r="T515" s="203"/>
      <c r="AT515" s="204" t="s">
        <v>136</v>
      </c>
      <c r="AU515" s="204" t="s">
        <v>85</v>
      </c>
      <c r="AV515" s="12" t="s">
        <v>85</v>
      </c>
      <c r="AW515" s="12" t="s">
        <v>39</v>
      </c>
      <c r="AX515" s="12" t="s">
        <v>76</v>
      </c>
      <c r="AY515" s="204" t="s">
        <v>126</v>
      </c>
    </row>
    <row r="516" spans="2:51" s="12" customFormat="1" ht="13.5">
      <c r="B516" s="195"/>
      <c r="D516" s="187" t="s">
        <v>136</v>
      </c>
      <c r="E516" s="204" t="s">
        <v>5</v>
      </c>
      <c r="F516" s="205" t="s">
        <v>896</v>
      </c>
      <c r="H516" s="206">
        <v>3.99</v>
      </c>
      <c r="I516" s="200"/>
      <c r="L516" s="195"/>
      <c r="M516" s="201"/>
      <c r="N516" s="202"/>
      <c r="O516" s="202"/>
      <c r="P516" s="202"/>
      <c r="Q516" s="202"/>
      <c r="R516" s="202"/>
      <c r="S516" s="202"/>
      <c r="T516" s="203"/>
      <c r="AT516" s="204" t="s">
        <v>136</v>
      </c>
      <c r="AU516" s="204" t="s">
        <v>85</v>
      </c>
      <c r="AV516" s="12" t="s">
        <v>85</v>
      </c>
      <c r="AW516" s="12" t="s">
        <v>39</v>
      </c>
      <c r="AX516" s="12" t="s">
        <v>76</v>
      </c>
      <c r="AY516" s="204" t="s">
        <v>126</v>
      </c>
    </row>
    <row r="517" spans="2:51" s="13" customFormat="1" ht="13.5">
      <c r="B517" s="213"/>
      <c r="D517" s="196" t="s">
        <v>136</v>
      </c>
      <c r="E517" s="214" t="s">
        <v>5</v>
      </c>
      <c r="F517" s="215" t="s">
        <v>237</v>
      </c>
      <c r="H517" s="216">
        <v>15.028</v>
      </c>
      <c r="I517" s="217"/>
      <c r="L517" s="213"/>
      <c r="M517" s="218"/>
      <c r="N517" s="219"/>
      <c r="O517" s="219"/>
      <c r="P517" s="219"/>
      <c r="Q517" s="219"/>
      <c r="R517" s="219"/>
      <c r="S517" s="219"/>
      <c r="T517" s="220"/>
      <c r="AT517" s="221" t="s">
        <v>136</v>
      </c>
      <c r="AU517" s="221" t="s">
        <v>85</v>
      </c>
      <c r="AV517" s="13" t="s">
        <v>134</v>
      </c>
      <c r="AW517" s="13" t="s">
        <v>39</v>
      </c>
      <c r="AX517" s="13" t="s">
        <v>24</v>
      </c>
      <c r="AY517" s="221" t="s">
        <v>126</v>
      </c>
    </row>
    <row r="518" spans="2:65" s="1" customFormat="1" ht="22.5" customHeight="1">
      <c r="B518" s="173"/>
      <c r="C518" s="174" t="s">
        <v>897</v>
      </c>
      <c r="D518" s="174" t="s">
        <v>129</v>
      </c>
      <c r="E518" s="175" t="s">
        <v>898</v>
      </c>
      <c r="F518" s="176" t="s">
        <v>899</v>
      </c>
      <c r="G518" s="177" t="s">
        <v>228</v>
      </c>
      <c r="H518" s="178">
        <v>7.552</v>
      </c>
      <c r="I518" s="179"/>
      <c r="J518" s="180">
        <f>ROUND(I518*H518,2)</f>
        <v>0</v>
      </c>
      <c r="K518" s="176" t="s">
        <v>133</v>
      </c>
      <c r="L518" s="40"/>
      <c r="M518" s="181" t="s">
        <v>5</v>
      </c>
      <c r="N518" s="182" t="s">
        <v>47</v>
      </c>
      <c r="O518" s="41"/>
      <c r="P518" s="183">
        <f>O518*H518</f>
        <v>0</v>
      </c>
      <c r="Q518" s="183">
        <v>0.00052</v>
      </c>
      <c r="R518" s="183">
        <f>Q518*H518</f>
        <v>0.00392704</v>
      </c>
      <c r="S518" s="183">
        <v>0</v>
      </c>
      <c r="T518" s="184">
        <f>S518*H518</f>
        <v>0</v>
      </c>
      <c r="AR518" s="23" t="s">
        <v>134</v>
      </c>
      <c r="AT518" s="23" t="s">
        <v>129</v>
      </c>
      <c r="AU518" s="23" t="s">
        <v>85</v>
      </c>
      <c r="AY518" s="23" t="s">
        <v>126</v>
      </c>
      <c r="BE518" s="185">
        <f>IF(N518="základní",J518,0)</f>
        <v>0</v>
      </c>
      <c r="BF518" s="185">
        <f>IF(N518="snížená",J518,0)</f>
        <v>0</v>
      </c>
      <c r="BG518" s="185">
        <f>IF(N518="zákl. přenesená",J518,0)</f>
        <v>0</v>
      </c>
      <c r="BH518" s="185">
        <f>IF(N518="sníž. přenesená",J518,0)</f>
        <v>0</v>
      </c>
      <c r="BI518" s="185">
        <f>IF(N518="nulová",J518,0)</f>
        <v>0</v>
      </c>
      <c r="BJ518" s="23" t="s">
        <v>24</v>
      </c>
      <c r="BK518" s="185">
        <f>ROUND(I518*H518,2)</f>
        <v>0</v>
      </c>
      <c r="BL518" s="23" t="s">
        <v>134</v>
      </c>
      <c r="BM518" s="23" t="s">
        <v>900</v>
      </c>
    </row>
    <row r="519" spans="2:51" s="11" customFormat="1" ht="13.5">
      <c r="B519" s="186"/>
      <c r="D519" s="187" t="s">
        <v>136</v>
      </c>
      <c r="E519" s="188" t="s">
        <v>5</v>
      </c>
      <c r="F519" s="189" t="s">
        <v>901</v>
      </c>
      <c r="H519" s="190" t="s">
        <v>5</v>
      </c>
      <c r="I519" s="191"/>
      <c r="L519" s="186"/>
      <c r="M519" s="192"/>
      <c r="N519" s="193"/>
      <c r="O519" s="193"/>
      <c r="P519" s="193"/>
      <c r="Q519" s="193"/>
      <c r="R519" s="193"/>
      <c r="S519" s="193"/>
      <c r="T519" s="194"/>
      <c r="AT519" s="190" t="s">
        <v>136</v>
      </c>
      <c r="AU519" s="190" t="s">
        <v>85</v>
      </c>
      <c r="AV519" s="11" t="s">
        <v>24</v>
      </c>
      <c r="AW519" s="11" t="s">
        <v>39</v>
      </c>
      <c r="AX519" s="11" t="s">
        <v>76</v>
      </c>
      <c r="AY519" s="190" t="s">
        <v>126</v>
      </c>
    </row>
    <row r="520" spans="2:51" s="12" customFormat="1" ht="13.5">
      <c r="B520" s="195"/>
      <c r="D520" s="187" t="s">
        <v>136</v>
      </c>
      <c r="E520" s="204" t="s">
        <v>5</v>
      </c>
      <c r="F520" s="205" t="s">
        <v>902</v>
      </c>
      <c r="H520" s="206">
        <v>4.192</v>
      </c>
      <c r="I520" s="200"/>
      <c r="L520" s="195"/>
      <c r="M520" s="201"/>
      <c r="N520" s="202"/>
      <c r="O520" s="202"/>
      <c r="P520" s="202"/>
      <c r="Q520" s="202"/>
      <c r="R520" s="202"/>
      <c r="S520" s="202"/>
      <c r="T520" s="203"/>
      <c r="AT520" s="204" t="s">
        <v>136</v>
      </c>
      <c r="AU520" s="204" t="s">
        <v>85</v>
      </c>
      <c r="AV520" s="12" t="s">
        <v>85</v>
      </c>
      <c r="AW520" s="12" t="s">
        <v>39</v>
      </c>
      <c r="AX520" s="12" t="s">
        <v>76</v>
      </c>
      <c r="AY520" s="204" t="s">
        <v>126</v>
      </c>
    </row>
    <row r="521" spans="2:51" s="12" customFormat="1" ht="13.5">
      <c r="B521" s="195"/>
      <c r="D521" s="187" t="s">
        <v>136</v>
      </c>
      <c r="E521" s="204" t="s">
        <v>5</v>
      </c>
      <c r="F521" s="205" t="s">
        <v>903</v>
      </c>
      <c r="H521" s="206">
        <v>3.36</v>
      </c>
      <c r="I521" s="200"/>
      <c r="L521" s="195"/>
      <c r="M521" s="201"/>
      <c r="N521" s="202"/>
      <c r="O521" s="202"/>
      <c r="P521" s="202"/>
      <c r="Q521" s="202"/>
      <c r="R521" s="202"/>
      <c r="S521" s="202"/>
      <c r="T521" s="203"/>
      <c r="AT521" s="204" t="s">
        <v>136</v>
      </c>
      <c r="AU521" s="204" t="s">
        <v>85</v>
      </c>
      <c r="AV521" s="12" t="s">
        <v>85</v>
      </c>
      <c r="AW521" s="12" t="s">
        <v>39</v>
      </c>
      <c r="AX521" s="12" t="s">
        <v>76</v>
      </c>
      <c r="AY521" s="204" t="s">
        <v>126</v>
      </c>
    </row>
    <row r="522" spans="2:51" s="13" customFormat="1" ht="13.5">
      <c r="B522" s="213"/>
      <c r="D522" s="187" t="s">
        <v>136</v>
      </c>
      <c r="E522" s="240" t="s">
        <v>5</v>
      </c>
      <c r="F522" s="241" t="s">
        <v>237</v>
      </c>
      <c r="H522" s="242">
        <v>7.552</v>
      </c>
      <c r="I522" s="217"/>
      <c r="L522" s="213"/>
      <c r="M522" s="218"/>
      <c r="N522" s="219"/>
      <c r="O522" s="219"/>
      <c r="P522" s="219"/>
      <c r="Q522" s="219"/>
      <c r="R522" s="219"/>
      <c r="S522" s="219"/>
      <c r="T522" s="220"/>
      <c r="AT522" s="221" t="s">
        <v>136</v>
      </c>
      <c r="AU522" s="221" t="s">
        <v>85</v>
      </c>
      <c r="AV522" s="13" t="s">
        <v>134</v>
      </c>
      <c r="AW522" s="13" t="s">
        <v>39</v>
      </c>
      <c r="AX522" s="13" t="s">
        <v>24</v>
      </c>
      <c r="AY522" s="221" t="s">
        <v>126</v>
      </c>
    </row>
    <row r="523" spans="2:63" s="10" customFormat="1" ht="29.85" customHeight="1">
      <c r="B523" s="159"/>
      <c r="D523" s="170" t="s">
        <v>75</v>
      </c>
      <c r="E523" s="171" t="s">
        <v>171</v>
      </c>
      <c r="F523" s="171" t="s">
        <v>904</v>
      </c>
      <c r="I523" s="162"/>
      <c r="J523" s="172">
        <f>BK523</f>
        <v>0</v>
      </c>
      <c r="L523" s="159"/>
      <c r="M523" s="164"/>
      <c r="N523" s="165"/>
      <c r="O523" s="165"/>
      <c r="P523" s="166">
        <f>SUM(P524:P555)</f>
        <v>0</v>
      </c>
      <c r="Q523" s="165"/>
      <c r="R523" s="166">
        <f>SUM(R524:R555)</f>
        <v>13.917539999999999</v>
      </c>
      <c r="S523" s="165"/>
      <c r="T523" s="167">
        <f>SUM(T524:T555)</f>
        <v>0</v>
      </c>
      <c r="AR523" s="160" t="s">
        <v>24</v>
      </c>
      <c r="AT523" s="168" t="s">
        <v>75</v>
      </c>
      <c r="AU523" s="168" t="s">
        <v>24</v>
      </c>
      <c r="AY523" s="160" t="s">
        <v>126</v>
      </c>
      <c r="BK523" s="169">
        <f>SUM(BK524:BK555)</f>
        <v>0</v>
      </c>
    </row>
    <row r="524" spans="2:65" s="1" customFormat="1" ht="31.5" customHeight="1">
      <c r="B524" s="173"/>
      <c r="C524" s="174" t="s">
        <v>905</v>
      </c>
      <c r="D524" s="174" t="s">
        <v>129</v>
      </c>
      <c r="E524" s="175" t="s">
        <v>906</v>
      </c>
      <c r="F524" s="176" t="s">
        <v>907</v>
      </c>
      <c r="G524" s="177" t="s">
        <v>268</v>
      </c>
      <c r="H524" s="178">
        <v>2</v>
      </c>
      <c r="I524" s="179"/>
      <c r="J524" s="180">
        <f>ROUND(I524*H524,2)</f>
        <v>0</v>
      </c>
      <c r="K524" s="176" t="s">
        <v>133</v>
      </c>
      <c r="L524" s="40"/>
      <c r="M524" s="181" t="s">
        <v>5</v>
      </c>
      <c r="N524" s="182" t="s">
        <v>47</v>
      </c>
      <c r="O524" s="41"/>
      <c r="P524" s="183">
        <f>O524*H524</f>
        <v>0</v>
      </c>
      <c r="Q524" s="183">
        <v>1E-05</v>
      </c>
      <c r="R524" s="183">
        <f>Q524*H524</f>
        <v>2E-05</v>
      </c>
      <c r="S524" s="183">
        <v>0</v>
      </c>
      <c r="T524" s="184">
        <f>S524*H524</f>
        <v>0</v>
      </c>
      <c r="AR524" s="23" t="s">
        <v>134</v>
      </c>
      <c r="AT524" s="23" t="s">
        <v>129</v>
      </c>
      <c r="AU524" s="23" t="s">
        <v>85</v>
      </c>
      <c r="AY524" s="23" t="s">
        <v>126</v>
      </c>
      <c r="BE524" s="185">
        <f>IF(N524="základní",J524,0)</f>
        <v>0</v>
      </c>
      <c r="BF524" s="185">
        <f>IF(N524="snížená",J524,0)</f>
        <v>0</v>
      </c>
      <c r="BG524" s="185">
        <f>IF(N524="zákl. přenesená",J524,0)</f>
        <v>0</v>
      </c>
      <c r="BH524" s="185">
        <f>IF(N524="sníž. přenesená",J524,0)</f>
        <v>0</v>
      </c>
      <c r="BI524" s="185">
        <f>IF(N524="nulová",J524,0)</f>
        <v>0</v>
      </c>
      <c r="BJ524" s="23" t="s">
        <v>24</v>
      </c>
      <c r="BK524" s="185">
        <f>ROUND(I524*H524,2)</f>
        <v>0</v>
      </c>
      <c r="BL524" s="23" t="s">
        <v>134</v>
      </c>
      <c r="BM524" s="23" t="s">
        <v>908</v>
      </c>
    </row>
    <row r="525" spans="2:51" s="12" customFormat="1" ht="13.5">
      <c r="B525" s="195"/>
      <c r="D525" s="196" t="s">
        <v>136</v>
      </c>
      <c r="E525" s="197" t="s">
        <v>5</v>
      </c>
      <c r="F525" s="198" t="s">
        <v>85</v>
      </c>
      <c r="H525" s="199">
        <v>2</v>
      </c>
      <c r="I525" s="200"/>
      <c r="L525" s="195"/>
      <c r="M525" s="201"/>
      <c r="N525" s="202"/>
      <c r="O525" s="202"/>
      <c r="P525" s="202"/>
      <c r="Q525" s="202"/>
      <c r="R525" s="202"/>
      <c r="S525" s="202"/>
      <c r="T525" s="203"/>
      <c r="AT525" s="204" t="s">
        <v>136</v>
      </c>
      <c r="AU525" s="204" t="s">
        <v>85</v>
      </c>
      <c r="AV525" s="12" t="s">
        <v>85</v>
      </c>
      <c r="AW525" s="12" t="s">
        <v>39</v>
      </c>
      <c r="AX525" s="12" t="s">
        <v>24</v>
      </c>
      <c r="AY525" s="204" t="s">
        <v>126</v>
      </c>
    </row>
    <row r="526" spans="2:65" s="1" customFormat="1" ht="22.5" customHeight="1">
      <c r="B526" s="173"/>
      <c r="C526" s="230" t="s">
        <v>909</v>
      </c>
      <c r="D526" s="230" t="s">
        <v>332</v>
      </c>
      <c r="E526" s="231" t="s">
        <v>910</v>
      </c>
      <c r="F526" s="232" t="s">
        <v>911</v>
      </c>
      <c r="G526" s="233" t="s">
        <v>132</v>
      </c>
      <c r="H526" s="234">
        <v>2</v>
      </c>
      <c r="I526" s="235"/>
      <c r="J526" s="236">
        <f>ROUND(I526*H526,2)</f>
        <v>0</v>
      </c>
      <c r="K526" s="232" t="s">
        <v>133</v>
      </c>
      <c r="L526" s="237"/>
      <c r="M526" s="238" t="s">
        <v>5</v>
      </c>
      <c r="N526" s="239" t="s">
        <v>47</v>
      </c>
      <c r="O526" s="41"/>
      <c r="P526" s="183">
        <f>O526*H526</f>
        <v>0</v>
      </c>
      <c r="Q526" s="183">
        <v>0.32</v>
      </c>
      <c r="R526" s="183">
        <f>Q526*H526</f>
        <v>0.64</v>
      </c>
      <c r="S526" s="183">
        <v>0</v>
      </c>
      <c r="T526" s="184">
        <f>S526*H526</f>
        <v>0</v>
      </c>
      <c r="AR526" s="23" t="s">
        <v>171</v>
      </c>
      <c r="AT526" s="23" t="s">
        <v>332</v>
      </c>
      <c r="AU526" s="23" t="s">
        <v>85</v>
      </c>
      <c r="AY526" s="23" t="s">
        <v>126</v>
      </c>
      <c r="BE526" s="185">
        <f>IF(N526="základní",J526,0)</f>
        <v>0</v>
      </c>
      <c r="BF526" s="185">
        <f>IF(N526="snížená",J526,0)</f>
        <v>0</v>
      </c>
      <c r="BG526" s="185">
        <f>IF(N526="zákl. přenesená",J526,0)</f>
        <v>0</v>
      </c>
      <c r="BH526" s="185">
        <f>IF(N526="sníž. přenesená",J526,0)</f>
        <v>0</v>
      </c>
      <c r="BI526" s="185">
        <f>IF(N526="nulová",J526,0)</f>
        <v>0</v>
      </c>
      <c r="BJ526" s="23" t="s">
        <v>24</v>
      </c>
      <c r="BK526" s="185">
        <f>ROUND(I526*H526,2)</f>
        <v>0</v>
      </c>
      <c r="BL526" s="23" t="s">
        <v>134</v>
      </c>
      <c r="BM526" s="23" t="s">
        <v>912</v>
      </c>
    </row>
    <row r="527" spans="2:65" s="1" customFormat="1" ht="31.5" customHeight="1">
      <c r="B527" s="173"/>
      <c r="C527" s="174" t="s">
        <v>913</v>
      </c>
      <c r="D527" s="174" t="s">
        <v>129</v>
      </c>
      <c r="E527" s="175" t="s">
        <v>914</v>
      </c>
      <c r="F527" s="176" t="s">
        <v>915</v>
      </c>
      <c r="G527" s="177" t="s">
        <v>268</v>
      </c>
      <c r="H527" s="178">
        <v>3.5</v>
      </c>
      <c r="I527" s="179"/>
      <c r="J527" s="180">
        <f>ROUND(I527*H527,2)</f>
        <v>0</v>
      </c>
      <c r="K527" s="176" t="s">
        <v>133</v>
      </c>
      <c r="L527" s="40"/>
      <c r="M527" s="181" t="s">
        <v>5</v>
      </c>
      <c r="N527" s="182" t="s">
        <v>47</v>
      </c>
      <c r="O527" s="41"/>
      <c r="P527" s="183">
        <f>O527*H527</f>
        <v>0</v>
      </c>
      <c r="Q527" s="183">
        <v>0</v>
      </c>
      <c r="R527" s="183">
        <f>Q527*H527</f>
        <v>0</v>
      </c>
      <c r="S527" s="183">
        <v>0</v>
      </c>
      <c r="T527" s="184">
        <f>S527*H527</f>
        <v>0</v>
      </c>
      <c r="AR527" s="23" t="s">
        <v>134</v>
      </c>
      <c r="AT527" s="23" t="s">
        <v>129</v>
      </c>
      <c r="AU527" s="23" t="s">
        <v>85</v>
      </c>
      <c r="AY527" s="23" t="s">
        <v>126</v>
      </c>
      <c r="BE527" s="185">
        <f>IF(N527="základní",J527,0)</f>
        <v>0</v>
      </c>
      <c r="BF527" s="185">
        <f>IF(N527="snížená",J527,0)</f>
        <v>0</v>
      </c>
      <c r="BG527" s="185">
        <f>IF(N527="zákl. přenesená",J527,0)</f>
        <v>0</v>
      </c>
      <c r="BH527" s="185">
        <f>IF(N527="sníž. přenesená",J527,0)</f>
        <v>0</v>
      </c>
      <c r="BI527" s="185">
        <f>IF(N527="nulová",J527,0)</f>
        <v>0</v>
      </c>
      <c r="BJ527" s="23" t="s">
        <v>24</v>
      </c>
      <c r="BK527" s="185">
        <f>ROUND(I527*H527,2)</f>
        <v>0</v>
      </c>
      <c r="BL527" s="23" t="s">
        <v>134</v>
      </c>
      <c r="BM527" s="23" t="s">
        <v>916</v>
      </c>
    </row>
    <row r="528" spans="2:51" s="12" customFormat="1" ht="13.5">
      <c r="B528" s="195"/>
      <c r="D528" s="196" t="s">
        <v>136</v>
      </c>
      <c r="E528" s="197" t="s">
        <v>5</v>
      </c>
      <c r="F528" s="198" t="s">
        <v>917</v>
      </c>
      <c r="H528" s="199">
        <v>3.5</v>
      </c>
      <c r="I528" s="200"/>
      <c r="L528" s="195"/>
      <c r="M528" s="201"/>
      <c r="N528" s="202"/>
      <c r="O528" s="202"/>
      <c r="P528" s="202"/>
      <c r="Q528" s="202"/>
      <c r="R528" s="202"/>
      <c r="S528" s="202"/>
      <c r="T528" s="203"/>
      <c r="AT528" s="204" t="s">
        <v>136</v>
      </c>
      <c r="AU528" s="204" t="s">
        <v>85</v>
      </c>
      <c r="AV528" s="12" t="s">
        <v>85</v>
      </c>
      <c r="AW528" s="12" t="s">
        <v>39</v>
      </c>
      <c r="AX528" s="12" t="s">
        <v>24</v>
      </c>
      <c r="AY528" s="204" t="s">
        <v>126</v>
      </c>
    </row>
    <row r="529" spans="2:65" s="1" customFormat="1" ht="22.5" customHeight="1">
      <c r="B529" s="173"/>
      <c r="C529" s="230" t="s">
        <v>918</v>
      </c>
      <c r="D529" s="230" t="s">
        <v>332</v>
      </c>
      <c r="E529" s="231" t="s">
        <v>919</v>
      </c>
      <c r="F529" s="232" t="s">
        <v>920</v>
      </c>
      <c r="G529" s="233" t="s">
        <v>132</v>
      </c>
      <c r="H529" s="234">
        <v>4</v>
      </c>
      <c r="I529" s="235"/>
      <c r="J529" s="236">
        <f>ROUND(I529*H529,2)</f>
        <v>0</v>
      </c>
      <c r="K529" s="232" t="s">
        <v>133</v>
      </c>
      <c r="L529" s="237"/>
      <c r="M529" s="238" t="s">
        <v>5</v>
      </c>
      <c r="N529" s="239" t="s">
        <v>47</v>
      </c>
      <c r="O529" s="41"/>
      <c r="P529" s="183">
        <f>O529*H529</f>
        <v>0</v>
      </c>
      <c r="Q529" s="183">
        <v>0.00469</v>
      </c>
      <c r="R529" s="183">
        <f>Q529*H529</f>
        <v>0.01876</v>
      </c>
      <c r="S529" s="183">
        <v>0</v>
      </c>
      <c r="T529" s="184">
        <f>S529*H529</f>
        <v>0</v>
      </c>
      <c r="AR529" s="23" t="s">
        <v>171</v>
      </c>
      <c r="AT529" s="23" t="s">
        <v>332</v>
      </c>
      <c r="AU529" s="23" t="s">
        <v>85</v>
      </c>
      <c r="AY529" s="23" t="s">
        <v>126</v>
      </c>
      <c r="BE529" s="185">
        <f>IF(N529="základní",J529,0)</f>
        <v>0</v>
      </c>
      <c r="BF529" s="185">
        <f>IF(N529="snížená",J529,0)</f>
        <v>0</v>
      </c>
      <c r="BG529" s="185">
        <f>IF(N529="zákl. přenesená",J529,0)</f>
        <v>0</v>
      </c>
      <c r="BH529" s="185">
        <f>IF(N529="sníž. přenesená",J529,0)</f>
        <v>0</v>
      </c>
      <c r="BI529" s="185">
        <f>IF(N529="nulová",J529,0)</f>
        <v>0</v>
      </c>
      <c r="BJ529" s="23" t="s">
        <v>24</v>
      </c>
      <c r="BK529" s="185">
        <f>ROUND(I529*H529,2)</f>
        <v>0</v>
      </c>
      <c r="BL529" s="23" t="s">
        <v>134</v>
      </c>
      <c r="BM529" s="23" t="s">
        <v>921</v>
      </c>
    </row>
    <row r="530" spans="2:51" s="12" customFormat="1" ht="13.5">
      <c r="B530" s="195"/>
      <c r="D530" s="196" t="s">
        <v>136</v>
      </c>
      <c r="E530" s="197" t="s">
        <v>5</v>
      </c>
      <c r="F530" s="198" t="s">
        <v>134</v>
      </c>
      <c r="H530" s="199">
        <v>4</v>
      </c>
      <c r="I530" s="200"/>
      <c r="L530" s="195"/>
      <c r="M530" s="201"/>
      <c r="N530" s="202"/>
      <c r="O530" s="202"/>
      <c r="P530" s="202"/>
      <c r="Q530" s="202"/>
      <c r="R530" s="202"/>
      <c r="S530" s="202"/>
      <c r="T530" s="203"/>
      <c r="AT530" s="204" t="s">
        <v>136</v>
      </c>
      <c r="AU530" s="204" t="s">
        <v>85</v>
      </c>
      <c r="AV530" s="12" t="s">
        <v>85</v>
      </c>
      <c r="AW530" s="12" t="s">
        <v>39</v>
      </c>
      <c r="AX530" s="12" t="s">
        <v>24</v>
      </c>
      <c r="AY530" s="204" t="s">
        <v>126</v>
      </c>
    </row>
    <row r="531" spans="2:65" s="1" customFormat="1" ht="22.5" customHeight="1">
      <c r="B531" s="173"/>
      <c r="C531" s="174" t="s">
        <v>922</v>
      </c>
      <c r="D531" s="174" t="s">
        <v>129</v>
      </c>
      <c r="E531" s="175" t="s">
        <v>923</v>
      </c>
      <c r="F531" s="176" t="s">
        <v>924</v>
      </c>
      <c r="G531" s="177" t="s">
        <v>268</v>
      </c>
      <c r="H531" s="178">
        <v>84</v>
      </c>
      <c r="I531" s="179"/>
      <c r="J531" s="180">
        <f>ROUND(I531*H531,2)</f>
        <v>0</v>
      </c>
      <c r="K531" s="176" t="s">
        <v>133</v>
      </c>
      <c r="L531" s="40"/>
      <c r="M531" s="181" t="s">
        <v>5</v>
      </c>
      <c r="N531" s="182" t="s">
        <v>47</v>
      </c>
      <c r="O531" s="41"/>
      <c r="P531" s="183">
        <f>O531*H531</f>
        <v>0</v>
      </c>
      <c r="Q531" s="183">
        <v>0</v>
      </c>
      <c r="R531" s="183">
        <f>Q531*H531</f>
        <v>0</v>
      </c>
      <c r="S531" s="183">
        <v>0</v>
      </c>
      <c r="T531" s="184">
        <f>S531*H531</f>
        <v>0</v>
      </c>
      <c r="AR531" s="23" t="s">
        <v>134</v>
      </c>
      <c r="AT531" s="23" t="s">
        <v>129</v>
      </c>
      <c r="AU531" s="23" t="s">
        <v>85</v>
      </c>
      <c r="AY531" s="23" t="s">
        <v>126</v>
      </c>
      <c r="BE531" s="185">
        <f>IF(N531="základní",J531,0)</f>
        <v>0</v>
      </c>
      <c r="BF531" s="185">
        <f>IF(N531="snížená",J531,0)</f>
        <v>0</v>
      </c>
      <c r="BG531" s="185">
        <f>IF(N531="zákl. přenesená",J531,0)</f>
        <v>0</v>
      </c>
      <c r="BH531" s="185">
        <f>IF(N531="sníž. přenesená",J531,0)</f>
        <v>0</v>
      </c>
      <c r="BI531" s="185">
        <f>IF(N531="nulová",J531,0)</f>
        <v>0</v>
      </c>
      <c r="BJ531" s="23" t="s">
        <v>24</v>
      </c>
      <c r="BK531" s="185">
        <f>ROUND(I531*H531,2)</f>
        <v>0</v>
      </c>
      <c r="BL531" s="23" t="s">
        <v>134</v>
      </c>
      <c r="BM531" s="23" t="s">
        <v>925</v>
      </c>
    </row>
    <row r="532" spans="2:51" s="12" customFormat="1" ht="13.5">
      <c r="B532" s="195"/>
      <c r="D532" s="196" t="s">
        <v>136</v>
      </c>
      <c r="E532" s="197" t="s">
        <v>5</v>
      </c>
      <c r="F532" s="198" t="s">
        <v>926</v>
      </c>
      <c r="H532" s="199">
        <v>84</v>
      </c>
      <c r="I532" s="200"/>
      <c r="L532" s="195"/>
      <c r="M532" s="201"/>
      <c r="N532" s="202"/>
      <c r="O532" s="202"/>
      <c r="P532" s="202"/>
      <c r="Q532" s="202"/>
      <c r="R532" s="202"/>
      <c r="S532" s="202"/>
      <c r="T532" s="203"/>
      <c r="AT532" s="204" t="s">
        <v>136</v>
      </c>
      <c r="AU532" s="204" t="s">
        <v>85</v>
      </c>
      <c r="AV532" s="12" t="s">
        <v>85</v>
      </c>
      <c r="AW532" s="12" t="s">
        <v>39</v>
      </c>
      <c r="AX532" s="12" t="s">
        <v>24</v>
      </c>
      <c r="AY532" s="204" t="s">
        <v>126</v>
      </c>
    </row>
    <row r="533" spans="2:65" s="1" customFormat="1" ht="22.5" customHeight="1">
      <c r="B533" s="173"/>
      <c r="C533" s="230" t="s">
        <v>927</v>
      </c>
      <c r="D533" s="230" t="s">
        <v>332</v>
      </c>
      <c r="E533" s="231" t="s">
        <v>928</v>
      </c>
      <c r="F533" s="232" t="s">
        <v>929</v>
      </c>
      <c r="G533" s="233" t="s">
        <v>268</v>
      </c>
      <c r="H533" s="234">
        <v>84</v>
      </c>
      <c r="I533" s="235"/>
      <c r="J533" s="236">
        <f>ROUND(I533*H533,2)</f>
        <v>0</v>
      </c>
      <c r="K533" s="232" t="s">
        <v>133</v>
      </c>
      <c r="L533" s="237"/>
      <c r="M533" s="238" t="s">
        <v>5</v>
      </c>
      <c r="N533" s="239" t="s">
        <v>47</v>
      </c>
      <c r="O533" s="41"/>
      <c r="P533" s="183">
        <f>O533*H533</f>
        <v>0</v>
      </c>
      <c r="Q533" s="183">
        <v>0.1514</v>
      </c>
      <c r="R533" s="183">
        <f>Q533*H533</f>
        <v>12.717600000000001</v>
      </c>
      <c r="S533" s="183">
        <v>0</v>
      </c>
      <c r="T533" s="184">
        <f>S533*H533</f>
        <v>0</v>
      </c>
      <c r="AR533" s="23" t="s">
        <v>171</v>
      </c>
      <c r="AT533" s="23" t="s">
        <v>332</v>
      </c>
      <c r="AU533" s="23" t="s">
        <v>85</v>
      </c>
      <c r="AY533" s="23" t="s">
        <v>126</v>
      </c>
      <c r="BE533" s="185">
        <f>IF(N533="základní",J533,0)</f>
        <v>0</v>
      </c>
      <c r="BF533" s="185">
        <f>IF(N533="snížená",J533,0)</f>
        <v>0</v>
      </c>
      <c r="BG533" s="185">
        <f>IF(N533="zákl. přenesená",J533,0)</f>
        <v>0</v>
      </c>
      <c r="BH533" s="185">
        <f>IF(N533="sníž. přenesená",J533,0)</f>
        <v>0</v>
      </c>
      <c r="BI533" s="185">
        <f>IF(N533="nulová",J533,0)</f>
        <v>0</v>
      </c>
      <c r="BJ533" s="23" t="s">
        <v>24</v>
      </c>
      <c r="BK533" s="185">
        <f>ROUND(I533*H533,2)</f>
        <v>0</v>
      </c>
      <c r="BL533" s="23" t="s">
        <v>134</v>
      </c>
      <c r="BM533" s="23" t="s">
        <v>930</v>
      </c>
    </row>
    <row r="534" spans="2:51" s="12" customFormat="1" ht="13.5">
      <c r="B534" s="195"/>
      <c r="D534" s="187" t="s">
        <v>136</v>
      </c>
      <c r="E534" s="204" t="s">
        <v>5</v>
      </c>
      <c r="F534" s="205" t="s">
        <v>931</v>
      </c>
      <c r="H534" s="206">
        <v>84</v>
      </c>
      <c r="I534" s="200"/>
      <c r="L534" s="195"/>
      <c r="M534" s="201"/>
      <c r="N534" s="202"/>
      <c r="O534" s="202"/>
      <c r="P534" s="202"/>
      <c r="Q534" s="202"/>
      <c r="R534" s="202"/>
      <c r="S534" s="202"/>
      <c r="T534" s="203"/>
      <c r="AT534" s="204" t="s">
        <v>136</v>
      </c>
      <c r="AU534" s="204" t="s">
        <v>85</v>
      </c>
      <c r="AV534" s="12" t="s">
        <v>85</v>
      </c>
      <c r="AW534" s="12" t="s">
        <v>39</v>
      </c>
      <c r="AX534" s="12" t="s">
        <v>24</v>
      </c>
      <c r="AY534" s="204" t="s">
        <v>126</v>
      </c>
    </row>
    <row r="535" spans="2:51" s="11" customFormat="1" ht="27">
      <c r="B535" s="186"/>
      <c r="D535" s="196" t="s">
        <v>136</v>
      </c>
      <c r="E535" s="207" t="s">
        <v>5</v>
      </c>
      <c r="F535" s="208" t="s">
        <v>932</v>
      </c>
      <c r="H535" s="209" t="s">
        <v>5</v>
      </c>
      <c r="I535" s="191"/>
      <c r="L535" s="186"/>
      <c r="M535" s="192"/>
      <c r="N535" s="193"/>
      <c r="O535" s="193"/>
      <c r="P535" s="193"/>
      <c r="Q535" s="193"/>
      <c r="R535" s="193"/>
      <c r="S535" s="193"/>
      <c r="T535" s="194"/>
      <c r="AT535" s="190" t="s">
        <v>136</v>
      </c>
      <c r="AU535" s="190" t="s">
        <v>85</v>
      </c>
      <c r="AV535" s="11" t="s">
        <v>24</v>
      </c>
      <c r="AW535" s="11" t="s">
        <v>39</v>
      </c>
      <c r="AX535" s="11" t="s">
        <v>76</v>
      </c>
      <c r="AY535" s="190" t="s">
        <v>126</v>
      </c>
    </row>
    <row r="536" spans="2:65" s="1" customFormat="1" ht="22.5" customHeight="1">
      <c r="B536" s="173"/>
      <c r="C536" s="174" t="s">
        <v>933</v>
      </c>
      <c r="D536" s="174" t="s">
        <v>129</v>
      </c>
      <c r="E536" s="175" t="s">
        <v>934</v>
      </c>
      <c r="F536" s="176" t="s">
        <v>935</v>
      </c>
      <c r="G536" s="177" t="s">
        <v>132</v>
      </c>
      <c r="H536" s="178">
        <v>2</v>
      </c>
      <c r="I536" s="179"/>
      <c r="J536" s="180">
        <f>ROUND(I536*H536,2)</f>
        <v>0</v>
      </c>
      <c r="K536" s="176" t="s">
        <v>133</v>
      </c>
      <c r="L536" s="40"/>
      <c r="M536" s="181" t="s">
        <v>5</v>
      </c>
      <c r="N536" s="182" t="s">
        <v>47</v>
      </c>
      <c r="O536" s="41"/>
      <c r="P536" s="183">
        <f>O536*H536</f>
        <v>0</v>
      </c>
      <c r="Q536" s="183">
        <v>1E-05</v>
      </c>
      <c r="R536" s="183">
        <f>Q536*H536</f>
        <v>2E-05</v>
      </c>
      <c r="S536" s="183">
        <v>0</v>
      </c>
      <c r="T536" s="184">
        <f>S536*H536</f>
        <v>0</v>
      </c>
      <c r="AR536" s="23" t="s">
        <v>134</v>
      </c>
      <c r="AT536" s="23" t="s">
        <v>129</v>
      </c>
      <c r="AU536" s="23" t="s">
        <v>85</v>
      </c>
      <c r="AY536" s="23" t="s">
        <v>126</v>
      </c>
      <c r="BE536" s="185">
        <f>IF(N536="základní",J536,0)</f>
        <v>0</v>
      </c>
      <c r="BF536" s="185">
        <f>IF(N536="snížená",J536,0)</f>
        <v>0</v>
      </c>
      <c r="BG536" s="185">
        <f>IF(N536="zákl. přenesená",J536,0)</f>
        <v>0</v>
      </c>
      <c r="BH536" s="185">
        <f>IF(N536="sníž. přenesená",J536,0)</f>
        <v>0</v>
      </c>
      <c r="BI536" s="185">
        <f>IF(N536="nulová",J536,0)</f>
        <v>0</v>
      </c>
      <c r="BJ536" s="23" t="s">
        <v>24</v>
      </c>
      <c r="BK536" s="185">
        <f>ROUND(I536*H536,2)</f>
        <v>0</v>
      </c>
      <c r="BL536" s="23" t="s">
        <v>134</v>
      </c>
      <c r="BM536" s="23" t="s">
        <v>936</v>
      </c>
    </row>
    <row r="537" spans="2:51" s="12" customFormat="1" ht="13.5">
      <c r="B537" s="195"/>
      <c r="D537" s="196" t="s">
        <v>136</v>
      </c>
      <c r="E537" s="197" t="s">
        <v>5</v>
      </c>
      <c r="F537" s="198" t="s">
        <v>937</v>
      </c>
      <c r="H537" s="199">
        <v>2</v>
      </c>
      <c r="I537" s="200"/>
      <c r="L537" s="195"/>
      <c r="M537" s="201"/>
      <c r="N537" s="202"/>
      <c r="O537" s="202"/>
      <c r="P537" s="202"/>
      <c r="Q537" s="202"/>
      <c r="R537" s="202"/>
      <c r="S537" s="202"/>
      <c r="T537" s="203"/>
      <c r="AT537" s="204" t="s">
        <v>136</v>
      </c>
      <c r="AU537" s="204" t="s">
        <v>85</v>
      </c>
      <c r="AV537" s="12" t="s">
        <v>85</v>
      </c>
      <c r="AW537" s="12" t="s">
        <v>39</v>
      </c>
      <c r="AX537" s="12" t="s">
        <v>24</v>
      </c>
      <c r="AY537" s="204" t="s">
        <v>126</v>
      </c>
    </row>
    <row r="538" spans="2:65" s="1" customFormat="1" ht="22.5" customHeight="1">
      <c r="B538" s="173"/>
      <c r="C538" s="230" t="s">
        <v>938</v>
      </c>
      <c r="D538" s="230" t="s">
        <v>332</v>
      </c>
      <c r="E538" s="231" t="s">
        <v>939</v>
      </c>
      <c r="F538" s="232" t="s">
        <v>940</v>
      </c>
      <c r="G538" s="233" t="s">
        <v>132</v>
      </c>
      <c r="H538" s="234">
        <v>2</v>
      </c>
      <c r="I538" s="235"/>
      <c r="J538" s="236">
        <f>ROUND(I538*H538,2)</f>
        <v>0</v>
      </c>
      <c r="K538" s="232" t="s">
        <v>133</v>
      </c>
      <c r="L538" s="237"/>
      <c r="M538" s="238" t="s">
        <v>5</v>
      </c>
      <c r="N538" s="239" t="s">
        <v>47</v>
      </c>
      <c r="O538" s="41"/>
      <c r="P538" s="183">
        <f>O538*H538</f>
        <v>0</v>
      </c>
      <c r="Q538" s="183">
        <v>0.00125</v>
      </c>
      <c r="R538" s="183">
        <f>Q538*H538</f>
        <v>0.0025</v>
      </c>
      <c r="S538" s="183">
        <v>0</v>
      </c>
      <c r="T538" s="184">
        <f>S538*H538</f>
        <v>0</v>
      </c>
      <c r="AR538" s="23" t="s">
        <v>171</v>
      </c>
      <c r="AT538" s="23" t="s">
        <v>332</v>
      </c>
      <c r="AU538" s="23" t="s">
        <v>85</v>
      </c>
      <c r="AY538" s="23" t="s">
        <v>126</v>
      </c>
      <c r="BE538" s="185">
        <f>IF(N538="základní",J538,0)</f>
        <v>0</v>
      </c>
      <c r="BF538" s="185">
        <f>IF(N538="snížená",J538,0)</f>
        <v>0</v>
      </c>
      <c r="BG538" s="185">
        <f>IF(N538="zákl. přenesená",J538,0)</f>
        <v>0</v>
      </c>
      <c r="BH538" s="185">
        <f>IF(N538="sníž. přenesená",J538,0)</f>
        <v>0</v>
      </c>
      <c r="BI538" s="185">
        <f>IF(N538="nulová",J538,0)</f>
        <v>0</v>
      </c>
      <c r="BJ538" s="23" t="s">
        <v>24</v>
      </c>
      <c r="BK538" s="185">
        <f>ROUND(I538*H538,2)</f>
        <v>0</v>
      </c>
      <c r="BL538" s="23" t="s">
        <v>134</v>
      </c>
      <c r="BM538" s="23" t="s">
        <v>941</v>
      </c>
    </row>
    <row r="539" spans="2:51" s="12" customFormat="1" ht="13.5">
      <c r="B539" s="195"/>
      <c r="D539" s="196" t="s">
        <v>136</v>
      </c>
      <c r="E539" s="197" t="s">
        <v>5</v>
      </c>
      <c r="F539" s="198" t="s">
        <v>942</v>
      </c>
      <c r="H539" s="199">
        <v>2</v>
      </c>
      <c r="I539" s="200"/>
      <c r="L539" s="195"/>
      <c r="M539" s="201"/>
      <c r="N539" s="202"/>
      <c r="O539" s="202"/>
      <c r="P539" s="202"/>
      <c r="Q539" s="202"/>
      <c r="R539" s="202"/>
      <c r="S539" s="202"/>
      <c r="T539" s="203"/>
      <c r="AT539" s="204" t="s">
        <v>136</v>
      </c>
      <c r="AU539" s="204" t="s">
        <v>85</v>
      </c>
      <c r="AV539" s="12" t="s">
        <v>85</v>
      </c>
      <c r="AW539" s="12" t="s">
        <v>39</v>
      </c>
      <c r="AX539" s="12" t="s">
        <v>24</v>
      </c>
      <c r="AY539" s="204" t="s">
        <v>126</v>
      </c>
    </row>
    <row r="540" spans="2:65" s="1" customFormat="1" ht="22.5" customHeight="1">
      <c r="B540" s="173"/>
      <c r="C540" s="174" t="s">
        <v>943</v>
      </c>
      <c r="D540" s="174" t="s">
        <v>129</v>
      </c>
      <c r="E540" s="175" t="s">
        <v>944</v>
      </c>
      <c r="F540" s="176" t="s">
        <v>945</v>
      </c>
      <c r="G540" s="177" t="s">
        <v>132</v>
      </c>
      <c r="H540" s="178">
        <v>1</v>
      </c>
      <c r="I540" s="179"/>
      <c r="J540" s="180">
        <f>ROUND(I540*H540,2)</f>
        <v>0</v>
      </c>
      <c r="K540" s="176" t="s">
        <v>133</v>
      </c>
      <c r="L540" s="40"/>
      <c r="M540" s="181" t="s">
        <v>5</v>
      </c>
      <c r="N540" s="182" t="s">
        <v>47</v>
      </c>
      <c r="O540" s="41"/>
      <c r="P540" s="183">
        <f>O540*H540</f>
        <v>0</v>
      </c>
      <c r="Q540" s="183">
        <v>0.14494</v>
      </c>
      <c r="R540" s="183">
        <f>Q540*H540</f>
        <v>0.14494</v>
      </c>
      <c r="S540" s="183">
        <v>0</v>
      </c>
      <c r="T540" s="184">
        <f>S540*H540</f>
        <v>0</v>
      </c>
      <c r="AR540" s="23" t="s">
        <v>134</v>
      </c>
      <c r="AT540" s="23" t="s">
        <v>129</v>
      </c>
      <c r="AU540" s="23" t="s">
        <v>85</v>
      </c>
      <c r="AY540" s="23" t="s">
        <v>126</v>
      </c>
      <c r="BE540" s="185">
        <f>IF(N540="základní",J540,0)</f>
        <v>0</v>
      </c>
      <c r="BF540" s="185">
        <f>IF(N540="snížená",J540,0)</f>
        <v>0</v>
      </c>
      <c r="BG540" s="185">
        <f>IF(N540="zákl. přenesená",J540,0)</f>
        <v>0</v>
      </c>
      <c r="BH540" s="185">
        <f>IF(N540="sníž. přenesená",J540,0)</f>
        <v>0</v>
      </c>
      <c r="BI540" s="185">
        <f>IF(N540="nulová",J540,0)</f>
        <v>0</v>
      </c>
      <c r="BJ540" s="23" t="s">
        <v>24</v>
      </c>
      <c r="BK540" s="185">
        <f>ROUND(I540*H540,2)</f>
        <v>0</v>
      </c>
      <c r="BL540" s="23" t="s">
        <v>134</v>
      </c>
      <c r="BM540" s="23" t="s">
        <v>946</v>
      </c>
    </row>
    <row r="541" spans="2:51" s="12" customFormat="1" ht="13.5">
      <c r="B541" s="195"/>
      <c r="D541" s="196" t="s">
        <v>136</v>
      </c>
      <c r="E541" s="197" t="s">
        <v>5</v>
      </c>
      <c r="F541" s="198" t="s">
        <v>947</v>
      </c>
      <c r="H541" s="199">
        <v>1</v>
      </c>
      <c r="I541" s="200"/>
      <c r="L541" s="195"/>
      <c r="M541" s="201"/>
      <c r="N541" s="202"/>
      <c r="O541" s="202"/>
      <c r="P541" s="202"/>
      <c r="Q541" s="202"/>
      <c r="R541" s="202"/>
      <c r="S541" s="202"/>
      <c r="T541" s="203"/>
      <c r="AT541" s="204" t="s">
        <v>136</v>
      </c>
      <c r="AU541" s="204" t="s">
        <v>85</v>
      </c>
      <c r="AV541" s="12" t="s">
        <v>85</v>
      </c>
      <c r="AW541" s="12" t="s">
        <v>39</v>
      </c>
      <c r="AX541" s="12" t="s">
        <v>24</v>
      </c>
      <c r="AY541" s="204" t="s">
        <v>126</v>
      </c>
    </row>
    <row r="542" spans="2:65" s="1" customFormat="1" ht="22.5" customHeight="1">
      <c r="B542" s="173"/>
      <c r="C542" s="230" t="s">
        <v>948</v>
      </c>
      <c r="D542" s="230" t="s">
        <v>332</v>
      </c>
      <c r="E542" s="231" t="s">
        <v>949</v>
      </c>
      <c r="F542" s="232" t="s">
        <v>950</v>
      </c>
      <c r="G542" s="233" t="s">
        <v>132</v>
      </c>
      <c r="H542" s="234">
        <v>1</v>
      </c>
      <c r="I542" s="235"/>
      <c r="J542" s="236">
        <f>ROUND(I542*H542,2)</f>
        <v>0</v>
      </c>
      <c r="K542" s="232" t="s">
        <v>133</v>
      </c>
      <c r="L542" s="237"/>
      <c r="M542" s="238" t="s">
        <v>5</v>
      </c>
      <c r="N542" s="239" t="s">
        <v>47</v>
      </c>
      <c r="O542" s="41"/>
      <c r="P542" s="183">
        <f>O542*H542</f>
        <v>0</v>
      </c>
      <c r="Q542" s="183">
        <v>0.097</v>
      </c>
      <c r="R542" s="183">
        <f>Q542*H542</f>
        <v>0.097</v>
      </c>
      <c r="S542" s="183">
        <v>0</v>
      </c>
      <c r="T542" s="184">
        <f>S542*H542</f>
        <v>0</v>
      </c>
      <c r="AR542" s="23" t="s">
        <v>171</v>
      </c>
      <c r="AT542" s="23" t="s">
        <v>332</v>
      </c>
      <c r="AU542" s="23" t="s">
        <v>85</v>
      </c>
      <c r="AY542" s="23" t="s">
        <v>126</v>
      </c>
      <c r="BE542" s="185">
        <f>IF(N542="základní",J542,0)</f>
        <v>0</v>
      </c>
      <c r="BF542" s="185">
        <f>IF(N542="snížená",J542,0)</f>
        <v>0</v>
      </c>
      <c r="BG542" s="185">
        <f>IF(N542="zákl. přenesená",J542,0)</f>
        <v>0</v>
      </c>
      <c r="BH542" s="185">
        <f>IF(N542="sníž. přenesená",J542,0)</f>
        <v>0</v>
      </c>
      <c r="BI542" s="185">
        <f>IF(N542="nulová",J542,0)</f>
        <v>0</v>
      </c>
      <c r="BJ542" s="23" t="s">
        <v>24</v>
      </c>
      <c r="BK542" s="185">
        <f>ROUND(I542*H542,2)</f>
        <v>0</v>
      </c>
      <c r="BL542" s="23" t="s">
        <v>134</v>
      </c>
      <c r="BM542" s="23" t="s">
        <v>951</v>
      </c>
    </row>
    <row r="543" spans="2:51" s="12" customFormat="1" ht="13.5">
      <c r="B543" s="195"/>
      <c r="D543" s="196" t="s">
        <v>136</v>
      </c>
      <c r="E543" s="197" t="s">
        <v>5</v>
      </c>
      <c r="F543" s="198" t="s">
        <v>24</v>
      </c>
      <c r="H543" s="199">
        <v>1</v>
      </c>
      <c r="I543" s="200"/>
      <c r="L543" s="195"/>
      <c r="M543" s="201"/>
      <c r="N543" s="202"/>
      <c r="O543" s="202"/>
      <c r="P543" s="202"/>
      <c r="Q543" s="202"/>
      <c r="R543" s="202"/>
      <c r="S543" s="202"/>
      <c r="T543" s="203"/>
      <c r="AT543" s="204" t="s">
        <v>136</v>
      </c>
      <c r="AU543" s="204" t="s">
        <v>85</v>
      </c>
      <c r="AV543" s="12" t="s">
        <v>85</v>
      </c>
      <c r="AW543" s="12" t="s">
        <v>39</v>
      </c>
      <c r="AX543" s="12" t="s">
        <v>24</v>
      </c>
      <c r="AY543" s="204" t="s">
        <v>126</v>
      </c>
    </row>
    <row r="544" spans="2:65" s="1" customFormat="1" ht="22.5" customHeight="1">
      <c r="B544" s="173"/>
      <c r="C544" s="230" t="s">
        <v>952</v>
      </c>
      <c r="D544" s="230" t="s">
        <v>332</v>
      </c>
      <c r="E544" s="231" t="s">
        <v>953</v>
      </c>
      <c r="F544" s="232" t="s">
        <v>954</v>
      </c>
      <c r="G544" s="233" t="s">
        <v>132</v>
      </c>
      <c r="H544" s="234">
        <v>1</v>
      </c>
      <c r="I544" s="235"/>
      <c r="J544" s="236">
        <f>ROUND(I544*H544,2)</f>
        <v>0</v>
      </c>
      <c r="K544" s="232" t="s">
        <v>133</v>
      </c>
      <c r="L544" s="237"/>
      <c r="M544" s="238" t="s">
        <v>5</v>
      </c>
      <c r="N544" s="239" t="s">
        <v>47</v>
      </c>
      <c r="O544" s="41"/>
      <c r="P544" s="183">
        <f>O544*H544</f>
        <v>0</v>
      </c>
      <c r="Q544" s="183">
        <v>0.111</v>
      </c>
      <c r="R544" s="183">
        <f>Q544*H544</f>
        <v>0.111</v>
      </c>
      <c r="S544" s="183">
        <v>0</v>
      </c>
      <c r="T544" s="184">
        <f>S544*H544</f>
        <v>0</v>
      </c>
      <c r="AR544" s="23" t="s">
        <v>171</v>
      </c>
      <c r="AT544" s="23" t="s">
        <v>332</v>
      </c>
      <c r="AU544" s="23" t="s">
        <v>85</v>
      </c>
      <c r="AY544" s="23" t="s">
        <v>126</v>
      </c>
      <c r="BE544" s="185">
        <f>IF(N544="základní",J544,0)</f>
        <v>0</v>
      </c>
      <c r="BF544" s="185">
        <f>IF(N544="snížená",J544,0)</f>
        <v>0</v>
      </c>
      <c r="BG544" s="185">
        <f>IF(N544="zákl. přenesená",J544,0)</f>
        <v>0</v>
      </c>
      <c r="BH544" s="185">
        <f>IF(N544="sníž. přenesená",J544,0)</f>
        <v>0</v>
      </c>
      <c r="BI544" s="185">
        <f>IF(N544="nulová",J544,0)</f>
        <v>0</v>
      </c>
      <c r="BJ544" s="23" t="s">
        <v>24</v>
      </c>
      <c r="BK544" s="185">
        <f>ROUND(I544*H544,2)</f>
        <v>0</v>
      </c>
      <c r="BL544" s="23" t="s">
        <v>134</v>
      </c>
      <c r="BM544" s="23" t="s">
        <v>955</v>
      </c>
    </row>
    <row r="545" spans="2:51" s="12" customFormat="1" ht="13.5">
      <c r="B545" s="195"/>
      <c r="D545" s="196" t="s">
        <v>136</v>
      </c>
      <c r="E545" s="197" t="s">
        <v>5</v>
      </c>
      <c r="F545" s="198" t="s">
        <v>24</v>
      </c>
      <c r="H545" s="199">
        <v>1</v>
      </c>
      <c r="I545" s="200"/>
      <c r="L545" s="195"/>
      <c r="M545" s="201"/>
      <c r="N545" s="202"/>
      <c r="O545" s="202"/>
      <c r="P545" s="202"/>
      <c r="Q545" s="202"/>
      <c r="R545" s="202"/>
      <c r="S545" s="202"/>
      <c r="T545" s="203"/>
      <c r="AT545" s="204" t="s">
        <v>136</v>
      </c>
      <c r="AU545" s="204" t="s">
        <v>85</v>
      </c>
      <c r="AV545" s="12" t="s">
        <v>85</v>
      </c>
      <c r="AW545" s="12" t="s">
        <v>39</v>
      </c>
      <c r="AX545" s="12" t="s">
        <v>24</v>
      </c>
      <c r="AY545" s="204" t="s">
        <v>126</v>
      </c>
    </row>
    <row r="546" spans="2:65" s="1" customFormat="1" ht="22.5" customHeight="1">
      <c r="B546" s="173"/>
      <c r="C546" s="230" t="s">
        <v>956</v>
      </c>
      <c r="D546" s="230" t="s">
        <v>332</v>
      </c>
      <c r="E546" s="231" t="s">
        <v>957</v>
      </c>
      <c r="F546" s="232" t="s">
        <v>958</v>
      </c>
      <c r="G546" s="233" t="s">
        <v>132</v>
      </c>
      <c r="H546" s="234">
        <v>1</v>
      </c>
      <c r="I546" s="235"/>
      <c r="J546" s="236">
        <f>ROUND(I546*H546,2)</f>
        <v>0</v>
      </c>
      <c r="K546" s="232" t="s">
        <v>133</v>
      </c>
      <c r="L546" s="237"/>
      <c r="M546" s="238" t="s">
        <v>5</v>
      </c>
      <c r="N546" s="239" t="s">
        <v>47</v>
      </c>
      <c r="O546" s="41"/>
      <c r="P546" s="183">
        <f>O546*H546</f>
        <v>0</v>
      </c>
      <c r="Q546" s="183">
        <v>0.058</v>
      </c>
      <c r="R546" s="183">
        <f>Q546*H546</f>
        <v>0.058</v>
      </c>
      <c r="S546" s="183">
        <v>0</v>
      </c>
      <c r="T546" s="184">
        <f>S546*H546</f>
        <v>0</v>
      </c>
      <c r="AR546" s="23" t="s">
        <v>171</v>
      </c>
      <c r="AT546" s="23" t="s">
        <v>332</v>
      </c>
      <c r="AU546" s="23" t="s">
        <v>85</v>
      </c>
      <c r="AY546" s="23" t="s">
        <v>126</v>
      </c>
      <c r="BE546" s="185">
        <f>IF(N546="základní",J546,0)</f>
        <v>0</v>
      </c>
      <c r="BF546" s="185">
        <f>IF(N546="snížená",J546,0)</f>
        <v>0</v>
      </c>
      <c r="BG546" s="185">
        <f>IF(N546="zákl. přenesená",J546,0)</f>
        <v>0</v>
      </c>
      <c r="BH546" s="185">
        <f>IF(N546="sníž. přenesená",J546,0)</f>
        <v>0</v>
      </c>
      <c r="BI546" s="185">
        <f>IF(N546="nulová",J546,0)</f>
        <v>0</v>
      </c>
      <c r="BJ546" s="23" t="s">
        <v>24</v>
      </c>
      <c r="BK546" s="185">
        <f>ROUND(I546*H546,2)</f>
        <v>0</v>
      </c>
      <c r="BL546" s="23" t="s">
        <v>134</v>
      </c>
      <c r="BM546" s="23" t="s">
        <v>959</v>
      </c>
    </row>
    <row r="547" spans="2:51" s="12" customFormat="1" ht="13.5">
      <c r="B547" s="195"/>
      <c r="D547" s="196" t="s">
        <v>136</v>
      </c>
      <c r="E547" s="197" t="s">
        <v>5</v>
      </c>
      <c r="F547" s="198" t="s">
        <v>24</v>
      </c>
      <c r="H547" s="199">
        <v>1</v>
      </c>
      <c r="I547" s="200"/>
      <c r="L547" s="195"/>
      <c r="M547" s="201"/>
      <c r="N547" s="202"/>
      <c r="O547" s="202"/>
      <c r="P547" s="202"/>
      <c r="Q547" s="202"/>
      <c r="R547" s="202"/>
      <c r="S547" s="202"/>
      <c r="T547" s="203"/>
      <c r="AT547" s="204" t="s">
        <v>136</v>
      </c>
      <c r="AU547" s="204" t="s">
        <v>85</v>
      </c>
      <c r="AV547" s="12" t="s">
        <v>85</v>
      </c>
      <c r="AW547" s="12" t="s">
        <v>39</v>
      </c>
      <c r="AX547" s="12" t="s">
        <v>24</v>
      </c>
      <c r="AY547" s="204" t="s">
        <v>126</v>
      </c>
    </row>
    <row r="548" spans="2:65" s="1" customFormat="1" ht="22.5" customHeight="1">
      <c r="B548" s="173"/>
      <c r="C548" s="230" t="s">
        <v>960</v>
      </c>
      <c r="D548" s="230" t="s">
        <v>332</v>
      </c>
      <c r="E548" s="231" t="s">
        <v>961</v>
      </c>
      <c r="F548" s="232" t="s">
        <v>962</v>
      </c>
      <c r="G548" s="233" t="s">
        <v>132</v>
      </c>
      <c r="H548" s="234">
        <v>1</v>
      </c>
      <c r="I548" s="235"/>
      <c r="J548" s="236">
        <f>ROUND(I548*H548,2)</f>
        <v>0</v>
      </c>
      <c r="K548" s="232" t="s">
        <v>133</v>
      </c>
      <c r="L548" s="237"/>
      <c r="M548" s="238" t="s">
        <v>5</v>
      </c>
      <c r="N548" s="239" t="s">
        <v>47</v>
      </c>
      <c r="O548" s="41"/>
      <c r="P548" s="183">
        <f>O548*H548</f>
        <v>0</v>
      </c>
      <c r="Q548" s="183">
        <v>0.057</v>
      </c>
      <c r="R548" s="183">
        <f>Q548*H548</f>
        <v>0.057</v>
      </c>
      <c r="S548" s="183">
        <v>0</v>
      </c>
      <c r="T548" s="184">
        <f>S548*H548</f>
        <v>0</v>
      </c>
      <c r="AR548" s="23" t="s">
        <v>171</v>
      </c>
      <c r="AT548" s="23" t="s">
        <v>332</v>
      </c>
      <c r="AU548" s="23" t="s">
        <v>85</v>
      </c>
      <c r="AY548" s="23" t="s">
        <v>126</v>
      </c>
      <c r="BE548" s="185">
        <f>IF(N548="základní",J548,0)</f>
        <v>0</v>
      </c>
      <c r="BF548" s="185">
        <f>IF(N548="snížená",J548,0)</f>
        <v>0</v>
      </c>
      <c r="BG548" s="185">
        <f>IF(N548="zákl. přenesená",J548,0)</f>
        <v>0</v>
      </c>
      <c r="BH548" s="185">
        <f>IF(N548="sníž. přenesená",J548,0)</f>
        <v>0</v>
      </c>
      <c r="BI548" s="185">
        <f>IF(N548="nulová",J548,0)</f>
        <v>0</v>
      </c>
      <c r="BJ548" s="23" t="s">
        <v>24</v>
      </c>
      <c r="BK548" s="185">
        <f>ROUND(I548*H548,2)</f>
        <v>0</v>
      </c>
      <c r="BL548" s="23" t="s">
        <v>134</v>
      </c>
      <c r="BM548" s="23" t="s">
        <v>963</v>
      </c>
    </row>
    <row r="549" spans="2:51" s="12" customFormat="1" ht="13.5">
      <c r="B549" s="195"/>
      <c r="D549" s="196" t="s">
        <v>136</v>
      </c>
      <c r="E549" s="197" t="s">
        <v>5</v>
      </c>
      <c r="F549" s="198" t="s">
        <v>24</v>
      </c>
      <c r="H549" s="199">
        <v>1</v>
      </c>
      <c r="I549" s="200"/>
      <c r="L549" s="195"/>
      <c r="M549" s="201"/>
      <c r="N549" s="202"/>
      <c r="O549" s="202"/>
      <c r="P549" s="202"/>
      <c r="Q549" s="202"/>
      <c r="R549" s="202"/>
      <c r="S549" s="202"/>
      <c r="T549" s="203"/>
      <c r="AT549" s="204" t="s">
        <v>136</v>
      </c>
      <c r="AU549" s="204" t="s">
        <v>85</v>
      </c>
      <c r="AV549" s="12" t="s">
        <v>85</v>
      </c>
      <c r="AW549" s="12" t="s">
        <v>39</v>
      </c>
      <c r="AX549" s="12" t="s">
        <v>24</v>
      </c>
      <c r="AY549" s="204" t="s">
        <v>126</v>
      </c>
    </row>
    <row r="550" spans="2:65" s="1" customFormat="1" ht="22.5" customHeight="1">
      <c r="B550" s="173"/>
      <c r="C550" s="174" t="s">
        <v>964</v>
      </c>
      <c r="D550" s="174" t="s">
        <v>129</v>
      </c>
      <c r="E550" s="175" t="s">
        <v>965</v>
      </c>
      <c r="F550" s="176" t="s">
        <v>966</v>
      </c>
      <c r="G550" s="177" t="s">
        <v>132</v>
      </c>
      <c r="H550" s="178">
        <v>1</v>
      </c>
      <c r="I550" s="179"/>
      <c r="J550" s="180">
        <f>ROUND(I550*H550,2)</f>
        <v>0</v>
      </c>
      <c r="K550" s="176" t="s">
        <v>133</v>
      </c>
      <c r="L550" s="40"/>
      <c r="M550" s="181" t="s">
        <v>5</v>
      </c>
      <c r="N550" s="182" t="s">
        <v>47</v>
      </c>
      <c r="O550" s="41"/>
      <c r="P550" s="183">
        <f>O550*H550</f>
        <v>0</v>
      </c>
      <c r="Q550" s="183">
        <v>0.0117</v>
      </c>
      <c r="R550" s="183">
        <f>Q550*H550</f>
        <v>0.0117</v>
      </c>
      <c r="S550" s="183">
        <v>0</v>
      </c>
      <c r="T550" s="184">
        <f>S550*H550</f>
        <v>0</v>
      </c>
      <c r="AR550" s="23" t="s">
        <v>134</v>
      </c>
      <c r="AT550" s="23" t="s">
        <v>129</v>
      </c>
      <c r="AU550" s="23" t="s">
        <v>85</v>
      </c>
      <c r="AY550" s="23" t="s">
        <v>126</v>
      </c>
      <c r="BE550" s="185">
        <f>IF(N550="základní",J550,0)</f>
        <v>0</v>
      </c>
      <c r="BF550" s="185">
        <f>IF(N550="snížená",J550,0)</f>
        <v>0</v>
      </c>
      <c r="BG550" s="185">
        <f>IF(N550="zákl. přenesená",J550,0)</f>
        <v>0</v>
      </c>
      <c r="BH550" s="185">
        <f>IF(N550="sníž. přenesená",J550,0)</f>
        <v>0</v>
      </c>
      <c r="BI550" s="185">
        <f>IF(N550="nulová",J550,0)</f>
        <v>0</v>
      </c>
      <c r="BJ550" s="23" t="s">
        <v>24</v>
      </c>
      <c r="BK550" s="185">
        <f>ROUND(I550*H550,2)</f>
        <v>0</v>
      </c>
      <c r="BL550" s="23" t="s">
        <v>134</v>
      </c>
      <c r="BM550" s="23" t="s">
        <v>967</v>
      </c>
    </row>
    <row r="551" spans="2:51" s="12" customFormat="1" ht="13.5">
      <c r="B551" s="195"/>
      <c r="D551" s="196" t="s">
        <v>136</v>
      </c>
      <c r="E551" s="197" t="s">
        <v>5</v>
      </c>
      <c r="F551" s="198" t="s">
        <v>947</v>
      </c>
      <c r="H551" s="199">
        <v>1</v>
      </c>
      <c r="I551" s="200"/>
      <c r="L551" s="195"/>
      <c r="M551" s="201"/>
      <c r="N551" s="202"/>
      <c r="O551" s="202"/>
      <c r="P551" s="202"/>
      <c r="Q551" s="202"/>
      <c r="R551" s="202"/>
      <c r="S551" s="202"/>
      <c r="T551" s="203"/>
      <c r="AT551" s="204" t="s">
        <v>136</v>
      </c>
      <c r="AU551" s="204" t="s">
        <v>85</v>
      </c>
      <c r="AV551" s="12" t="s">
        <v>85</v>
      </c>
      <c r="AW551" s="12" t="s">
        <v>39</v>
      </c>
      <c r="AX551" s="12" t="s">
        <v>24</v>
      </c>
      <c r="AY551" s="204" t="s">
        <v>126</v>
      </c>
    </row>
    <row r="552" spans="2:65" s="1" customFormat="1" ht="22.5" customHeight="1">
      <c r="B552" s="173"/>
      <c r="C552" s="230" t="s">
        <v>968</v>
      </c>
      <c r="D552" s="230" t="s">
        <v>332</v>
      </c>
      <c r="E552" s="231" t="s">
        <v>969</v>
      </c>
      <c r="F552" s="232" t="s">
        <v>970</v>
      </c>
      <c r="G552" s="233" t="s">
        <v>132</v>
      </c>
      <c r="H552" s="234">
        <v>1</v>
      </c>
      <c r="I552" s="235"/>
      <c r="J552" s="236">
        <f>ROUND(I552*H552,2)</f>
        <v>0</v>
      </c>
      <c r="K552" s="232" t="s">
        <v>133</v>
      </c>
      <c r="L552" s="237"/>
      <c r="M552" s="238" t="s">
        <v>5</v>
      </c>
      <c r="N552" s="239" t="s">
        <v>47</v>
      </c>
      <c r="O552" s="41"/>
      <c r="P552" s="183">
        <f>O552*H552</f>
        <v>0</v>
      </c>
      <c r="Q552" s="183">
        <v>0.058</v>
      </c>
      <c r="R552" s="183">
        <f>Q552*H552</f>
        <v>0.058</v>
      </c>
      <c r="S552" s="183">
        <v>0</v>
      </c>
      <c r="T552" s="184">
        <f>S552*H552</f>
        <v>0</v>
      </c>
      <c r="AR552" s="23" t="s">
        <v>171</v>
      </c>
      <c r="AT552" s="23" t="s">
        <v>332</v>
      </c>
      <c r="AU552" s="23" t="s">
        <v>85</v>
      </c>
      <c r="AY552" s="23" t="s">
        <v>126</v>
      </c>
      <c r="BE552" s="185">
        <f>IF(N552="základní",J552,0)</f>
        <v>0</v>
      </c>
      <c r="BF552" s="185">
        <f>IF(N552="snížená",J552,0)</f>
        <v>0</v>
      </c>
      <c r="BG552" s="185">
        <f>IF(N552="zákl. přenesená",J552,0)</f>
        <v>0</v>
      </c>
      <c r="BH552" s="185">
        <f>IF(N552="sníž. přenesená",J552,0)</f>
        <v>0</v>
      </c>
      <c r="BI552" s="185">
        <f>IF(N552="nulová",J552,0)</f>
        <v>0</v>
      </c>
      <c r="BJ552" s="23" t="s">
        <v>24</v>
      </c>
      <c r="BK552" s="185">
        <f>ROUND(I552*H552,2)</f>
        <v>0</v>
      </c>
      <c r="BL552" s="23" t="s">
        <v>134</v>
      </c>
      <c r="BM552" s="23" t="s">
        <v>971</v>
      </c>
    </row>
    <row r="553" spans="2:51" s="12" customFormat="1" ht="13.5">
      <c r="B553" s="195"/>
      <c r="D553" s="196" t="s">
        <v>136</v>
      </c>
      <c r="E553" s="197" t="s">
        <v>5</v>
      </c>
      <c r="F553" s="198" t="s">
        <v>24</v>
      </c>
      <c r="H553" s="199">
        <v>1</v>
      </c>
      <c r="I553" s="200"/>
      <c r="L553" s="195"/>
      <c r="M553" s="201"/>
      <c r="N553" s="202"/>
      <c r="O553" s="202"/>
      <c r="P553" s="202"/>
      <c r="Q553" s="202"/>
      <c r="R553" s="202"/>
      <c r="S553" s="202"/>
      <c r="T553" s="203"/>
      <c r="AT553" s="204" t="s">
        <v>136</v>
      </c>
      <c r="AU553" s="204" t="s">
        <v>85</v>
      </c>
      <c r="AV553" s="12" t="s">
        <v>85</v>
      </c>
      <c r="AW553" s="12" t="s">
        <v>39</v>
      </c>
      <c r="AX553" s="12" t="s">
        <v>24</v>
      </c>
      <c r="AY553" s="204" t="s">
        <v>126</v>
      </c>
    </row>
    <row r="554" spans="2:65" s="1" customFormat="1" ht="22.5" customHeight="1">
      <c r="B554" s="173"/>
      <c r="C554" s="230" t="s">
        <v>972</v>
      </c>
      <c r="D554" s="230" t="s">
        <v>332</v>
      </c>
      <c r="E554" s="231" t="s">
        <v>973</v>
      </c>
      <c r="F554" s="232" t="s">
        <v>974</v>
      </c>
      <c r="G554" s="233" t="s">
        <v>132</v>
      </c>
      <c r="H554" s="234">
        <v>1</v>
      </c>
      <c r="I554" s="235"/>
      <c r="J554" s="236">
        <f>ROUND(I554*H554,2)</f>
        <v>0</v>
      </c>
      <c r="K554" s="232" t="s">
        <v>133</v>
      </c>
      <c r="L554" s="237"/>
      <c r="M554" s="238" t="s">
        <v>5</v>
      </c>
      <c r="N554" s="239" t="s">
        <v>47</v>
      </c>
      <c r="O554" s="41"/>
      <c r="P554" s="183">
        <f>O554*H554</f>
        <v>0</v>
      </c>
      <c r="Q554" s="183">
        <v>0.001</v>
      </c>
      <c r="R554" s="183">
        <f>Q554*H554</f>
        <v>0.001</v>
      </c>
      <c r="S554" s="183">
        <v>0</v>
      </c>
      <c r="T554" s="184">
        <f>S554*H554</f>
        <v>0</v>
      </c>
      <c r="AR554" s="23" t="s">
        <v>171</v>
      </c>
      <c r="AT554" s="23" t="s">
        <v>332</v>
      </c>
      <c r="AU554" s="23" t="s">
        <v>85</v>
      </c>
      <c r="AY554" s="23" t="s">
        <v>126</v>
      </c>
      <c r="BE554" s="185">
        <f>IF(N554="základní",J554,0)</f>
        <v>0</v>
      </c>
      <c r="BF554" s="185">
        <f>IF(N554="snížená",J554,0)</f>
        <v>0</v>
      </c>
      <c r="BG554" s="185">
        <f>IF(N554="zákl. přenesená",J554,0)</f>
        <v>0</v>
      </c>
      <c r="BH554" s="185">
        <f>IF(N554="sníž. přenesená",J554,0)</f>
        <v>0</v>
      </c>
      <c r="BI554" s="185">
        <f>IF(N554="nulová",J554,0)</f>
        <v>0</v>
      </c>
      <c r="BJ554" s="23" t="s">
        <v>24</v>
      </c>
      <c r="BK554" s="185">
        <f>ROUND(I554*H554,2)</f>
        <v>0</v>
      </c>
      <c r="BL554" s="23" t="s">
        <v>134</v>
      </c>
      <c r="BM554" s="23" t="s">
        <v>975</v>
      </c>
    </row>
    <row r="555" spans="2:51" s="12" customFormat="1" ht="13.5">
      <c r="B555" s="195"/>
      <c r="D555" s="187" t="s">
        <v>136</v>
      </c>
      <c r="E555" s="204" t="s">
        <v>5</v>
      </c>
      <c r="F555" s="205" t="s">
        <v>24</v>
      </c>
      <c r="H555" s="206">
        <v>1</v>
      </c>
      <c r="I555" s="200"/>
      <c r="L555" s="195"/>
      <c r="M555" s="201"/>
      <c r="N555" s="202"/>
      <c r="O555" s="202"/>
      <c r="P555" s="202"/>
      <c r="Q555" s="202"/>
      <c r="R555" s="202"/>
      <c r="S555" s="202"/>
      <c r="T555" s="203"/>
      <c r="AT555" s="204" t="s">
        <v>136</v>
      </c>
      <c r="AU555" s="204" t="s">
        <v>85</v>
      </c>
      <c r="AV555" s="12" t="s">
        <v>85</v>
      </c>
      <c r="AW555" s="12" t="s">
        <v>39</v>
      </c>
      <c r="AX555" s="12" t="s">
        <v>24</v>
      </c>
      <c r="AY555" s="204" t="s">
        <v>126</v>
      </c>
    </row>
    <row r="556" spans="2:63" s="10" customFormat="1" ht="29.85" customHeight="1">
      <c r="B556" s="159"/>
      <c r="D556" s="170" t="s">
        <v>75</v>
      </c>
      <c r="E556" s="171" t="s">
        <v>127</v>
      </c>
      <c r="F556" s="171" t="s">
        <v>976</v>
      </c>
      <c r="I556" s="162"/>
      <c r="J556" s="172">
        <f>BK556</f>
        <v>0</v>
      </c>
      <c r="L556" s="159"/>
      <c r="M556" s="164"/>
      <c r="N556" s="165"/>
      <c r="O556" s="165"/>
      <c r="P556" s="166">
        <f>SUM(P557:P747)</f>
        <v>0</v>
      </c>
      <c r="Q556" s="165"/>
      <c r="R556" s="166">
        <f>SUM(R557:R747)</f>
        <v>34.22851117999999</v>
      </c>
      <c r="S556" s="165"/>
      <c r="T556" s="167">
        <f>SUM(T557:T747)</f>
        <v>324.26172</v>
      </c>
      <c r="AR556" s="160" t="s">
        <v>24</v>
      </c>
      <c r="AT556" s="168" t="s">
        <v>75</v>
      </c>
      <c r="AU556" s="168" t="s">
        <v>24</v>
      </c>
      <c r="AY556" s="160" t="s">
        <v>126</v>
      </c>
      <c r="BK556" s="169">
        <f>SUM(BK557:BK747)</f>
        <v>0</v>
      </c>
    </row>
    <row r="557" spans="2:65" s="1" customFormat="1" ht="22.5" customHeight="1">
      <c r="B557" s="173"/>
      <c r="C557" s="174" t="s">
        <v>977</v>
      </c>
      <c r="D557" s="174" t="s">
        <v>129</v>
      </c>
      <c r="E557" s="175" t="s">
        <v>978</v>
      </c>
      <c r="F557" s="176" t="s">
        <v>979</v>
      </c>
      <c r="G557" s="177" t="s">
        <v>332</v>
      </c>
      <c r="H557" s="178">
        <v>15.2</v>
      </c>
      <c r="I557" s="179"/>
      <c r="J557" s="180">
        <f>ROUND(I557*H557,2)</f>
        <v>0</v>
      </c>
      <c r="K557" s="176" t="s">
        <v>5</v>
      </c>
      <c r="L557" s="40"/>
      <c r="M557" s="181" t="s">
        <v>5</v>
      </c>
      <c r="N557" s="182" t="s">
        <v>47</v>
      </c>
      <c r="O557" s="41"/>
      <c r="P557" s="183">
        <f>O557*H557</f>
        <v>0</v>
      </c>
      <c r="Q557" s="183">
        <v>0</v>
      </c>
      <c r="R557" s="183">
        <f>Q557*H557</f>
        <v>0</v>
      </c>
      <c r="S557" s="183">
        <v>0</v>
      </c>
      <c r="T557" s="184">
        <f>S557*H557</f>
        <v>0</v>
      </c>
      <c r="AR557" s="23" t="s">
        <v>134</v>
      </c>
      <c r="AT557" s="23" t="s">
        <v>129</v>
      </c>
      <c r="AU557" s="23" t="s">
        <v>85</v>
      </c>
      <c r="AY557" s="23" t="s">
        <v>126</v>
      </c>
      <c r="BE557" s="185">
        <f>IF(N557="základní",J557,0)</f>
        <v>0</v>
      </c>
      <c r="BF557" s="185">
        <f>IF(N557="snížená",J557,0)</f>
        <v>0</v>
      </c>
      <c r="BG557" s="185">
        <f>IF(N557="zákl. přenesená",J557,0)</f>
        <v>0</v>
      </c>
      <c r="BH557" s="185">
        <f>IF(N557="sníž. přenesená",J557,0)</f>
        <v>0</v>
      </c>
      <c r="BI557" s="185">
        <f>IF(N557="nulová",J557,0)</f>
        <v>0</v>
      </c>
      <c r="BJ557" s="23" t="s">
        <v>24</v>
      </c>
      <c r="BK557" s="185">
        <f>ROUND(I557*H557,2)</f>
        <v>0</v>
      </c>
      <c r="BL557" s="23" t="s">
        <v>134</v>
      </c>
      <c r="BM557" s="23" t="s">
        <v>980</v>
      </c>
    </row>
    <row r="558" spans="2:51" s="11" customFormat="1" ht="27">
      <c r="B558" s="186"/>
      <c r="D558" s="187" t="s">
        <v>136</v>
      </c>
      <c r="E558" s="188" t="s">
        <v>5</v>
      </c>
      <c r="F558" s="189" t="s">
        <v>981</v>
      </c>
      <c r="H558" s="190" t="s">
        <v>5</v>
      </c>
      <c r="I558" s="191"/>
      <c r="L558" s="186"/>
      <c r="M558" s="192"/>
      <c r="N558" s="193"/>
      <c r="O558" s="193"/>
      <c r="P558" s="193"/>
      <c r="Q558" s="193"/>
      <c r="R558" s="193"/>
      <c r="S558" s="193"/>
      <c r="T558" s="194"/>
      <c r="AT558" s="190" t="s">
        <v>136</v>
      </c>
      <c r="AU558" s="190" t="s">
        <v>85</v>
      </c>
      <c r="AV558" s="11" t="s">
        <v>24</v>
      </c>
      <c r="AW558" s="11" t="s">
        <v>39</v>
      </c>
      <c r="AX558" s="11" t="s">
        <v>76</v>
      </c>
      <c r="AY558" s="190" t="s">
        <v>126</v>
      </c>
    </row>
    <row r="559" spans="2:51" s="11" customFormat="1" ht="13.5">
      <c r="B559" s="186"/>
      <c r="D559" s="187" t="s">
        <v>136</v>
      </c>
      <c r="E559" s="188" t="s">
        <v>5</v>
      </c>
      <c r="F559" s="189" t="s">
        <v>982</v>
      </c>
      <c r="H559" s="190" t="s">
        <v>5</v>
      </c>
      <c r="I559" s="191"/>
      <c r="L559" s="186"/>
      <c r="M559" s="192"/>
      <c r="N559" s="193"/>
      <c r="O559" s="193"/>
      <c r="P559" s="193"/>
      <c r="Q559" s="193"/>
      <c r="R559" s="193"/>
      <c r="S559" s="193"/>
      <c r="T559" s="194"/>
      <c r="AT559" s="190" t="s">
        <v>136</v>
      </c>
      <c r="AU559" s="190" t="s">
        <v>85</v>
      </c>
      <c r="AV559" s="11" t="s">
        <v>24</v>
      </c>
      <c r="AW559" s="11" t="s">
        <v>39</v>
      </c>
      <c r="AX559" s="11" t="s">
        <v>76</v>
      </c>
      <c r="AY559" s="190" t="s">
        <v>126</v>
      </c>
    </row>
    <row r="560" spans="2:51" s="12" customFormat="1" ht="13.5">
      <c r="B560" s="195"/>
      <c r="D560" s="187" t="s">
        <v>136</v>
      </c>
      <c r="E560" s="204" t="s">
        <v>5</v>
      </c>
      <c r="F560" s="205" t="s">
        <v>983</v>
      </c>
      <c r="H560" s="206">
        <v>5.5</v>
      </c>
      <c r="I560" s="200"/>
      <c r="L560" s="195"/>
      <c r="M560" s="201"/>
      <c r="N560" s="202"/>
      <c r="O560" s="202"/>
      <c r="P560" s="202"/>
      <c r="Q560" s="202"/>
      <c r="R560" s="202"/>
      <c r="S560" s="202"/>
      <c r="T560" s="203"/>
      <c r="AT560" s="204" t="s">
        <v>136</v>
      </c>
      <c r="AU560" s="204" t="s">
        <v>85</v>
      </c>
      <c r="AV560" s="12" t="s">
        <v>85</v>
      </c>
      <c r="AW560" s="12" t="s">
        <v>39</v>
      </c>
      <c r="AX560" s="12" t="s">
        <v>76</v>
      </c>
      <c r="AY560" s="204" t="s">
        <v>126</v>
      </c>
    </row>
    <row r="561" spans="2:51" s="12" customFormat="1" ht="13.5">
      <c r="B561" s="195"/>
      <c r="D561" s="187" t="s">
        <v>136</v>
      </c>
      <c r="E561" s="204" t="s">
        <v>5</v>
      </c>
      <c r="F561" s="205" t="s">
        <v>984</v>
      </c>
      <c r="H561" s="206">
        <v>4.5</v>
      </c>
      <c r="I561" s="200"/>
      <c r="L561" s="195"/>
      <c r="M561" s="201"/>
      <c r="N561" s="202"/>
      <c r="O561" s="202"/>
      <c r="P561" s="202"/>
      <c r="Q561" s="202"/>
      <c r="R561" s="202"/>
      <c r="S561" s="202"/>
      <c r="T561" s="203"/>
      <c r="AT561" s="204" t="s">
        <v>136</v>
      </c>
      <c r="AU561" s="204" t="s">
        <v>85</v>
      </c>
      <c r="AV561" s="12" t="s">
        <v>85</v>
      </c>
      <c r="AW561" s="12" t="s">
        <v>39</v>
      </c>
      <c r="AX561" s="12" t="s">
        <v>76</v>
      </c>
      <c r="AY561" s="204" t="s">
        <v>126</v>
      </c>
    </row>
    <row r="562" spans="2:51" s="12" customFormat="1" ht="13.5">
      <c r="B562" s="195"/>
      <c r="D562" s="187" t="s">
        <v>136</v>
      </c>
      <c r="E562" s="204" t="s">
        <v>5</v>
      </c>
      <c r="F562" s="205" t="s">
        <v>985</v>
      </c>
      <c r="H562" s="206">
        <v>5.2</v>
      </c>
      <c r="I562" s="200"/>
      <c r="L562" s="195"/>
      <c r="M562" s="201"/>
      <c r="N562" s="202"/>
      <c r="O562" s="202"/>
      <c r="P562" s="202"/>
      <c r="Q562" s="202"/>
      <c r="R562" s="202"/>
      <c r="S562" s="202"/>
      <c r="T562" s="203"/>
      <c r="AT562" s="204" t="s">
        <v>136</v>
      </c>
      <c r="AU562" s="204" t="s">
        <v>85</v>
      </c>
      <c r="AV562" s="12" t="s">
        <v>85</v>
      </c>
      <c r="AW562" s="12" t="s">
        <v>39</v>
      </c>
      <c r="AX562" s="12" t="s">
        <v>76</v>
      </c>
      <c r="AY562" s="204" t="s">
        <v>126</v>
      </c>
    </row>
    <row r="563" spans="2:51" s="13" customFormat="1" ht="13.5">
      <c r="B563" s="213"/>
      <c r="D563" s="196" t="s">
        <v>136</v>
      </c>
      <c r="E563" s="214" t="s">
        <v>5</v>
      </c>
      <c r="F563" s="215" t="s">
        <v>237</v>
      </c>
      <c r="H563" s="216">
        <v>15.2</v>
      </c>
      <c r="I563" s="217"/>
      <c r="L563" s="213"/>
      <c r="M563" s="218"/>
      <c r="N563" s="219"/>
      <c r="O563" s="219"/>
      <c r="P563" s="219"/>
      <c r="Q563" s="219"/>
      <c r="R563" s="219"/>
      <c r="S563" s="219"/>
      <c r="T563" s="220"/>
      <c r="AT563" s="221" t="s">
        <v>136</v>
      </c>
      <c r="AU563" s="221" t="s">
        <v>85</v>
      </c>
      <c r="AV563" s="13" t="s">
        <v>134</v>
      </c>
      <c r="AW563" s="13" t="s">
        <v>39</v>
      </c>
      <c r="AX563" s="13" t="s">
        <v>24</v>
      </c>
      <c r="AY563" s="221" t="s">
        <v>126</v>
      </c>
    </row>
    <row r="564" spans="2:65" s="1" customFormat="1" ht="22.5" customHeight="1">
      <c r="B564" s="173"/>
      <c r="C564" s="174" t="s">
        <v>986</v>
      </c>
      <c r="D564" s="174" t="s">
        <v>129</v>
      </c>
      <c r="E564" s="175" t="s">
        <v>987</v>
      </c>
      <c r="F564" s="176" t="s">
        <v>988</v>
      </c>
      <c r="G564" s="177" t="s">
        <v>989</v>
      </c>
      <c r="H564" s="178">
        <v>13</v>
      </c>
      <c r="I564" s="179"/>
      <c r="J564" s="180">
        <f>ROUND(I564*H564,2)</f>
        <v>0</v>
      </c>
      <c r="K564" s="176" t="s">
        <v>5</v>
      </c>
      <c r="L564" s="40"/>
      <c r="M564" s="181" t="s">
        <v>5</v>
      </c>
      <c r="N564" s="182" t="s">
        <v>47</v>
      </c>
      <c r="O564" s="41"/>
      <c r="P564" s="183">
        <f>O564*H564</f>
        <v>0</v>
      </c>
      <c r="Q564" s="183">
        <v>0</v>
      </c>
      <c r="R564" s="183">
        <f>Q564*H564</f>
        <v>0</v>
      </c>
      <c r="S564" s="183">
        <v>0</v>
      </c>
      <c r="T564" s="184">
        <f>S564*H564</f>
        <v>0</v>
      </c>
      <c r="AR564" s="23" t="s">
        <v>134</v>
      </c>
      <c r="AT564" s="23" t="s">
        <v>129</v>
      </c>
      <c r="AU564" s="23" t="s">
        <v>85</v>
      </c>
      <c r="AY564" s="23" t="s">
        <v>126</v>
      </c>
      <c r="BE564" s="185">
        <f>IF(N564="základní",J564,0)</f>
        <v>0</v>
      </c>
      <c r="BF564" s="185">
        <f>IF(N564="snížená",J564,0)</f>
        <v>0</v>
      </c>
      <c r="BG564" s="185">
        <f>IF(N564="zákl. přenesená",J564,0)</f>
        <v>0</v>
      </c>
      <c r="BH564" s="185">
        <f>IF(N564="sníž. přenesená",J564,0)</f>
        <v>0</v>
      </c>
      <c r="BI564" s="185">
        <f>IF(N564="nulová",J564,0)</f>
        <v>0</v>
      </c>
      <c r="BJ564" s="23" t="s">
        <v>24</v>
      </c>
      <c r="BK564" s="185">
        <f>ROUND(I564*H564,2)</f>
        <v>0</v>
      </c>
      <c r="BL564" s="23" t="s">
        <v>134</v>
      </c>
      <c r="BM564" s="23" t="s">
        <v>990</v>
      </c>
    </row>
    <row r="565" spans="2:51" s="11" customFormat="1" ht="13.5">
      <c r="B565" s="186"/>
      <c r="D565" s="187" t="s">
        <v>136</v>
      </c>
      <c r="E565" s="188" t="s">
        <v>5</v>
      </c>
      <c r="F565" s="189" t="s">
        <v>991</v>
      </c>
      <c r="H565" s="190" t="s">
        <v>5</v>
      </c>
      <c r="I565" s="191"/>
      <c r="L565" s="186"/>
      <c r="M565" s="192"/>
      <c r="N565" s="193"/>
      <c r="O565" s="193"/>
      <c r="P565" s="193"/>
      <c r="Q565" s="193"/>
      <c r="R565" s="193"/>
      <c r="S565" s="193"/>
      <c r="T565" s="194"/>
      <c r="AT565" s="190" t="s">
        <v>136</v>
      </c>
      <c r="AU565" s="190" t="s">
        <v>85</v>
      </c>
      <c r="AV565" s="11" t="s">
        <v>24</v>
      </c>
      <c r="AW565" s="11" t="s">
        <v>39</v>
      </c>
      <c r="AX565" s="11" t="s">
        <v>76</v>
      </c>
      <c r="AY565" s="190" t="s">
        <v>126</v>
      </c>
    </row>
    <row r="566" spans="2:51" s="11" customFormat="1" ht="13.5">
      <c r="B566" s="186"/>
      <c r="D566" s="187" t="s">
        <v>136</v>
      </c>
      <c r="E566" s="188" t="s">
        <v>5</v>
      </c>
      <c r="F566" s="189" t="s">
        <v>982</v>
      </c>
      <c r="H566" s="190" t="s">
        <v>5</v>
      </c>
      <c r="I566" s="191"/>
      <c r="L566" s="186"/>
      <c r="M566" s="192"/>
      <c r="N566" s="193"/>
      <c r="O566" s="193"/>
      <c r="P566" s="193"/>
      <c r="Q566" s="193"/>
      <c r="R566" s="193"/>
      <c r="S566" s="193"/>
      <c r="T566" s="194"/>
      <c r="AT566" s="190" t="s">
        <v>136</v>
      </c>
      <c r="AU566" s="190" t="s">
        <v>85</v>
      </c>
      <c r="AV566" s="11" t="s">
        <v>24</v>
      </c>
      <c r="AW566" s="11" t="s">
        <v>39</v>
      </c>
      <c r="AX566" s="11" t="s">
        <v>76</v>
      </c>
      <c r="AY566" s="190" t="s">
        <v>126</v>
      </c>
    </row>
    <row r="567" spans="2:51" s="12" customFormat="1" ht="13.5">
      <c r="B567" s="195"/>
      <c r="D567" s="187" t="s">
        <v>136</v>
      </c>
      <c r="E567" s="204" t="s">
        <v>5</v>
      </c>
      <c r="F567" s="205" t="s">
        <v>992</v>
      </c>
      <c r="H567" s="206">
        <v>4</v>
      </c>
      <c r="I567" s="200"/>
      <c r="L567" s="195"/>
      <c r="M567" s="201"/>
      <c r="N567" s="202"/>
      <c r="O567" s="202"/>
      <c r="P567" s="202"/>
      <c r="Q567" s="202"/>
      <c r="R567" s="202"/>
      <c r="S567" s="202"/>
      <c r="T567" s="203"/>
      <c r="AT567" s="204" t="s">
        <v>136</v>
      </c>
      <c r="AU567" s="204" t="s">
        <v>85</v>
      </c>
      <c r="AV567" s="12" t="s">
        <v>85</v>
      </c>
      <c r="AW567" s="12" t="s">
        <v>39</v>
      </c>
      <c r="AX567" s="12" t="s">
        <v>76</v>
      </c>
      <c r="AY567" s="204" t="s">
        <v>126</v>
      </c>
    </row>
    <row r="568" spans="2:51" s="12" customFormat="1" ht="13.5">
      <c r="B568" s="195"/>
      <c r="D568" s="187" t="s">
        <v>136</v>
      </c>
      <c r="E568" s="204" t="s">
        <v>5</v>
      </c>
      <c r="F568" s="205" t="s">
        <v>993</v>
      </c>
      <c r="H568" s="206">
        <v>6</v>
      </c>
      <c r="I568" s="200"/>
      <c r="L568" s="195"/>
      <c r="M568" s="201"/>
      <c r="N568" s="202"/>
      <c r="O568" s="202"/>
      <c r="P568" s="202"/>
      <c r="Q568" s="202"/>
      <c r="R568" s="202"/>
      <c r="S568" s="202"/>
      <c r="T568" s="203"/>
      <c r="AT568" s="204" t="s">
        <v>136</v>
      </c>
      <c r="AU568" s="204" t="s">
        <v>85</v>
      </c>
      <c r="AV568" s="12" t="s">
        <v>85</v>
      </c>
      <c r="AW568" s="12" t="s">
        <v>39</v>
      </c>
      <c r="AX568" s="12" t="s">
        <v>76</v>
      </c>
      <c r="AY568" s="204" t="s">
        <v>126</v>
      </c>
    </row>
    <row r="569" spans="2:51" s="12" customFormat="1" ht="13.5">
      <c r="B569" s="195"/>
      <c r="D569" s="187" t="s">
        <v>136</v>
      </c>
      <c r="E569" s="204" t="s">
        <v>5</v>
      </c>
      <c r="F569" s="205" t="s">
        <v>994</v>
      </c>
      <c r="H569" s="206">
        <v>3</v>
      </c>
      <c r="I569" s="200"/>
      <c r="L569" s="195"/>
      <c r="M569" s="201"/>
      <c r="N569" s="202"/>
      <c r="O569" s="202"/>
      <c r="P569" s="202"/>
      <c r="Q569" s="202"/>
      <c r="R569" s="202"/>
      <c r="S569" s="202"/>
      <c r="T569" s="203"/>
      <c r="AT569" s="204" t="s">
        <v>136</v>
      </c>
      <c r="AU569" s="204" t="s">
        <v>85</v>
      </c>
      <c r="AV569" s="12" t="s">
        <v>85</v>
      </c>
      <c r="AW569" s="12" t="s">
        <v>39</v>
      </c>
      <c r="AX569" s="12" t="s">
        <v>76</v>
      </c>
      <c r="AY569" s="204" t="s">
        <v>126</v>
      </c>
    </row>
    <row r="570" spans="2:51" s="13" customFormat="1" ht="13.5">
      <c r="B570" s="213"/>
      <c r="D570" s="196" t="s">
        <v>136</v>
      </c>
      <c r="E570" s="214" t="s">
        <v>5</v>
      </c>
      <c r="F570" s="215" t="s">
        <v>237</v>
      </c>
      <c r="H570" s="216">
        <v>13</v>
      </c>
      <c r="I570" s="217"/>
      <c r="L570" s="213"/>
      <c r="M570" s="218"/>
      <c r="N570" s="219"/>
      <c r="O570" s="219"/>
      <c r="P570" s="219"/>
      <c r="Q570" s="219"/>
      <c r="R570" s="219"/>
      <c r="S570" s="219"/>
      <c r="T570" s="220"/>
      <c r="AT570" s="221" t="s">
        <v>136</v>
      </c>
      <c r="AU570" s="221" t="s">
        <v>85</v>
      </c>
      <c r="AV570" s="13" t="s">
        <v>134</v>
      </c>
      <c r="AW570" s="13" t="s">
        <v>39</v>
      </c>
      <c r="AX570" s="13" t="s">
        <v>24</v>
      </c>
      <c r="AY570" s="221" t="s">
        <v>126</v>
      </c>
    </row>
    <row r="571" spans="2:65" s="1" customFormat="1" ht="22.5" customHeight="1">
      <c r="B571" s="173"/>
      <c r="C571" s="174" t="s">
        <v>995</v>
      </c>
      <c r="D571" s="174" t="s">
        <v>129</v>
      </c>
      <c r="E571" s="175" t="s">
        <v>996</v>
      </c>
      <c r="F571" s="176" t="s">
        <v>997</v>
      </c>
      <c r="G571" s="177" t="s">
        <v>132</v>
      </c>
      <c r="H571" s="178">
        <v>1</v>
      </c>
      <c r="I571" s="179"/>
      <c r="J571" s="180">
        <f>ROUND(I571*H571,2)</f>
        <v>0</v>
      </c>
      <c r="K571" s="176" t="s">
        <v>133</v>
      </c>
      <c r="L571" s="40"/>
      <c r="M571" s="181" t="s">
        <v>5</v>
      </c>
      <c r="N571" s="182" t="s">
        <v>47</v>
      </c>
      <c r="O571" s="41"/>
      <c r="P571" s="183">
        <f>O571*H571</f>
        <v>0</v>
      </c>
      <c r="Q571" s="183">
        <v>0.0007</v>
      </c>
      <c r="R571" s="183">
        <f>Q571*H571</f>
        <v>0.0007</v>
      </c>
      <c r="S571" s="183">
        <v>0</v>
      </c>
      <c r="T571" s="184">
        <f>S571*H571</f>
        <v>0</v>
      </c>
      <c r="AR571" s="23" t="s">
        <v>134</v>
      </c>
      <c r="AT571" s="23" t="s">
        <v>129</v>
      </c>
      <c r="AU571" s="23" t="s">
        <v>85</v>
      </c>
      <c r="AY571" s="23" t="s">
        <v>126</v>
      </c>
      <c r="BE571" s="185">
        <f>IF(N571="základní",J571,0)</f>
        <v>0</v>
      </c>
      <c r="BF571" s="185">
        <f>IF(N571="snížená",J571,0)</f>
        <v>0</v>
      </c>
      <c r="BG571" s="185">
        <f>IF(N571="zákl. přenesená",J571,0)</f>
        <v>0</v>
      </c>
      <c r="BH571" s="185">
        <f>IF(N571="sníž. přenesená",J571,0)</f>
        <v>0</v>
      </c>
      <c r="BI571" s="185">
        <f>IF(N571="nulová",J571,0)</f>
        <v>0</v>
      </c>
      <c r="BJ571" s="23" t="s">
        <v>24</v>
      </c>
      <c r="BK571" s="185">
        <f>ROUND(I571*H571,2)</f>
        <v>0</v>
      </c>
      <c r="BL571" s="23" t="s">
        <v>134</v>
      </c>
      <c r="BM571" s="23" t="s">
        <v>998</v>
      </c>
    </row>
    <row r="572" spans="2:51" s="12" customFormat="1" ht="13.5">
      <c r="B572" s="195"/>
      <c r="D572" s="196" t="s">
        <v>136</v>
      </c>
      <c r="E572" s="197" t="s">
        <v>5</v>
      </c>
      <c r="F572" s="198" t="s">
        <v>999</v>
      </c>
      <c r="H572" s="199">
        <v>1</v>
      </c>
      <c r="I572" s="200"/>
      <c r="L572" s="195"/>
      <c r="M572" s="201"/>
      <c r="N572" s="202"/>
      <c r="O572" s="202"/>
      <c r="P572" s="202"/>
      <c r="Q572" s="202"/>
      <c r="R572" s="202"/>
      <c r="S572" s="202"/>
      <c r="T572" s="203"/>
      <c r="AT572" s="204" t="s">
        <v>136</v>
      </c>
      <c r="AU572" s="204" t="s">
        <v>85</v>
      </c>
      <c r="AV572" s="12" t="s">
        <v>85</v>
      </c>
      <c r="AW572" s="12" t="s">
        <v>39</v>
      </c>
      <c r="AX572" s="12" t="s">
        <v>24</v>
      </c>
      <c r="AY572" s="204" t="s">
        <v>126</v>
      </c>
    </row>
    <row r="573" spans="2:65" s="1" customFormat="1" ht="22.5" customHeight="1">
      <c r="B573" s="173"/>
      <c r="C573" s="230" t="s">
        <v>1000</v>
      </c>
      <c r="D573" s="230" t="s">
        <v>332</v>
      </c>
      <c r="E573" s="231" t="s">
        <v>1001</v>
      </c>
      <c r="F573" s="232" t="s">
        <v>1002</v>
      </c>
      <c r="G573" s="233" t="s">
        <v>132</v>
      </c>
      <c r="H573" s="234">
        <v>1</v>
      </c>
      <c r="I573" s="235"/>
      <c r="J573" s="236">
        <f>ROUND(I573*H573,2)</f>
        <v>0</v>
      </c>
      <c r="K573" s="232" t="s">
        <v>133</v>
      </c>
      <c r="L573" s="237"/>
      <c r="M573" s="238" t="s">
        <v>5</v>
      </c>
      <c r="N573" s="239" t="s">
        <v>47</v>
      </c>
      <c r="O573" s="41"/>
      <c r="P573" s="183">
        <f>O573*H573</f>
        <v>0</v>
      </c>
      <c r="Q573" s="183">
        <v>0.004</v>
      </c>
      <c r="R573" s="183">
        <f>Q573*H573</f>
        <v>0.004</v>
      </c>
      <c r="S573" s="183">
        <v>0</v>
      </c>
      <c r="T573" s="184">
        <f>S573*H573</f>
        <v>0</v>
      </c>
      <c r="AR573" s="23" t="s">
        <v>171</v>
      </c>
      <c r="AT573" s="23" t="s">
        <v>332</v>
      </c>
      <c r="AU573" s="23" t="s">
        <v>85</v>
      </c>
      <c r="AY573" s="23" t="s">
        <v>126</v>
      </c>
      <c r="BE573" s="185">
        <f>IF(N573="základní",J573,0)</f>
        <v>0</v>
      </c>
      <c r="BF573" s="185">
        <f>IF(N573="snížená",J573,0)</f>
        <v>0</v>
      </c>
      <c r="BG573" s="185">
        <f>IF(N573="zákl. přenesená",J573,0)</f>
        <v>0</v>
      </c>
      <c r="BH573" s="185">
        <f>IF(N573="sníž. přenesená",J573,0)</f>
        <v>0</v>
      </c>
      <c r="BI573" s="185">
        <f>IF(N573="nulová",J573,0)</f>
        <v>0</v>
      </c>
      <c r="BJ573" s="23" t="s">
        <v>24</v>
      </c>
      <c r="BK573" s="185">
        <f>ROUND(I573*H573,2)</f>
        <v>0</v>
      </c>
      <c r="BL573" s="23" t="s">
        <v>134</v>
      </c>
      <c r="BM573" s="23" t="s">
        <v>1003</v>
      </c>
    </row>
    <row r="574" spans="2:51" s="12" customFormat="1" ht="13.5">
      <c r="B574" s="195"/>
      <c r="D574" s="196" t="s">
        <v>136</v>
      </c>
      <c r="E574" s="197" t="s">
        <v>5</v>
      </c>
      <c r="F574" s="198" t="s">
        <v>1004</v>
      </c>
      <c r="H574" s="199">
        <v>1</v>
      </c>
      <c r="I574" s="200"/>
      <c r="L574" s="195"/>
      <c r="M574" s="201"/>
      <c r="N574" s="202"/>
      <c r="O574" s="202"/>
      <c r="P574" s="202"/>
      <c r="Q574" s="202"/>
      <c r="R574" s="202"/>
      <c r="S574" s="202"/>
      <c r="T574" s="203"/>
      <c r="AT574" s="204" t="s">
        <v>136</v>
      </c>
      <c r="AU574" s="204" t="s">
        <v>85</v>
      </c>
      <c r="AV574" s="12" t="s">
        <v>85</v>
      </c>
      <c r="AW574" s="12" t="s">
        <v>39</v>
      </c>
      <c r="AX574" s="12" t="s">
        <v>24</v>
      </c>
      <c r="AY574" s="204" t="s">
        <v>126</v>
      </c>
    </row>
    <row r="575" spans="2:65" s="1" customFormat="1" ht="22.5" customHeight="1">
      <c r="B575" s="173"/>
      <c r="C575" s="174" t="s">
        <v>1005</v>
      </c>
      <c r="D575" s="174" t="s">
        <v>129</v>
      </c>
      <c r="E575" s="175" t="s">
        <v>1006</v>
      </c>
      <c r="F575" s="176" t="s">
        <v>1007</v>
      </c>
      <c r="G575" s="177" t="s">
        <v>132</v>
      </c>
      <c r="H575" s="178">
        <v>2</v>
      </c>
      <c r="I575" s="179"/>
      <c r="J575" s="180">
        <f>ROUND(I575*H575,2)</f>
        <v>0</v>
      </c>
      <c r="K575" s="176" t="s">
        <v>133</v>
      </c>
      <c r="L575" s="40"/>
      <c r="M575" s="181" t="s">
        <v>5</v>
      </c>
      <c r="N575" s="182" t="s">
        <v>47</v>
      </c>
      <c r="O575" s="41"/>
      <c r="P575" s="183">
        <f>O575*H575</f>
        <v>0</v>
      </c>
      <c r="Q575" s="183">
        <v>0.08542</v>
      </c>
      <c r="R575" s="183">
        <f>Q575*H575</f>
        <v>0.17084</v>
      </c>
      <c r="S575" s="183">
        <v>0</v>
      </c>
      <c r="T575" s="184">
        <f>S575*H575</f>
        <v>0</v>
      </c>
      <c r="AR575" s="23" t="s">
        <v>134</v>
      </c>
      <c r="AT575" s="23" t="s">
        <v>129</v>
      </c>
      <c r="AU575" s="23" t="s">
        <v>85</v>
      </c>
      <c r="AY575" s="23" t="s">
        <v>126</v>
      </c>
      <c r="BE575" s="185">
        <f>IF(N575="základní",J575,0)</f>
        <v>0</v>
      </c>
      <c r="BF575" s="185">
        <f>IF(N575="snížená",J575,0)</f>
        <v>0</v>
      </c>
      <c r="BG575" s="185">
        <f>IF(N575="zákl. přenesená",J575,0)</f>
        <v>0</v>
      </c>
      <c r="BH575" s="185">
        <f>IF(N575="sníž. přenesená",J575,0)</f>
        <v>0</v>
      </c>
      <c r="BI575" s="185">
        <f>IF(N575="nulová",J575,0)</f>
        <v>0</v>
      </c>
      <c r="BJ575" s="23" t="s">
        <v>24</v>
      </c>
      <c r="BK575" s="185">
        <f>ROUND(I575*H575,2)</f>
        <v>0</v>
      </c>
      <c r="BL575" s="23" t="s">
        <v>134</v>
      </c>
      <c r="BM575" s="23" t="s">
        <v>1008</v>
      </c>
    </row>
    <row r="576" spans="2:51" s="12" customFormat="1" ht="13.5">
      <c r="B576" s="195"/>
      <c r="D576" s="196" t="s">
        <v>136</v>
      </c>
      <c r="E576" s="197" t="s">
        <v>5</v>
      </c>
      <c r="F576" s="198" t="s">
        <v>1009</v>
      </c>
      <c r="H576" s="199">
        <v>2</v>
      </c>
      <c r="I576" s="200"/>
      <c r="L576" s="195"/>
      <c r="M576" s="201"/>
      <c r="N576" s="202"/>
      <c r="O576" s="202"/>
      <c r="P576" s="202"/>
      <c r="Q576" s="202"/>
      <c r="R576" s="202"/>
      <c r="S576" s="202"/>
      <c r="T576" s="203"/>
      <c r="AT576" s="204" t="s">
        <v>136</v>
      </c>
      <c r="AU576" s="204" t="s">
        <v>85</v>
      </c>
      <c r="AV576" s="12" t="s">
        <v>85</v>
      </c>
      <c r="AW576" s="12" t="s">
        <v>39</v>
      </c>
      <c r="AX576" s="12" t="s">
        <v>24</v>
      </c>
      <c r="AY576" s="204" t="s">
        <v>126</v>
      </c>
    </row>
    <row r="577" spans="2:65" s="1" customFormat="1" ht="22.5" customHeight="1">
      <c r="B577" s="173"/>
      <c r="C577" s="174" t="s">
        <v>1010</v>
      </c>
      <c r="D577" s="174" t="s">
        <v>129</v>
      </c>
      <c r="E577" s="175" t="s">
        <v>1011</v>
      </c>
      <c r="F577" s="176" t="s">
        <v>1012</v>
      </c>
      <c r="G577" s="177" t="s">
        <v>132</v>
      </c>
      <c r="H577" s="178">
        <v>1</v>
      </c>
      <c r="I577" s="179"/>
      <c r="J577" s="180">
        <f>ROUND(I577*H577,2)</f>
        <v>0</v>
      </c>
      <c r="K577" s="176" t="s">
        <v>133</v>
      </c>
      <c r="L577" s="40"/>
      <c r="M577" s="181" t="s">
        <v>5</v>
      </c>
      <c r="N577" s="182" t="s">
        <v>47</v>
      </c>
      <c r="O577" s="41"/>
      <c r="P577" s="183">
        <f>O577*H577</f>
        <v>0</v>
      </c>
      <c r="Q577" s="183">
        <v>0</v>
      </c>
      <c r="R577" s="183">
        <f>Q577*H577</f>
        <v>0</v>
      </c>
      <c r="S577" s="183">
        <v>0</v>
      </c>
      <c r="T577" s="184">
        <f>S577*H577</f>
        <v>0</v>
      </c>
      <c r="AR577" s="23" t="s">
        <v>134</v>
      </c>
      <c r="AT577" s="23" t="s">
        <v>129</v>
      </c>
      <c r="AU577" s="23" t="s">
        <v>85</v>
      </c>
      <c r="AY577" s="23" t="s">
        <v>126</v>
      </c>
      <c r="BE577" s="185">
        <f>IF(N577="základní",J577,0)</f>
        <v>0</v>
      </c>
      <c r="BF577" s="185">
        <f>IF(N577="snížená",J577,0)</f>
        <v>0</v>
      </c>
      <c r="BG577" s="185">
        <f>IF(N577="zákl. přenesená",J577,0)</f>
        <v>0</v>
      </c>
      <c r="BH577" s="185">
        <f>IF(N577="sníž. přenesená",J577,0)</f>
        <v>0</v>
      </c>
      <c r="BI577" s="185">
        <f>IF(N577="nulová",J577,0)</f>
        <v>0</v>
      </c>
      <c r="BJ577" s="23" t="s">
        <v>24</v>
      </c>
      <c r="BK577" s="185">
        <f>ROUND(I577*H577,2)</f>
        <v>0</v>
      </c>
      <c r="BL577" s="23" t="s">
        <v>134</v>
      </c>
      <c r="BM577" s="23" t="s">
        <v>1013</v>
      </c>
    </row>
    <row r="578" spans="2:51" s="12" customFormat="1" ht="13.5">
      <c r="B578" s="195"/>
      <c r="D578" s="196" t="s">
        <v>136</v>
      </c>
      <c r="E578" s="197" t="s">
        <v>5</v>
      </c>
      <c r="F578" s="198" t="s">
        <v>24</v>
      </c>
      <c r="H578" s="199">
        <v>1</v>
      </c>
      <c r="I578" s="200"/>
      <c r="L578" s="195"/>
      <c r="M578" s="201"/>
      <c r="N578" s="202"/>
      <c r="O578" s="202"/>
      <c r="P578" s="202"/>
      <c r="Q578" s="202"/>
      <c r="R578" s="202"/>
      <c r="S578" s="202"/>
      <c r="T578" s="203"/>
      <c r="AT578" s="204" t="s">
        <v>136</v>
      </c>
      <c r="AU578" s="204" t="s">
        <v>85</v>
      </c>
      <c r="AV578" s="12" t="s">
        <v>85</v>
      </c>
      <c r="AW578" s="12" t="s">
        <v>39</v>
      </c>
      <c r="AX578" s="12" t="s">
        <v>24</v>
      </c>
      <c r="AY578" s="204" t="s">
        <v>126</v>
      </c>
    </row>
    <row r="579" spans="2:65" s="1" customFormat="1" ht="22.5" customHeight="1">
      <c r="B579" s="173"/>
      <c r="C579" s="230" t="s">
        <v>1014</v>
      </c>
      <c r="D579" s="230" t="s">
        <v>332</v>
      </c>
      <c r="E579" s="231" t="s">
        <v>1015</v>
      </c>
      <c r="F579" s="232" t="s">
        <v>1016</v>
      </c>
      <c r="G579" s="233" t="s">
        <v>132</v>
      </c>
      <c r="H579" s="234">
        <v>1</v>
      </c>
      <c r="I579" s="235"/>
      <c r="J579" s="236">
        <f>ROUND(I579*H579,2)</f>
        <v>0</v>
      </c>
      <c r="K579" s="232" t="s">
        <v>133</v>
      </c>
      <c r="L579" s="237"/>
      <c r="M579" s="238" t="s">
        <v>5</v>
      </c>
      <c r="N579" s="239" t="s">
        <v>47</v>
      </c>
      <c r="O579" s="41"/>
      <c r="P579" s="183">
        <f>O579*H579</f>
        <v>0</v>
      </c>
      <c r="Q579" s="183">
        <v>0.0063</v>
      </c>
      <c r="R579" s="183">
        <f>Q579*H579</f>
        <v>0.0063</v>
      </c>
      <c r="S579" s="183">
        <v>0</v>
      </c>
      <c r="T579" s="184">
        <f>S579*H579</f>
        <v>0</v>
      </c>
      <c r="AR579" s="23" t="s">
        <v>171</v>
      </c>
      <c r="AT579" s="23" t="s">
        <v>332</v>
      </c>
      <c r="AU579" s="23" t="s">
        <v>85</v>
      </c>
      <c r="AY579" s="23" t="s">
        <v>126</v>
      </c>
      <c r="BE579" s="185">
        <f>IF(N579="základní",J579,0)</f>
        <v>0</v>
      </c>
      <c r="BF579" s="185">
        <f>IF(N579="snížená",J579,0)</f>
        <v>0</v>
      </c>
      <c r="BG579" s="185">
        <f>IF(N579="zákl. přenesená",J579,0)</f>
        <v>0</v>
      </c>
      <c r="BH579" s="185">
        <f>IF(N579="sníž. přenesená",J579,0)</f>
        <v>0</v>
      </c>
      <c r="BI579" s="185">
        <f>IF(N579="nulová",J579,0)</f>
        <v>0</v>
      </c>
      <c r="BJ579" s="23" t="s">
        <v>24</v>
      </c>
      <c r="BK579" s="185">
        <f>ROUND(I579*H579,2)</f>
        <v>0</v>
      </c>
      <c r="BL579" s="23" t="s">
        <v>134</v>
      </c>
      <c r="BM579" s="23" t="s">
        <v>1017</v>
      </c>
    </row>
    <row r="580" spans="2:51" s="12" customFormat="1" ht="13.5">
      <c r="B580" s="195"/>
      <c r="D580" s="196" t="s">
        <v>136</v>
      </c>
      <c r="E580" s="197" t="s">
        <v>5</v>
      </c>
      <c r="F580" s="198" t="s">
        <v>24</v>
      </c>
      <c r="H580" s="199">
        <v>1</v>
      </c>
      <c r="I580" s="200"/>
      <c r="L580" s="195"/>
      <c r="M580" s="201"/>
      <c r="N580" s="202"/>
      <c r="O580" s="202"/>
      <c r="P580" s="202"/>
      <c r="Q580" s="202"/>
      <c r="R580" s="202"/>
      <c r="S580" s="202"/>
      <c r="T580" s="203"/>
      <c r="AT580" s="204" t="s">
        <v>136</v>
      </c>
      <c r="AU580" s="204" t="s">
        <v>85</v>
      </c>
      <c r="AV580" s="12" t="s">
        <v>85</v>
      </c>
      <c r="AW580" s="12" t="s">
        <v>39</v>
      </c>
      <c r="AX580" s="12" t="s">
        <v>24</v>
      </c>
      <c r="AY580" s="204" t="s">
        <v>126</v>
      </c>
    </row>
    <row r="581" spans="2:65" s="1" customFormat="1" ht="22.5" customHeight="1">
      <c r="B581" s="173"/>
      <c r="C581" s="174" t="s">
        <v>1018</v>
      </c>
      <c r="D581" s="174" t="s">
        <v>129</v>
      </c>
      <c r="E581" s="175" t="s">
        <v>1019</v>
      </c>
      <c r="F581" s="176" t="s">
        <v>1020</v>
      </c>
      <c r="G581" s="177" t="s">
        <v>132</v>
      </c>
      <c r="H581" s="178">
        <v>2</v>
      </c>
      <c r="I581" s="179"/>
      <c r="J581" s="180">
        <f>ROUND(I581*H581,2)</f>
        <v>0</v>
      </c>
      <c r="K581" s="176" t="s">
        <v>133</v>
      </c>
      <c r="L581" s="40"/>
      <c r="M581" s="181" t="s">
        <v>5</v>
      </c>
      <c r="N581" s="182" t="s">
        <v>47</v>
      </c>
      <c r="O581" s="41"/>
      <c r="P581" s="183">
        <f>O581*H581</f>
        <v>0</v>
      </c>
      <c r="Q581" s="183">
        <v>0.11241</v>
      </c>
      <c r="R581" s="183">
        <f>Q581*H581</f>
        <v>0.22482</v>
      </c>
      <c r="S581" s="183">
        <v>0</v>
      </c>
      <c r="T581" s="184">
        <f>S581*H581</f>
        <v>0</v>
      </c>
      <c r="AR581" s="23" t="s">
        <v>134</v>
      </c>
      <c r="AT581" s="23" t="s">
        <v>129</v>
      </c>
      <c r="AU581" s="23" t="s">
        <v>85</v>
      </c>
      <c r="AY581" s="23" t="s">
        <v>126</v>
      </c>
      <c r="BE581" s="185">
        <f>IF(N581="základní",J581,0)</f>
        <v>0</v>
      </c>
      <c r="BF581" s="185">
        <f>IF(N581="snížená",J581,0)</f>
        <v>0</v>
      </c>
      <c r="BG581" s="185">
        <f>IF(N581="zákl. přenesená",J581,0)</f>
        <v>0</v>
      </c>
      <c r="BH581" s="185">
        <f>IF(N581="sníž. přenesená",J581,0)</f>
        <v>0</v>
      </c>
      <c r="BI581" s="185">
        <f>IF(N581="nulová",J581,0)</f>
        <v>0</v>
      </c>
      <c r="BJ581" s="23" t="s">
        <v>24</v>
      </c>
      <c r="BK581" s="185">
        <f>ROUND(I581*H581,2)</f>
        <v>0</v>
      </c>
      <c r="BL581" s="23" t="s">
        <v>134</v>
      </c>
      <c r="BM581" s="23" t="s">
        <v>1021</v>
      </c>
    </row>
    <row r="582" spans="2:51" s="12" customFormat="1" ht="13.5">
      <c r="B582" s="195"/>
      <c r="D582" s="196" t="s">
        <v>136</v>
      </c>
      <c r="E582" s="197" t="s">
        <v>5</v>
      </c>
      <c r="F582" s="198" t="s">
        <v>85</v>
      </c>
      <c r="H582" s="199">
        <v>2</v>
      </c>
      <c r="I582" s="200"/>
      <c r="L582" s="195"/>
      <c r="M582" s="201"/>
      <c r="N582" s="202"/>
      <c r="O582" s="202"/>
      <c r="P582" s="202"/>
      <c r="Q582" s="202"/>
      <c r="R582" s="202"/>
      <c r="S582" s="202"/>
      <c r="T582" s="203"/>
      <c r="AT582" s="204" t="s">
        <v>136</v>
      </c>
      <c r="AU582" s="204" t="s">
        <v>85</v>
      </c>
      <c r="AV582" s="12" t="s">
        <v>85</v>
      </c>
      <c r="AW582" s="12" t="s">
        <v>39</v>
      </c>
      <c r="AX582" s="12" t="s">
        <v>24</v>
      </c>
      <c r="AY582" s="204" t="s">
        <v>126</v>
      </c>
    </row>
    <row r="583" spans="2:65" s="1" customFormat="1" ht="22.5" customHeight="1">
      <c r="B583" s="173"/>
      <c r="C583" s="230" t="s">
        <v>1022</v>
      </c>
      <c r="D583" s="230" t="s">
        <v>332</v>
      </c>
      <c r="E583" s="231" t="s">
        <v>1023</v>
      </c>
      <c r="F583" s="232" t="s">
        <v>1024</v>
      </c>
      <c r="G583" s="233" t="s">
        <v>132</v>
      </c>
      <c r="H583" s="234">
        <v>2</v>
      </c>
      <c r="I583" s="235"/>
      <c r="J583" s="236">
        <f>ROUND(I583*H583,2)</f>
        <v>0</v>
      </c>
      <c r="K583" s="232" t="s">
        <v>133</v>
      </c>
      <c r="L583" s="237"/>
      <c r="M583" s="238" t="s">
        <v>5</v>
      </c>
      <c r="N583" s="239" t="s">
        <v>47</v>
      </c>
      <c r="O583" s="41"/>
      <c r="P583" s="183">
        <f>O583*H583</f>
        <v>0</v>
      </c>
      <c r="Q583" s="183">
        <v>0.0061</v>
      </c>
      <c r="R583" s="183">
        <f>Q583*H583</f>
        <v>0.0122</v>
      </c>
      <c r="S583" s="183">
        <v>0</v>
      </c>
      <c r="T583" s="184">
        <f>S583*H583</f>
        <v>0</v>
      </c>
      <c r="AR583" s="23" t="s">
        <v>171</v>
      </c>
      <c r="AT583" s="23" t="s">
        <v>332</v>
      </c>
      <c r="AU583" s="23" t="s">
        <v>85</v>
      </c>
      <c r="AY583" s="23" t="s">
        <v>126</v>
      </c>
      <c r="BE583" s="185">
        <f>IF(N583="základní",J583,0)</f>
        <v>0</v>
      </c>
      <c r="BF583" s="185">
        <f>IF(N583="snížená",J583,0)</f>
        <v>0</v>
      </c>
      <c r="BG583" s="185">
        <f>IF(N583="zákl. přenesená",J583,0)</f>
        <v>0</v>
      </c>
      <c r="BH583" s="185">
        <f>IF(N583="sníž. přenesená",J583,0)</f>
        <v>0</v>
      </c>
      <c r="BI583" s="185">
        <f>IF(N583="nulová",J583,0)</f>
        <v>0</v>
      </c>
      <c r="BJ583" s="23" t="s">
        <v>24</v>
      </c>
      <c r="BK583" s="185">
        <f>ROUND(I583*H583,2)</f>
        <v>0</v>
      </c>
      <c r="BL583" s="23" t="s">
        <v>134</v>
      </c>
      <c r="BM583" s="23" t="s">
        <v>1025</v>
      </c>
    </row>
    <row r="584" spans="2:51" s="12" customFormat="1" ht="13.5">
      <c r="B584" s="195"/>
      <c r="D584" s="196" t="s">
        <v>136</v>
      </c>
      <c r="E584" s="197" t="s">
        <v>5</v>
      </c>
      <c r="F584" s="198" t="s">
        <v>85</v>
      </c>
      <c r="H584" s="199">
        <v>2</v>
      </c>
      <c r="I584" s="200"/>
      <c r="L584" s="195"/>
      <c r="M584" s="201"/>
      <c r="N584" s="202"/>
      <c r="O584" s="202"/>
      <c r="P584" s="202"/>
      <c r="Q584" s="202"/>
      <c r="R584" s="202"/>
      <c r="S584" s="202"/>
      <c r="T584" s="203"/>
      <c r="AT584" s="204" t="s">
        <v>136</v>
      </c>
      <c r="AU584" s="204" t="s">
        <v>85</v>
      </c>
      <c r="AV584" s="12" t="s">
        <v>85</v>
      </c>
      <c r="AW584" s="12" t="s">
        <v>39</v>
      </c>
      <c r="AX584" s="12" t="s">
        <v>24</v>
      </c>
      <c r="AY584" s="204" t="s">
        <v>126</v>
      </c>
    </row>
    <row r="585" spans="2:65" s="1" customFormat="1" ht="31.5" customHeight="1">
      <c r="B585" s="173"/>
      <c r="C585" s="174" t="s">
        <v>1026</v>
      </c>
      <c r="D585" s="174" t="s">
        <v>129</v>
      </c>
      <c r="E585" s="175" t="s">
        <v>1027</v>
      </c>
      <c r="F585" s="176" t="s">
        <v>1028</v>
      </c>
      <c r="G585" s="177" t="s">
        <v>268</v>
      </c>
      <c r="H585" s="178">
        <v>36.5</v>
      </c>
      <c r="I585" s="179"/>
      <c r="J585" s="180">
        <f>ROUND(I585*H585,2)</f>
        <v>0</v>
      </c>
      <c r="K585" s="176" t="s">
        <v>133</v>
      </c>
      <c r="L585" s="40"/>
      <c r="M585" s="181" t="s">
        <v>5</v>
      </c>
      <c r="N585" s="182" t="s">
        <v>47</v>
      </c>
      <c r="O585" s="41"/>
      <c r="P585" s="183">
        <f>O585*H585</f>
        <v>0</v>
      </c>
      <c r="Q585" s="183">
        <v>0.20219</v>
      </c>
      <c r="R585" s="183">
        <f>Q585*H585</f>
        <v>7.379935000000001</v>
      </c>
      <c r="S585" s="183">
        <v>0</v>
      </c>
      <c r="T585" s="184">
        <f>S585*H585</f>
        <v>0</v>
      </c>
      <c r="AR585" s="23" t="s">
        <v>134</v>
      </c>
      <c r="AT585" s="23" t="s">
        <v>129</v>
      </c>
      <c r="AU585" s="23" t="s">
        <v>85</v>
      </c>
      <c r="AY585" s="23" t="s">
        <v>126</v>
      </c>
      <c r="BE585" s="185">
        <f>IF(N585="základní",J585,0)</f>
        <v>0</v>
      </c>
      <c r="BF585" s="185">
        <f>IF(N585="snížená",J585,0)</f>
        <v>0</v>
      </c>
      <c r="BG585" s="185">
        <f>IF(N585="zákl. přenesená",J585,0)</f>
        <v>0</v>
      </c>
      <c r="BH585" s="185">
        <f>IF(N585="sníž. přenesená",J585,0)</f>
        <v>0</v>
      </c>
      <c r="BI585" s="185">
        <f>IF(N585="nulová",J585,0)</f>
        <v>0</v>
      </c>
      <c r="BJ585" s="23" t="s">
        <v>24</v>
      </c>
      <c r="BK585" s="185">
        <f>ROUND(I585*H585,2)</f>
        <v>0</v>
      </c>
      <c r="BL585" s="23" t="s">
        <v>134</v>
      </c>
      <c r="BM585" s="23" t="s">
        <v>1029</v>
      </c>
    </row>
    <row r="586" spans="2:51" s="11" customFormat="1" ht="27">
      <c r="B586" s="186"/>
      <c r="D586" s="187" t="s">
        <v>136</v>
      </c>
      <c r="E586" s="188" t="s">
        <v>5</v>
      </c>
      <c r="F586" s="189" t="s">
        <v>1030</v>
      </c>
      <c r="H586" s="190" t="s">
        <v>5</v>
      </c>
      <c r="I586" s="191"/>
      <c r="L586" s="186"/>
      <c r="M586" s="192"/>
      <c r="N586" s="193"/>
      <c r="O586" s="193"/>
      <c r="P586" s="193"/>
      <c r="Q586" s="193"/>
      <c r="R586" s="193"/>
      <c r="S586" s="193"/>
      <c r="T586" s="194"/>
      <c r="AT586" s="190" t="s">
        <v>136</v>
      </c>
      <c r="AU586" s="190" t="s">
        <v>85</v>
      </c>
      <c r="AV586" s="11" t="s">
        <v>24</v>
      </c>
      <c r="AW586" s="11" t="s">
        <v>39</v>
      </c>
      <c r="AX586" s="11" t="s">
        <v>76</v>
      </c>
      <c r="AY586" s="190" t="s">
        <v>126</v>
      </c>
    </row>
    <row r="587" spans="2:51" s="12" customFormat="1" ht="13.5">
      <c r="B587" s="195"/>
      <c r="D587" s="196" t="s">
        <v>136</v>
      </c>
      <c r="E587" s="197" t="s">
        <v>5</v>
      </c>
      <c r="F587" s="198" t="s">
        <v>1031</v>
      </c>
      <c r="H587" s="199">
        <v>36.5</v>
      </c>
      <c r="I587" s="200"/>
      <c r="L587" s="195"/>
      <c r="M587" s="201"/>
      <c r="N587" s="202"/>
      <c r="O587" s="202"/>
      <c r="P587" s="202"/>
      <c r="Q587" s="202"/>
      <c r="R587" s="202"/>
      <c r="S587" s="202"/>
      <c r="T587" s="203"/>
      <c r="AT587" s="204" t="s">
        <v>136</v>
      </c>
      <c r="AU587" s="204" t="s">
        <v>85</v>
      </c>
      <c r="AV587" s="12" t="s">
        <v>85</v>
      </c>
      <c r="AW587" s="12" t="s">
        <v>39</v>
      </c>
      <c r="AX587" s="12" t="s">
        <v>24</v>
      </c>
      <c r="AY587" s="204" t="s">
        <v>126</v>
      </c>
    </row>
    <row r="588" spans="2:65" s="1" customFormat="1" ht="22.5" customHeight="1">
      <c r="B588" s="173"/>
      <c r="C588" s="230" t="s">
        <v>1032</v>
      </c>
      <c r="D588" s="230" t="s">
        <v>332</v>
      </c>
      <c r="E588" s="231" t="s">
        <v>1033</v>
      </c>
      <c r="F588" s="232" t="s">
        <v>1034</v>
      </c>
      <c r="G588" s="233" t="s">
        <v>132</v>
      </c>
      <c r="H588" s="234">
        <v>36.865</v>
      </c>
      <c r="I588" s="235"/>
      <c r="J588" s="236">
        <f>ROUND(I588*H588,2)</f>
        <v>0</v>
      </c>
      <c r="K588" s="232" t="s">
        <v>133</v>
      </c>
      <c r="L588" s="237"/>
      <c r="M588" s="238" t="s">
        <v>5</v>
      </c>
      <c r="N588" s="239" t="s">
        <v>47</v>
      </c>
      <c r="O588" s="41"/>
      <c r="P588" s="183">
        <f>O588*H588</f>
        <v>0</v>
      </c>
      <c r="Q588" s="183">
        <v>0.102</v>
      </c>
      <c r="R588" s="183">
        <f>Q588*H588</f>
        <v>3.76023</v>
      </c>
      <c r="S588" s="183">
        <v>0</v>
      </c>
      <c r="T588" s="184">
        <f>S588*H588</f>
        <v>0</v>
      </c>
      <c r="AR588" s="23" t="s">
        <v>171</v>
      </c>
      <c r="AT588" s="23" t="s">
        <v>332</v>
      </c>
      <c r="AU588" s="23" t="s">
        <v>85</v>
      </c>
      <c r="AY588" s="23" t="s">
        <v>126</v>
      </c>
      <c r="BE588" s="185">
        <f>IF(N588="základní",J588,0)</f>
        <v>0</v>
      </c>
      <c r="BF588" s="185">
        <f>IF(N588="snížená",J588,0)</f>
        <v>0</v>
      </c>
      <c r="BG588" s="185">
        <f>IF(N588="zákl. přenesená",J588,0)</f>
        <v>0</v>
      </c>
      <c r="BH588" s="185">
        <f>IF(N588="sníž. přenesená",J588,0)</f>
        <v>0</v>
      </c>
      <c r="BI588" s="185">
        <f>IF(N588="nulová",J588,0)</f>
        <v>0</v>
      </c>
      <c r="BJ588" s="23" t="s">
        <v>24</v>
      </c>
      <c r="BK588" s="185">
        <f>ROUND(I588*H588,2)</f>
        <v>0</v>
      </c>
      <c r="BL588" s="23" t="s">
        <v>134</v>
      </c>
      <c r="BM588" s="23" t="s">
        <v>1035</v>
      </c>
    </row>
    <row r="589" spans="2:51" s="11" customFormat="1" ht="13.5">
      <c r="B589" s="186"/>
      <c r="D589" s="187" t="s">
        <v>136</v>
      </c>
      <c r="E589" s="188" t="s">
        <v>5</v>
      </c>
      <c r="F589" s="189" t="s">
        <v>1036</v>
      </c>
      <c r="H589" s="190" t="s">
        <v>5</v>
      </c>
      <c r="I589" s="191"/>
      <c r="L589" s="186"/>
      <c r="M589" s="192"/>
      <c r="N589" s="193"/>
      <c r="O589" s="193"/>
      <c r="P589" s="193"/>
      <c r="Q589" s="193"/>
      <c r="R589" s="193"/>
      <c r="S589" s="193"/>
      <c r="T589" s="194"/>
      <c r="AT589" s="190" t="s">
        <v>136</v>
      </c>
      <c r="AU589" s="190" t="s">
        <v>85</v>
      </c>
      <c r="AV589" s="11" t="s">
        <v>24</v>
      </c>
      <c r="AW589" s="11" t="s">
        <v>39</v>
      </c>
      <c r="AX589" s="11" t="s">
        <v>76</v>
      </c>
      <c r="AY589" s="190" t="s">
        <v>126</v>
      </c>
    </row>
    <row r="590" spans="2:51" s="12" customFormat="1" ht="13.5">
      <c r="B590" s="195"/>
      <c r="D590" s="196" t="s">
        <v>136</v>
      </c>
      <c r="E590" s="197" t="s">
        <v>5</v>
      </c>
      <c r="F590" s="198" t="s">
        <v>1037</v>
      </c>
      <c r="H590" s="199">
        <v>36.865</v>
      </c>
      <c r="I590" s="200"/>
      <c r="L590" s="195"/>
      <c r="M590" s="201"/>
      <c r="N590" s="202"/>
      <c r="O590" s="202"/>
      <c r="P590" s="202"/>
      <c r="Q590" s="202"/>
      <c r="R590" s="202"/>
      <c r="S590" s="202"/>
      <c r="T590" s="203"/>
      <c r="AT590" s="204" t="s">
        <v>136</v>
      </c>
      <c r="AU590" s="204" t="s">
        <v>85</v>
      </c>
      <c r="AV590" s="12" t="s">
        <v>85</v>
      </c>
      <c r="AW590" s="12" t="s">
        <v>39</v>
      </c>
      <c r="AX590" s="12" t="s">
        <v>24</v>
      </c>
      <c r="AY590" s="204" t="s">
        <v>126</v>
      </c>
    </row>
    <row r="591" spans="2:65" s="1" customFormat="1" ht="22.5" customHeight="1">
      <c r="B591" s="173"/>
      <c r="C591" s="174" t="s">
        <v>1038</v>
      </c>
      <c r="D591" s="174" t="s">
        <v>129</v>
      </c>
      <c r="E591" s="175" t="s">
        <v>1039</v>
      </c>
      <c r="F591" s="176" t="s">
        <v>1040</v>
      </c>
      <c r="G591" s="177" t="s">
        <v>268</v>
      </c>
      <c r="H591" s="178">
        <v>5</v>
      </c>
      <c r="I591" s="179"/>
      <c r="J591" s="180">
        <f>ROUND(I591*H591,2)</f>
        <v>0</v>
      </c>
      <c r="K591" s="176" t="s">
        <v>133</v>
      </c>
      <c r="L591" s="40"/>
      <c r="M591" s="181" t="s">
        <v>5</v>
      </c>
      <c r="N591" s="182" t="s">
        <v>47</v>
      </c>
      <c r="O591" s="41"/>
      <c r="P591" s="183">
        <f>O591*H591</f>
        <v>0</v>
      </c>
      <c r="Q591" s="183">
        <v>0.16849</v>
      </c>
      <c r="R591" s="183">
        <f>Q591*H591</f>
        <v>0.84245</v>
      </c>
      <c r="S591" s="183">
        <v>0</v>
      </c>
      <c r="T591" s="184">
        <f>S591*H591</f>
        <v>0</v>
      </c>
      <c r="AR591" s="23" t="s">
        <v>134</v>
      </c>
      <c r="AT591" s="23" t="s">
        <v>129</v>
      </c>
      <c r="AU591" s="23" t="s">
        <v>85</v>
      </c>
      <c r="AY591" s="23" t="s">
        <v>126</v>
      </c>
      <c r="BE591" s="185">
        <f>IF(N591="základní",J591,0)</f>
        <v>0</v>
      </c>
      <c r="BF591" s="185">
        <f>IF(N591="snížená",J591,0)</f>
        <v>0</v>
      </c>
      <c r="BG591" s="185">
        <f>IF(N591="zákl. přenesená",J591,0)</f>
        <v>0</v>
      </c>
      <c r="BH591" s="185">
        <f>IF(N591="sníž. přenesená",J591,0)</f>
        <v>0</v>
      </c>
      <c r="BI591" s="185">
        <f>IF(N591="nulová",J591,0)</f>
        <v>0</v>
      </c>
      <c r="BJ591" s="23" t="s">
        <v>24</v>
      </c>
      <c r="BK591" s="185">
        <f>ROUND(I591*H591,2)</f>
        <v>0</v>
      </c>
      <c r="BL591" s="23" t="s">
        <v>134</v>
      </c>
      <c r="BM591" s="23" t="s">
        <v>1041</v>
      </c>
    </row>
    <row r="592" spans="2:51" s="11" customFormat="1" ht="27">
      <c r="B592" s="186"/>
      <c r="D592" s="187" t="s">
        <v>136</v>
      </c>
      <c r="E592" s="188" t="s">
        <v>5</v>
      </c>
      <c r="F592" s="189" t="s">
        <v>1042</v>
      </c>
      <c r="H592" s="190" t="s">
        <v>5</v>
      </c>
      <c r="I592" s="191"/>
      <c r="L592" s="186"/>
      <c r="M592" s="192"/>
      <c r="N592" s="193"/>
      <c r="O592" s="193"/>
      <c r="P592" s="193"/>
      <c r="Q592" s="193"/>
      <c r="R592" s="193"/>
      <c r="S592" s="193"/>
      <c r="T592" s="194"/>
      <c r="AT592" s="190" t="s">
        <v>136</v>
      </c>
      <c r="AU592" s="190" t="s">
        <v>85</v>
      </c>
      <c r="AV592" s="11" t="s">
        <v>24</v>
      </c>
      <c r="AW592" s="11" t="s">
        <v>39</v>
      </c>
      <c r="AX592" s="11" t="s">
        <v>76</v>
      </c>
      <c r="AY592" s="190" t="s">
        <v>126</v>
      </c>
    </row>
    <row r="593" spans="2:51" s="12" customFormat="1" ht="13.5">
      <c r="B593" s="195"/>
      <c r="D593" s="196" t="s">
        <v>136</v>
      </c>
      <c r="E593" s="197" t="s">
        <v>5</v>
      </c>
      <c r="F593" s="198" t="s">
        <v>1043</v>
      </c>
      <c r="H593" s="199">
        <v>5</v>
      </c>
      <c r="I593" s="200"/>
      <c r="L593" s="195"/>
      <c r="M593" s="201"/>
      <c r="N593" s="202"/>
      <c r="O593" s="202"/>
      <c r="P593" s="202"/>
      <c r="Q593" s="202"/>
      <c r="R593" s="202"/>
      <c r="S593" s="202"/>
      <c r="T593" s="203"/>
      <c r="AT593" s="204" t="s">
        <v>136</v>
      </c>
      <c r="AU593" s="204" t="s">
        <v>85</v>
      </c>
      <c r="AV593" s="12" t="s">
        <v>85</v>
      </c>
      <c r="AW593" s="12" t="s">
        <v>39</v>
      </c>
      <c r="AX593" s="12" t="s">
        <v>24</v>
      </c>
      <c r="AY593" s="204" t="s">
        <v>126</v>
      </c>
    </row>
    <row r="594" spans="2:65" s="1" customFormat="1" ht="22.5" customHeight="1">
      <c r="B594" s="173"/>
      <c r="C594" s="174" t="s">
        <v>1044</v>
      </c>
      <c r="D594" s="174" t="s">
        <v>129</v>
      </c>
      <c r="E594" s="175" t="s">
        <v>1045</v>
      </c>
      <c r="F594" s="176" t="s">
        <v>1046</v>
      </c>
      <c r="G594" s="177" t="s">
        <v>268</v>
      </c>
      <c r="H594" s="178">
        <v>8.4</v>
      </c>
      <c r="I594" s="179"/>
      <c r="J594" s="180">
        <f>ROUND(I594*H594,2)</f>
        <v>0</v>
      </c>
      <c r="K594" s="176" t="s">
        <v>133</v>
      </c>
      <c r="L594" s="40"/>
      <c r="M594" s="181" t="s">
        <v>5</v>
      </c>
      <c r="N594" s="182" t="s">
        <v>47</v>
      </c>
      <c r="O594" s="41"/>
      <c r="P594" s="183">
        <f>O594*H594</f>
        <v>0</v>
      </c>
      <c r="Q594" s="183">
        <v>0.14067</v>
      </c>
      <c r="R594" s="183">
        <f>Q594*H594</f>
        <v>1.181628</v>
      </c>
      <c r="S594" s="183">
        <v>0</v>
      </c>
      <c r="T594" s="184">
        <f>S594*H594</f>
        <v>0</v>
      </c>
      <c r="AR594" s="23" t="s">
        <v>134</v>
      </c>
      <c r="AT594" s="23" t="s">
        <v>129</v>
      </c>
      <c r="AU594" s="23" t="s">
        <v>85</v>
      </c>
      <c r="AY594" s="23" t="s">
        <v>126</v>
      </c>
      <c r="BE594" s="185">
        <f>IF(N594="základní",J594,0)</f>
        <v>0</v>
      </c>
      <c r="BF594" s="185">
        <f>IF(N594="snížená",J594,0)</f>
        <v>0</v>
      </c>
      <c r="BG594" s="185">
        <f>IF(N594="zákl. přenesená",J594,0)</f>
        <v>0</v>
      </c>
      <c r="BH594" s="185">
        <f>IF(N594="sníž. přenesená",J594,0)</f>
        <v>0</v>
      </c>
      <c r="BI594" s="185">
        <f>IF(N594="nulová",J594,0)</f>
        <v>0</v>
      </c>
      <c r="BJ594" s="23" t="s">
        <v>24</v>
      </c>
      <c r="BK594" s="185">
        <f>ROUND(I594*H594,2)</f>
        <v>0</v>
      </c>
      <c r="BL594" s="23" t="s">
        <v>134</v>
      </c>
      <c r="BM594" s="23" t="s">
        <v>1047</v>
      </c>
    </row>
    <row r="595" spans="2:51" s="11" customFormat="1" ht="27">
      <c r="B595" s="186"/>
      <c r="D595" s="187" t="s">
        <v>136</v>
      </c>
      <c r="E595" s="188" t="s">
        <v>5</v>
      </c>
      <c r="F595" s="189" t="s">
        <v>1042</v>
      </c>
      <c r="H595" s="190" t="s">
        <v>5</v>
      </c>
      <c r="I595" s="191"/>
      <c r="L595" s="186"/>
      <c r="M595" s="192"/>
      <c r="N595" s="193"/>
      <c r="O595" s="193"/>
      <c r="P595" s="193"/>
      <c r="Q595" s="193"/>
      <c r="R595" s="193"/>
      <c r="S595" s="193"/>
      <c r="T595" s="194"/>
      <c r="AT595" s="190" t="s">
        <v>136</v>
      </c>
      <c r="AU595" s="190" t="s">
        <v>85</v>
      </c>
      <c r="AV595" s="11" t="s">
        <v>24</v>
      </c>
      <c r="AW595" s="11" t="s">
        <v>39</v>
      </c>
      <c r="AX595" s="11" t="s">
        <v>76</v>
      </c>
      <c r="AY595" s="190" t="s">
        <v>126</v>
      </c>
    </row>
    <row r="596" spans="2:51" s="12" customFormat="1" ht="13.5">
      <c r="B596" s="195"/>
      <c r="D596" s="196" t="s">
        <v>136</v>
      </c>
      <c r="E596" s="197" t="s">
        <v>5</v>
      </c>
      <c r="F596" s="198" t="s">
        <v>1048</v>
      </c>
      <c r="H596" s="199">
        <v>8.4</v>
      </c>
      <c r="I596" s="200"/>
      <c r="L596" s="195"/>
      <c r="M596" s="201"/>
      <c r="N596" s="202"/>
      <c r="O596" s="202"/>
      <c r="P596" s="202"/>
      <c r="Q596" s="202"/>
      <c r="R596" s="202"/>
      <c r="S596" s="202"/>
      <c r="T596" s="203"/>
      <c r="AT596" s="204" t="s">
        <v>136</v>
      </c>
      <c r="AU596" s="204" t="s">
        <v>85</v>
      </c>
      <c r="AV596" s="12" t="s">
        <v>85</v>
      </c>
      <c r="AW596" s="12" t="s">
        <v>39</v>
      </c>
      <c r="AX596" s="12" t="s">
        <v>24</v>
      </c>
      <c r="AY596" s="204" t="s">
        <v>126</v>
      </c>
    </row>
    <row r="597" spans="2:65" s="1" customFormat="1" ht="22.5" customHeight="1">
      <c r="B597" s="173"/>
      <c r="C597" s="230" t="s">
        <v>1049</v>
      </c>
      <c r="D597" s="230" t="s">
        <v>332</v>
      </c>
      <c r="E597" s="231" t="s">
        <v>1050</v>
      </c>
      <c r="F597" s="232" t="s">
        <v>1051</v>
      </c>
      <c r="G597" s="233" t="s">
        <v>268</v>
      </c>
      <c r="H597" s="234">
        <v>13.534</v>
      </c>
      <c r="I597" s="235"/>
      <c r="J597" s="236">
        <f>ROUND(I597*H597,2)</f>
        <v>0</v>
      </c>
      <c r="K597" s="232" t="s">
        <v>133</v>
      </c>
      <c r="L597" s="237"/>
      <c r="M597" s="238" t="s">
        <v>5</v>
      </c>
      <c r="N597" s="239" t="s">
        <v>47</v>
      </c>
      <c r="O597" s="41"/>
      <c r="P597" s="183">
        <f>O597*H597</f>
        <v>0</v>
      </c>
      <c r="Q597" s="183">
        <v>0.101</v>
      </c>
      <c r="R597" s="183">
        <f>Q597*H597</f>
        <v>1.366934</v>
      </c>
      <c r="S597" s="183">
        <v>0</v>
      </c>
      <c r="T597" s="184">
        <f>S597*H597</f>
        <v>0</v>
      </c>
      <c r="AR597" s="23" t="s">
        <v>171</v>
      </c>
      <c r="AT597" s="23" t="s">
        <v>332</v>
      </c>
      <c r="AU597" s="23" t="s">
        <v>85</v>
      </c>
      <c r="AY597" s="23" t="s">
        <v>126</v>
      </c>
      <c r="BE597" s="185">
        <f>IF(N597="základní",J597,0)</f>
        <v>0</v>
      </c>
      <c r="BF597" s="185">
        <f>IF(N597="snížená",J597,0)</f>
        <v>0</v>
      </c>
      <c r="BG597" s="185">
        <f>IF(N597="zákl. přenesená",J597,0)</f>
        <v>0</v>
      </c>
      <c r="BH597" s="185">
        <f>IF(N597="sníž. přenesená",J597,0)</f>
        <v>0</v>
      </c>
      <c r="BI597" s="185">
        <f>IF(N597="nulová",J597,0)</f>
        <v>0</v>
      </c>
      <c r="BJ597" s="23" t="s">
        <v>24</v>
      </c>
      <c r="BK597" s="185">
        <f>ROUND(I597*H597,2)</f>
        <v>0</v>
      </c>
      <c r="BL597" s="23" t="s">
        <v>134</v>
      </c>
      <c r="BM597" s="23" t="s">
        <v>1052</v>
      </c>
    </row>
    <row r="598" spans="2:51" s="11" customFormat="1" ht="13.5">
      <c r="B598" s="186"/>
      <c r="D598" s="187" t="s">
        <v>136</v>
      </c>
      <c r="E598" s="188" t="s">
        <v>5</v>
      </c>
      <c r="F598" s="189" t="s">
        <v>1036</v>
      </c>
      <c r="H598" s="190" t="s">
        <v>5</v>
      </c>
      <c r="I598" s="191"/>
      <c r="L598" s="186"/>
      <c r="M598" s="192"/>
      <c r="N598" s="193"/>
      <c r="O598" s="193"/>
      <c r="P598" s="193"/>
      <c r="Q598" s="193"/>
      <c r="R598" s="193"/>
      <c r="S598" s="193"/>
      <c r="T598" s="194"/>
      <c r="AT598" s="190" t="s">
        <v>136</v>
      </c>
      <c r="AU598" s="190" t="s">
        <v>85</v>
      </c>
      <c r="AV598" s="11" t="s">
        <v>24</v>
      </c>
      <c r="AW598" s="11" t="s">
        <v>39</v>
      </c>
      <c r="AX598" s="11" t="s">
        <v>76</v>
      </c>
      <c r="AY598" s="190" t="s">
        <v>126</v>
      </c>
    </row>
    <row r="599" spans="2:51" s="12" customFormat="1" ht="13.5">
      <c r="B599" s="195"/>
      <c r="D599" s="196" t="s">
        <v>136</v>
      </c>
      <c r="E599" s="197" t="s">
        <v>5</v>
      </c>
      <c r="F599" s="198" t="s">
        <v>1053</v>
      </c>
      <c r="H599" s="199">
        <v>13.534</v>
      </c>
      <c r="I599" s="200"/>
      <c r="L599" s="195"/>
      <c r="M599" s="201"/>
      <c r="N599" s="202"/>
      <c r="O599" s="202"/>
      <c r="P599" s="202"/>
      <c r="Q599" s="202"/>
      <c r="R599" s="202"/>
      <c r="S599" s="202"/>
      <c r="T599" s="203"/>
      <c r="AT599" s="204" t="s">
        <v>136</v>
      </c>
      <c r="AU599" s="204" t="s">
        <v>85</v>
      </c>
      <c r="AV599" s="12" t="s">
        <v>85</v>
      </c>
      <c r="AW599" s="12" t="s">
        <v>39</v>
      </c>
      <c r="AX599" s="12" t="s">
        <v>24</v>
      </c>
      <c r="AY599" s="204" t="s">
        <v>126</v>
      </c>
    </row>
    <row r="600" spans="2:65" s="1" customFormat="1" ht="31.5" customHeight="1">
      <c r="B600" s="173"/>
      <c r="C600" s="174" t="s">
        <v>1054</v>
      </c>
      <c r="D600" s="174" t="s">
        <v>129</v>
      </c>
      <c r="E600" s="175" t="s">
        <v>1055</v>
      </c>
      <c r="F600" s="176" t="s">
        <v>1056</v>
      </c>
      <c r="G600" s="177" t="s">
        <v>268</v>
      </c>
      <c r="H600" s="178">
        <v>18.88</v>
      </c>
      <c r="I600" s="179"/>
      <c r="J600" s="180">
        <f>ROUND(I600*H600,2)</f>
        <v>0</v>
      </c>
      <c r="K600" s="176" t="s">
        <v>133</v>
      </c>
      <c r="L600" s="40"/>
      <c r="M600" s="181" t="s">
        <v>5</v>
      </c>
      <c r="N600" s="182" t="s">
        <v>47</v>
      </c>
      <c r="O600" s="41"/>
      <c r="P600" s="183">
        <f>O600*H600</f>
        <v>0</v>
      </c>
      <c r="Q600" s="183">
        <v>0</v>
      </c>
      <c r="R600" s="183">
        <f>Q600*H600</f>
        <v>0</v>
      </c>
      <c r="S600" s="183">
        <v>0</v>
      </c>
      <c r="T600" s="184">
        <f>S600*H600</f>
        <v>0</v>
      </c>
      <c r="AR600" s="23" t="s">
        <v>134</v>
      </c>
      <c r="AT600" s="23" t="s">
        <v>129</v>
      </c>
      <c r="AU600" s="23" t="s">
        <v>85</v>
      </c>
      <c r="AY600" s="23" t="s">
        <v>126</v>
      </c>
      <c r="BE600" s="185">
        <f>IF(N600="základní",J600,0)</f>
        <v>0</v>
      </c>
      <c r="BF600" s="185">
        <f>IF(N600="snížená",J600,0)</f>
        <v>0</v>
      </c>
      <c r="BG600" s="185">
        <f>IF(N600="zákl. přenesená",J600,0)</f>
        <v>0</v>
      </c>
      <c r="BH600" s="185">
        <f>IF(N600="sníž. přenesená",J600,0)</f>
        <v>0</v>
      </c>
      <c r="BI600" s="185">
        <f>IF(N600="nulová",J600,0)</f>
        <v>0</v>
      </c>
      <c r="BJ600" s="23" t="s">
        <v>24</v>
      </c>
      <c r="BK600" s="185">
        <f>ROUND(I600*H600,2)</f>
        <v>0</v>
      </c>
      <c r="BL600" s="23" t="s">
        <v>134</v>
      </c>
      <c r="BM600" s="23" t="s">
        <v>1057</v>
      </c>
    </row>
    <row r="601" spans="2:51" s="12" customFormat="1" ht="13.5">
      <c r="B601" s="195"/>
      <c r="D601" s="196" t="s">
        <v>136</v>
      </c>
      <c r="E601" s="197" t="s">
        <v>5</v>
      </c>
      <c r="F601" s="198" t="s">
        <v>1058</v>
      </c>
      <c r="H601" s="199">
        <v>18.88</v>
      </c>
      <c r="I601" s="200"/>
      <c r="L601" s="195"/>
      <c r="M601" s="201"/>
      <c r="N601" s="202"/>
      <c r="O601" s="202"/>
      <c r="P601" s="202"/>
      <c r="Q601" s="202"/>
      <c r="R601" s="202"/>
      <c r="S601" s="202"/>
      <c r="T601" s="203"/>
      <c r="AT601" s="204" t="s">
        <v>136</v>
      </c>
      <c r="AU601" s="204" t="s">
        <v>85</v>
      </c>
      <c r="AV601" s="12" t="s">
        <v>85</v>
      </c>
      <c r="AW601" s="12" t="s">
        <v>39</v>
      </c>
      <c r="AX601" s="12" t="s">
        <v>24</v>
      </c>
      <c r="AY601" s="204" t="s">
        <v>126</v>
      </c>
    </row>
    <row r="602" spans="2:65" s="1" customFormat="1" ht="31.5" customHeight="1">
      <c r="B602" s="173"/>
      <c r="C602" s="174" t="s">
        <v>1059</v>
      </c>
      <c r="D602" s="174" t="s">
        <v>129</v>
      </c>
      <c r="E602" s="175" t="s">
        <v>1060</v>
      </c>
      <c r="F602" s="176" t="s">
        <v>1061</v>
      </c>
      <c r="G602" s="177" t="s">
        <v>268</v>
      </c>
      <c r="H602" s="178">
        <v>159.68</v>
      </c>
      <c r="I602" s="179"/>
      <c r="J602" s="180">
        <f>ROUND(I602*H602,2)</f>
        <v>0</v>
      </c>
      <c r="K602" s="176" t="s">
        <v>133</v>
      </c>
      <c r="L602" s="40"/>
      <c r="M602" s="181" t="s">
        <v>5</v>
      </c>
      <c r="N602" s="182" t="s">
        <v>47</v>
      </c>
      <c r="O602" s="41"/>
      <c r="P602" s="183">
        <f>O602*H602</f>
        <v>0</v>
      </c>
      <c r="Q602" s="183">
        <v>0</v>
      </c>
      <c r="R602" s="183">
        <f>Q602*H602</f>
        <v>0</v>
      </c>
      <c r="S602" s="183">
        <v>0</v>
      </c>
      <c r="T602" s="184">
        <f>S602*H602</f>
        <v>0</v>
      </c>
      <c r="AR602" s="23" t="s">
        <v>134</v>
      </c>
      <c r="AT602" s="23" t="s">
        <v>129</v>
      </c>
      <c r="AU602" s="23" t="s">
        <v>85</v>
      </c>
      <c r="AY602" s="23" t="s">
        <v>126</v>
      </c>
      <c r="BE602" s="185">
        <f>IF(N602="základní",J602,0)</f>
        <v>0</v>
      </c>
      <c r="BF602" s="185">
        <f>IF(N602="snížená",J602,0)</f>
        <v>0</v>
      </c>
      <c r="BG602" s="185">
        <f>IF(N602="zákl. přenesená",J602,0)</f>
        <v>0</v>
      </c>
      <c r="BH602" s="185">
        <f>IF(N602="sníž. přenesená",J602,0)</f>
        <v>0</v>
      </c>
      <c r="BI602" s="185">
        <f>IF(N602="nulová",J602,0)</f>
        <v>0</v>
      </c>
      <c r="BJ602" s="23" t="s">
        <v>24</v>
      </c>
      <c r="BK602" s="185">
        <f>ROUND(I602*H602,2)</f>
        <v>0</v>
      </c>
      <c r="BL602" s="23" t="s">
        <v>134</v>
      </c>
      <c r="BM602" s="23" t="s">
        <v>1062</v>
      </c>
    </row>
    <row r="603" spans="2:51" s="12" customFormat="1" ht="13.5">
      <c r="B603" s="195"/>
      <c r="D603" s="196" t="s">
        <v>136</v>
      </c>
      <c r="E603" s="197" t="s">
        <v>5</v>
      </c>
      <c r="F603" s="198" t="s">
        <v>1063</v>
      </c>
      <c r="H603" s="199">
        <v>159.68</v>
      </c>
      <c r="I603" s="200"/>
      <c r="L603" s="195"/>
      <c r="M603" s="201"/>
      <c r="N603" s="202"/>
      <c r="O603" s="202"/>
      <c r="P603" s="202"/>
      <c r="Q603" s="202"/>
      <c r="R603" s="202"/>
      <c r="S603" s="202"/>
      <c r="T603" s="203"/>
      <c r="AT603" s="204" t="s">
        <v>136</v>
      </c>
      <c r="AU603" s="204" t="s">
        <v>85</v>
      </c>
      <c r="AV603" s="12" t="s">
        <v>85</v>
      </c>
      <c r="AW603" s="12" t="s">
        <v>39</v>
      </c>
      <c r="AX603" s="12" t="s">
        <v>24</v>
      </c>
      <c r="AY603" s="204" t="s">
        <v>126</v>
      </c>
    </row>
    <row r="604" spans="2:65" s="1" customFormat="1" ht="22.5" customHeight="1">
      <c r="B604" s="173"/>
      <c r="C604" s="174" t="s">
        <v>1064</v>
      </c>
      <c r="D604" s="174" t="s">
        <v>129</v>
      </c>
      <c r="E604" s="175" t="s">
        <v>1065</v>
      </c>
      <c r="F604" s="176" t="s">
        <v>1066</v>
      </c>
      <c r="G604" s="177" t="s">
        <v>268</v>
      </c>
      <c r="H604" s="178">
        <v>18.88</v>
      </c>
      <c r="I604" s="179"/>
      <c r="J604" s="180">
        <f>ROUND(I604*H604,2)</f>
        <v>0</v>
      </c>
      <c r="K604" s="176" t="s">
        <v>133</v>
      </c>
      <c r="L604" s="40"/>
      <c r="M604" s="181" t="s">
        <v>5</v>
      </c>
      <c r="N604" s="182" t="s">
        <v>47</v>
      </c>
      <c r="O604" s="41"/>
      <c r="P604" s="183">
        <f>O604*H604</f>
        <v>0</v>
      </c>
      <c r="Q604" s="183">
        <v>9E-05</v>
      </c>
      <c r="R604" s="183">
        <f>Q604*H604</f>
        <v>0.0016992</v>
      </c>
      <c r="S604" s="183">
        <v>0</v>
      </c>
      <c r="T604" s="184">
        <f>S604*H604</f>
        <v>0</v>
      </c>
      <c r="AR604" s="23" t="s">
        <v>134</v>
      </c>
      <c r="AT604" s="23" t="s">
        <v>129</v>
      </c>
      <c r="AU604" s="23" t="s">
        <v>85</v>
      </c>
      <c r="AY604" s="23" t="s">
        <v>126</v>
      </c>
      <c r="BE604" s="185">
        <f>IF(N604="základní",J604,0)</f>
        <v>0</v>
      </c>
      <c r="BF604" s="185">
        <f>IF(N604="snížená",J604,0)</f>
        <v>0</v>
      </c>
      <c r="BG604" s="185">
        <f>IF(N604="zákl. přenesená",J604,0)</f>
        <v>0</v>
      </c>
      <c r="BH604" s="185">
        <f>IF(N604="sníž. přenesená",J604,0)</f>
        <v>0</v>
      </c>
      <c r="BI604" s="185">
        <f>IF(N604="nulová",J604,0)</f>
        <v>0</v>
      </c>
      <c r="BJ604" s="23" t="s">
        <v>24</v>
      </c>
      <c r="BK604" s="185">
        <f>ROUND(I604*H604,2)</f>
        <v>0</v>
      </c>
      <c r="BL604" s="23" t="s">
        <v>134</v>
      </c>
      <c r="BM604" s="23" t="s">
        <v>1067</v>
      </c>
    </row>
    <row r="605" spans="2:51" s="11" customFormat="1" ht="13.5">
      <c r="B605" s="186"/>
      <c r="D605" s="187" t="s">
        <v>136</v>
      </c>
      <c r="E605" s="188" t="s">
        <v>5</v>
      </c>
      <c r="F605" s="189" t="s">
        <v>1068</v>
      </c>
      <c r="H605" s="190" t="s">
        <v>5</v>
      </c>
      <c r="I605" s="191"/>
      <c r="L605" s="186"/>
      <c r="M605" s="192"/>
      <c r="N605" s="193"/>
      <c r="O605" s="193"/>
      <c r="P605" s="193"/>
      <c r="Q605" s="193"/>
      <c r="R605" s="193"/>
      <c r="S605" s="193"/>
      <c r="T605" s="194"/>
      <c r="AT605" s="190" t="s">
        <v>136</v>
      </c>
      <c r="AU605" s="190" t="s">
        <v>85</v>
      </c>
      <c r="AV605" s="11" t="s">
        <v>24</v>
      </c>
      <c r="AW605" s="11" t="s">
        <v>39</v>
      </c>
      <c r="AX605" s="11" t="s">
        <v>76</v>
      </c>
      <c r="AY605" s="190" t="s">
        <v>126</v>
      </c>
    </row>
    <row r="606" spans="2:51" s="12" customFormat="1" ht="13.5">
      <c r="B606" s="195"/>
      <c r="D606" s="187" t="s">
        <v>136</v>
      </c>
      <c r="E606" s="204" t="s">
        <v>5</v>
      </c>
      <c r="F606" s="205" t="s">
        <v>1069</v>
      </c>
      <c r="H606" s="206">
        <v>9.44</v>
      </c>
      <c r="I606" s="200"/>
      <c r="L606" s="195"/>
      <c r="M606" s="201"/>
      <c r="N606" s="202"/>
      <c r="O606" s="202"/>
      <c r="P606" s="202"/>
      <c r="Q606" s="202"/>
      <c r="R606" s="202"/>
      <c r="S606" s="202"/>
      <c r="T606" s="203"/>
      <c r="AT606" s="204" t="s">
        <v>136</v>
      </c>
      <c r="AU606" s="204" t="s">
        <v>85</v>
      </c>
      <c r="AV606" s="12" t="s">
        <v>85</v>
      </c>
      <c r="AW606" s="12" t="s">
        <v>39</v>
      </c>
      <c r="AX606" s="12" t="s">
        <v>76</v>
      </c>
      <c r="AY606" s="204" t="s">
        <v>126</v>
      </c>
    </row>
    <row r="607" spans="2:51" s="11" customFormat="1" ht="13.5">
      <c r="B607" s="186"/>
      <c r="D607" s="187" t="s">
        <v>136</v>
      </c>
      <c r="E607" s="188" t="s">
        <v>5</v>
      </c>
      <c r="F607" s="189" t="s">
        <v>1070</v>
      </c>
      <c r="H607" s="190" t="s">
        <v>5</v>
      </c>
      <c r="I607" s="191"/>
      <c r="L607" s="186"/>
      <c r="M607" s="192"/>
      <c r="N607" s="193"/>
      <c r="O607" s="193"/>
      <c r="P607" s="193"/>
      <c r="Q607" s="193"/>
      <c r="R607" s="193"/>
      <c r="S607" s="193"/>
      <c r="T607" s="194"/>
      <c r="AT607" s="190" t="s">
        <v>136</v>
      </c>
      <c r="AU607" s="190" t="s">
        <v>85</v>
      </c>
      <c r="AV607" s="11" t="s">
        <v>24</v>
      </c>
      <c r="AW607" s="11" t="s">
        <v>39</v>
      </c>
      <c r="AX607" s="11" t="s">
        <v>76</v>
      </c>
      <c r="AY607" s="190" t="s">
        <v>126</v>
      </c>
    </row>
    <row r="608" spans="2:51" s="12" customFormat="1" ht="13.5">
      <c r="B608" s="195"/>
      <c r="D608" s="196" t="s">
        <v>136</v>
      </c>
      <c r="E608" s="197" t="s">
        <v>5</v>
      </c>
      <c r="F608" s="198" t="s">
        <v>1071</v>
      </c>
      <c r="H608" s="199">
        <v>18.88</v>
      </c>
      <c r="I608" s="200"/>
      <c r="L608" s="195"/>
      <c r="M608" s="201"/>
      <c r="N608" s="202"/>
      <c r="O608" s="202"/>
      <c r="P608" s="202"/>
      <c r="Q608" s="202"/>
      <c r="R608" s="202"/>
      <c r="S608" s="202"/>
      <c r="T608" s="203"/>
      <c r="AT608" s="204" t="s">
        <v>136</v>
      </c>
      <c r="AU608" s="204" t="s">
        <v>85</v>
      </c>
      <c r="AV608" s="12" t="s">
        <v>85</v>
      </c>
      <c r="AW608" s="12" t="s">
        <v>39</v>
      </c>
      <c r="AX608" s="12" t="s">
        <v>24</v>
      </c>
      <c r="AY608" s="204" t="s">
        <v>126</v>
      </c>
    </row>
    <row r="609" spans="2:65" s="1" customFormat="1" ht="22.5" customHeight="1">
      <c r="B609" s="173"/>
      <c r="C609" s="174" t="s">
        <v>1072</v>
      </c>
      <c r="D609" s="174" t="s">
        <v>129</v>
      </c>
      <c r="E609" s="175" t="s">
        <v>1073</v>
      </c>
      <c r="F609" s="176" t="s">
        <v>1074</v>
      </c>
      <c r="G609" s="177" t="s">
        <v>268</v>
      </c>
      <c r="H609" s="178">
        <v>159.68</v>
      </c>
      <c r="I609" s="179"/>
      <c r="J609" s="180">
        <f>ROUND(I609*H609,2)</f>
        <v>0</v>
      </c>
      <c r="K609" s="176" t="s">
        <v>133</v>
      </c>
      <c r="L609" s="40"/>
      <c r="M609" s="181" t="s">
        <v>5</v>
      </c>
      <c r="N609" s="182" t="s">
        <v>47</v>
      </c>
      <c r="O609" s="41"/>
      <c r="P609" s="183">
        <f>O609*H609</f>
        <v>0</v>
      </c>
      <c r="Q609" s="183">
        <v>0.00033</v>
      </c>
      <c r="R609" s="183">
        <f>Q609*H609</f>
        <v>0.0526944</v>
      </c>
      <c r="S609" s="183">
        <v>0</v>
      </c>
      <c r="T609" s="184">
        <f>S609*H609</f>
        <v>0</v>
      </c>
      <c r="AR609" s="23" t="s">
        <v>134</v>
      </c>
      <c r="AT609" s="23" t="s">
        <v>129</v>
      </c>
      <c r="AU609" s="23" t="s">
        <v>85</v>
      </c>
      <c r="AY609" s="23" t="s">
        <v>126</v>
      </c>
      <c r="BE609" s="185">
        <f>IF(N609="základní",J609,0)</f>
        <v>0</v>
      </c>
      <c r="BF609" s="185">
        <f>IF(N609="snížená",J609,0)</f>
        <v>0</v>
      </c>
      <c r="BG609" s="185">
        <f>IF(N609="zákl. přenesená",J609,0)</f>
        <v>0</v>
      </c>
      <c r="BH609" s="185">
        <f>IF(N609="sníž. přenesená",J609,0)</f>
        <v>0</v>
      </c>
      <c r="BI609" s="185">
        <f>IF(N609="nulová",J609,0)</f>
        <v>0</v>
      </c>
      <c r="BJ609" s="23" t="s">
        <v>24</v>
      </c>
      <c r="BK609" s="185">
        <f>ROUND(I609*H609,2)</f>
        <v>0</v>
      </c>
      <c r="BL609" s="23" t="s">
        <v>134</v>
      </c>
      <c r="BM609" s="23" t="s">
        <v>1075</v>
      </c>
    </row>
    <row r="610" spans="2:51" s="11" customFormat="1" ht="13.5">
      <c r="B610" s="186"/>
      <c r="D610" s="187" t="s">
        <v>136</v>
      </c>
      <c r="E610" s="188" t="s">
        <v>5</v>
      </c>
      <c r="F610" s="189" t="s">
        <v>1068</v>
      </c>
      <c r="H610" s="190" t="s">
        <v>5</v>
      </c>
      <c r="I610" s="191"/>
      <c r="L610" s="186"/>
      <c r="M610" s="192"/>
      <c r="N610" s="193"/>
      <c r="O610" s="193"/>
      <c r="P610" s="193"/>
      <c r="Q610" s="193"/>
      <c r="R610" s="193"/>
      <c r="S610" s="193"/>
      <c r="T610" s="194"/>
      <c r="AT610" s="190" t="s">
        <v>136</v>
      </c>
      <c r="AU610" s="190" t="s">
        <v>85</v>
      </c>
      <c r="AV610" s="11" t="s">
        <v>24</v>
      </c>
      <c r="AW610" s="11" t="s">
        <v>39</v>
      </c>
      <c r="AX610" s="11" t="s">
        <v>76</v>
      </c>
      <c r="AY610" s="190" t="s">
        <v>126</v>
      </c>
    </row>
    <row r="611" spans="2:51" s="12" customFormat="1" ht="13.5">
      <c r="B611" s="195"/>
      <c r="D611" s="187" t="s">
        <v>136</v>
      </c>
      <c r="E611" s="204" t="s">
        <v>5</v>
      </c>
      <c r="F611" s="205" t="s">
        <v>1076</v>
      </c>
      <c r="H611" s="206">
        <v>16.3</v>
      </c>
      <c r="I611" s="200"/>
      <c r="L611" s="195"/>
      <c r="M611" s="201"/>
      <c r="N611" s="202"/>
      <c r="O611" s="202"/>
      <c r="P611" s="202"/>
      <c r="Q611" s="202"/>
      <c r="R611" s="202"/>
      <c r="S611" s="202"/>
      <c r="T611" s="203"/>
      <c r="AT611" s="204" t="s">
        <v>136</v>
      </c>
      <c r="AU611" s="204" t="s">
        <v>85</v>
      </c>
      <c r="AV611" s="12" t="s">
        <v>85</v>
      </c>
      <c r="AW611" s="12" t="s">
        <v>39</v>
      </c>
      <c r="AX611" s="12" t="s">
        <v>76</v>
      </c>
      <c r="AY611" s="204" t="s">
        <v>126</v>
      </c>
    </row>
    <row r="612" spans="2:51" s="12" customFormat="1" ht="13.5">
      <c r="B612" s="195"/>
      <c r="D612" s="187" t="s">
        <v>136</v>
      </c>
      <c r="E612" s="204" t="s">
        <v>5</v>
      </c>
      <c r="F612" s="205" t="s">
        <v>1077</v>
      </c>
      <c r="H612" s="206">
        <v>15.2</v>
      </c>
      <c r="I612" s="200"/>
      <c r="L612" s="195"/>
      <c r="M612" s="201"/>
      <c r="N612" s="202"/>
      <c r="O612" s="202"/>
      <c r="P612" s="202"/>
      <c r="Q612" s="202"/>
      <c r="R612" s="202"/>
      <c r="S612" s="202"/>
      <c r="T612" s="203"/>
      <c r="AT612" s="204" t="s">
        <v>136</v>
      </c>
      <c r="AU612" s="204" t="s">
        <v>85</v>
      </c>
      <c r="AV612" s="12" t="s">
        <v>85</v>
      </c>
      <c r="AW612" s="12" t="s">
        <v>39</v>
      </c>
      <c r="AX612" s="12" t="s">
        <v>76</v>
      </c>
      <c r="AY612" s="204" t="s">
        <v>126</v>
      </c>
    </row>
    <row r="613" spans="2:51" s="12" customFormat="1" ht="13.5">
      <c r="B613" s="195"/>
      <c r="D613" s="187" t="s">
        <v>136</v>
      </c>
      <c r="E613" s="204" t="s">
        <v>5</v>
      </c>
      <c r="F613" s="205" t="s">
        <v>1078</v>
      </c>
      <c r="H613" s="206">
        <v>42.3</v>
      </c>
      <c r="I613" s="200"/>
      <c r="L613" s="195"/>
      <c r="M613" s="201"/>
      <c r="N613" s="202"/>
      <c r="O613" s="202"/>
      <c r="P613" s="202"/>
      <c r="Q613" s="202"/>
      <c r="R613" s="202"/>
      <c r="S613" s="202"/>
      <c r="T613" s="203"/>
      <c r="AT613" s="204" t="s">
        <v>136</v>
      </c>
      <c r="AU613" s="204" t="s">
        <v>85</v>
      </c>
      <c r="AV613" s="12" t="s">
        <v>85</v>
      </c>
      <c r="AW613" s="12" t="s">
        <v>39</v>
      </c>
      <c r="AX613" s="12" t="s">
        <v>76</v>
      </c>
      <c r="AY613" s="204" t="s">
        <v>126</v>
      </c>
    </row>
    <row r="614" spans="2:51" s="12" customFormat="1" ht="13.5">
      <c r="B614" s="195"/>
      <c r="D614" s="187" t="s">
        <v>136</v>
      </c>
      <c r="E614" s="204" t="s">
        <v>5</v>
      </c>
      <c r="F614" s="205" t="s">
        <v>1079</v>
      </c>
      <c r="H614" s="206">
        <v>6.04</v>
      </c>
      <c r="I614" s="200"/>
      <c r="L614" s="195"/>
      <c r="M614" s="201"/>
      <c r="N614" s="202"/>
      <c r="O614" s="202"/>
      <c r="P614" s="202"/>
      <c r="Q614" s="202"/>
      <c r="R614" s="202"/>
      <c r="S614" s="202"/>
      <c r="T614" s="203"/>
      <c r="AT614" s="204" t="s">
        <v>136</v>
      </c>
      <c r="AU614" s="204" t="s">
        <v>85</v>
      </c>
      <c r="AV614" s="12" t="s">
        <v>85</v>
      </c>
      <c r="AW614" s="12" t="s">
        <v>39</v>
      </c>
      <c r="AX614" s="12" t="s">
        <v>76</v>
      </c>
      <c r="AY614" s="204" t="s">
        <v>126</v>
      </c>
    </row>
    <row r="615" spans="2:51" s="14" customFormat="1" ht="13.5">
      <c r="B615" s="222"/>
      <c r="D615" s="187" t="s">
        <v>136</v>
      </c>
      <c r="E615" s="223" t="s">
        <v>5</v>
      </c>
      <c r="F615" s="224" t="s">
        <v>258</v>
      </c>
      <c r="H615" s="225">
        <v>79.84</v>
      </c>
      <c r="I615" s="226"/>
      <c r="L615" s="222"/>
      <c r="M615" s="227"/>
      <c r="N615" s="228"/>
      <c r="O615" s="228"/>
      <c r="P615" s="228"/>
      <c r="Q615" s="228"/>
      <c r="R615" s="228"/>
      <c r="S615" s="228"/>
      <c r="T615" s="229"/>
      <c r="AT615" s="223" t="s">
        <v>136</v>
      </c>
      <c r="AU615" s="223" t="s">
        <v>85</v>
      </c>
      <c r="AV615" s="14" t="s">
        <v>143</v>
      </c>
      <c r="AW615" s="14" t="s">
        <v>39</v>
      </c>
      <c r="AX615" s="14" t="s">
        <v>76</v>
      </c>
      <c r="AY615" s="223" t="s">
        <v>126</v>
      </c>
    </row>
    <row r="616" spans="2:51" s="11" customFormat="1" ht="13.5">
      <c r="B616" s="186"/>
      <c r="D616" s="187" t="s">
        <v>136</v>
      </c>
      <c r="E616" s="188" t="s">
        <v>5</v>
      </c>
      <c r="F616" s="189" t="s">
        <v>1080</v>
      </c>
      <c r="H616" s="190" t="s">
        <v>5</v>
      </c>
      <c r="I616" s="191"/>
      <c r="L616" s="186"/>
      <c r="M616" s="192"/>
      <c r="N616" s="193"/>
      <c r="O616" s="193"/>
      <c r="P616" s="193"/>
      <c r="Q616" s="193"/>
      <c r="R616" s="193"/>
      <c r="S616" s="193"/>
      <c r="T616" s="194"/>
      <c r="AT616" s="190" t="s">
        <v>136</v>
      </c>
      <c r="AU616" s="190" t="s">
        <v>85</v>
      </c>
      <c r="AV616" s="11" t="s">
        <v>24</v>
      </c>
      <c r="AW616" s="11" t="s">
        <v>39</v>
      </c>
      <c r="AX616" s="11" t="s">
        <v>76</v>
      </c>
      <c r="AY616" s="190" t="s">
        <v>126</v>
      </c>
    </row>
    <row r="617" spans="2:51" s="12" customFormat="1" ht="13.5">
      <c r="B617" s="195"/>
      <c r="D617" s="196" t="s">
        <v>136</v>
      </c>
      <c r="E617" s="197" t="s">
        <v>5</v>
      </c>
      <c r="F617" s="198" t="s">
        <v>1081</v>
      </c>
      <c r="H617" s="199">
        <v>159.68</v>
      </c>
      <c r="I617" s="200"/>
      <c r="L617" s="195"/>
      <c r="M617" s="201"/>
      <c r="N617" s="202"/>
      <c r="O617" s="202"/>
      <c r="P617" s="202"/>
      <c r="Q617" s="202"/>
      <c r="R617" s="202"/>
      <c r="S617" s="202"/>
      <c r="T617" s="203"/>
      <c r="AT617" s="204" t="s">
        <v>136</v>
      </c>
      <c r="AU617" s="204" t="s">
        <v>85</v>
      </c>
      <c r="AV617" s="12" t="s">
        <v>85</v>
      </c>
      <c r="AW617" s="12" t="s">
        <v>39</v>
      </c>
      <c r="AX617" s="12" t="s">
        <v>24</v>
      </c>
      <c r="AY617" s="204" t="s">
        <v>126</v>
      </c>
    </row>
    <row r="618" spans="2:65" s="1" customFormat="1" ht="22.5" customHeight="1">
      <c r="B618" s="173"/>
      <c r="C618" s="174" t="s">
        <v>1082</v>
      </c>
      <c r="D618" s="174" t="s">
        <v>129</v>
      </c>
      <c r="E618" s="175" t="s">
        <v>1083</v>
      </c>
      <c r="F618" s="176" t="s">
        <v>1084</v>
      </c>
      <c r="G618" s="177" t="s">
        <v>228</v>
      </c>
      <c r="H618" s="178">
        <v>59.85</v>
      </c>
      <c r="I618" s="179"/>
      <c r="J618" s="180">
        <f>ROUND(I618*H618,2)</f>
        <v>0</v>
      </c>
      <c r="K618" s="176" t="s">
        <v>133</v>
      </c>
      <c r="L618" s="40"/>
      <c r="M618" s="181" t="s">
        <v>5</v>
      </c>
      <c r="N618" s="182" t="s">
        <v>47</v>
      </c>
      <c r="O618" s="41"/>
      <c r="P618" s="183">
        <f>O618*H618</f>
        <v>0</v>
      </c>
      <c r="Q618" s="183">
        <v>0.0011</v>
      </c>
      <c r="R618" s="183">
        <f>Q618*H618</f>
        <v>0.065835</v>
      </c>
      <c r="S618" s="183">
        <v>0</v>
      </c>
      <c r="T618" s="184">
        <f>S618*H618</f>
        <v>0</v>
      </c>
      <c r="AR618" s="23" t="s">
        <v>134</v>
      </c>
      <c r="AT618" s="23" t="s">
        <v>129</v>
      </c>
      <c r="AU618" s="23" t="s">
        <v>85</v>
      </c>
      <c r="AY618" s="23" t="s">
        <v>126</v>
      </c>
      <c r="BE618" s="185">
        <f>IF(N618="základní",J618,0)</f>
        <v>0</v>
      </c>
      <c r="BF618" s="185">
        <f>IF(N618="snížená",J618,0)</f>
        <v>0</v>
      </c>
      <c r="BG618" s="185">
        <f>IF(N618="zákl. přenesená",J618,0)</f>
        <v>0</v>
      </c>
      <c r="BH618" s="185">
        <f>IF(N618="sníž. přenesená",J618,0)</f>
        <v>0</v>
      </c>
      <c r="BI618" s="185">
        <f>IF(N618="nulová",J618,0)</f>
        <v>0</v>
      </c>
      <c r="BJ618" s="23" t="s">
        <v>24</v>
      </c>
      <c r="BK618" s="185">
        <f>ROUND(I618*H618,2)</f>
        <v>0</v>
      </c>
      <c r="BL618" s="23" t="s">
        <v>134</v>
      </c>
      <c r="BM618" s="23" t="s">
        <v>1085</v>
      </c>
    </row>
    <row r="619" spans="2:51" s="11" customFormat="1" ht="27">
      <c r="B619" s="186"/>
      <c r="D619" s="187" t="s">
        <v>136</v>
      </c>
      <c r="E619" s="188" t="s">
        <v>5</v>
      </c>
      <c r="F619" s="189" t="s">
        <v>1086</v>
      </c>
      <c r="H619" s="190" t="s">
        <v>5</v>
      </c>
      <c r="I619" s="191"/>
      <c r="L619" s="186"/>
      <c r="M619" s="192"/>
      <c r="N619" s="193"/>
      <c r="O619" s="193"/>
      <c r="P619" s="193"/>
      <c r="Q619" s="193"/>
      <c r="R619" s="193"/>
      <c r="S619" s="193"/>
      <c r="T619" s="194"/>
      <c r="AT619" s="190" t="s">
        <v>136</v>
      </c>
      <c r="AU619" s="190" t="s">
        <v>85</v>
      </c>
      <c r="AV619" s="11" t="s">
        <v>24</v>
      </c>
      <c r="AW619" s="11" t="s">
        <v>39</v>
      </c>
      <c r="AX619" s="11" t="s">
        <v>76</v>
      </c>
      <c r="AY619" s="190" t="s">
        <v>126</v>
      </c>
    </row>
    <row r="620" spans="2:51" s="12" customFormat="1" ht="13.5">
      <c r="B620" s="195"/>
      <c r="D620" s="187" t="s">
        <v>136</v>
      </c>
      <c r="E620" s="204" t="s">
        <v>5</v>
      </c>
      <c r="F620" s="205" t="s">
        <v>1087</v>
      </c>
      <c r="H620" s="206">
        <v>28.8</v>
      </c>
      <c r="I620" s="200"/>
      <c r="L620" s="195"/>
      <c r="M620" s="201"/>
      <c r="N620" s="202"/>
      <c r="O620" s="202"/>
      <c r="P620" s="202"/>
      <c r="Q620" s="202"/>
      <c r="R620" s="202"/>
      <c r="S620" s="202"/>
      <c r="T620" s="203"/>
      <c r="AT620" s="204" t="s">
        <v>136</v>
      </c>
      <c r="AU620" s="204" t="s">
        <v>85</v>
      </c>
      <c r="AV620" s="12" t="s">
        <v>85</v>
      </c>
      <c r="AW620" s="12" t="s">
        <v>39</v>
      </c>
      <c r="AX620" s="12" t="s">
        <v>76</v>
      </c>
      <c r="AY620" s="204" t="s">
        <v>126</v>
      </c>
    </row>
    <row r="621" spans="2:51" s="12" customFormat="1" ht="13.5">
      <c r="B621" s="195"/>
      <c r="D621" s="187" t="s">
        <v>136</v>
      </c>
      <c r="E621" s="204" t="s">
        <v>5</v>
      </c>
      <c r="F621" s="205" t="s">
        <v>1088</v>
      </c>
      <c r="H621" s="206">
        <v>21.6</v>
      </c>
      <c r="I621" s="200"/>
      <c r="L621" s="195"/>
      <c r="M621" s="201"/>
      <c r="N621" s="202"/>
      <c r="O621" s="202"/>
      <c r="P621" s="202"/>
      <c r="Q621" s="202"/>
      <c r="R621" s="202"/>
      <c r="S621" s="202"/>
      <c r="T621" s="203"/>
      <c r="AT621" s="204" t="s">
        <v>136</v>
      </c>
      <c r="AU621" s="204" t="s">
        <v>85</v>
      </c>
      <c r="AV621" s="12" t="s">
        <v>85</v>
      </c>
      <c r="AW621" s="12" t="s">
        <v>39</v>
      </c>
      <c r="AX621" s="12" t="s">
        <v>76</v>
      </c>
      <c r="AY621" s="204" t="s">
        <v>126</v>
      </c>
    </row>
    <row r="622" spans="2:51" s="12" customFormat="1" ht="13.5">
      <c r="B622" s="195"/>
      <c r="D622" s="187" t="s">
        <v>136</v>
      </c>
      <c r="E622" s="204" t="s">
        <v>5</v>
      </c>
      <c r="F622" s="205" t="s">
        <v>1089</v>
      </c>
      <c r="H622" s="206">
        <v>1.95</v>
      </c>
      <c r="I622" s="200"/>
      <c r="L622" s="195"/>
      <c r="M622" s="201"/>
      <c r="N622" s="202"/>
      <c r="O622" s="202"/>
      <c r="P622" s="202"/>
      <c r="Q622" s="202"/>
      <c r="R622" s="202"/>
      <c r="S622" s="202"/>
      <c r="T622" s="203"/>
      <c r="AT622" s="204" t="s">
        <v>136</v>
      </c>
      <c r="AU622" s="204" t="s">
        <v>85</v>
      </c>
      <c r="AV622" s="12" t="s">
        <v>85</v>
      </c>
      <c r="AW622" s="12" t="s">
        <v>39</v>
      </c>
      <c r="AX622" s="12" t="s">
        <v>76</v>
      </c>
      <c r="AY622" s="204" t="s">
        <v>126</v>
      </c>
    </row>
    <row r="623" spans="2:51" s="12" customFormat="1" ht="13.5">
      <c r="B623" s="195"/>
      <c r="D623" s="187" t="s">
        <v>136</v>
      </c>
      <c r="E623" s="204" t="s">
        <v>5</v>
      </c>
      <c r="F623" s="205" t="s">
        <v>1090</v>
      </c>
      <c r="H623" s="206">
        <v>7.5</v>
      </c>
      <c r="I623" s="200"/>
      <c r="L623" s="195"/>
      <c r="M623" s="201"/>
      <c r="N623" s="202"/>
      <c r="O623" s="202"/>
      <c r="P623" s="202"/>
      <c r="Q623" s="202"/>
      <c r="R623" s="202"/>
      <c r="S623" s="202"/>
      <c r="T623" s="203"/>
      <c r="AT623" s="204" t="s">
        <v>136</v>
      </c>
      <c r="AU623" s="204" t="s">
        <v>85</v>
      </c>
      <c r="AV623" s="12" t="s">
        <v>85</v>
      </c>
      <c r="AW623" s="12" t="s">
        <v>39</v>
      </c>
      <c r="AX623" s="12" t="s">
        <v>76</v>
      </c>
      <c r="AY623" s="204" t="s">
        <v>126</v>
      </c>
    </row>
    <row r="624" spans="2:51" s="13" customFormat="1" ht="13.5">
      <c r="B624" s="213"/>
      <c r="D624" s="196" t="s">
        <v>136</v>
      </c>
      <c r="E624" s="214" t="s">
        <v>5</v>
      </c>
      <c r="F624" s="215" t="s">
        <v>237</v>
      </c>
      <c r="H624" s="216">
        <v>59.85</v>
      </c>
      <c r="I624" s="217"/>
      <c r="L624" s="213"/>
      <c r="M624" s="218"/>
      <c r="N624" s="219"/>
      <c r="O624" s="219"/>
      <c r="P624" s="219"/>
      <c r="Q624" s="219"/>
      <c r="R624" s="219"/>
      <c r="S624" s="219"/>
      <c r="T624" s="220"/>
      <c r="AT624" s="221" t="s">
        <v>136</v>
      </c>
      <c r="AU624" s="221" t="s">
        <v>85</v>
      </c>
      <c r="AV624" s="13" t="s">
        <v>134</v>
      </c>
      <c r="AW624" s="13" t="s">
        <v>39</v>
      </c>
      <c r="AX624" s="13" t="s">
        <v>24</v>
      </c>
      <c r="AY624" s="221" t="s">
        <v>126</v>
      </c>
    </row>
    <row r="625" spans="2:65" s="1" customFormat="1" ht="22.5" customHeight="1">
      <c r="B625" s="173"/>
      <c r="C625" s="174" t="s">
        <v>1091</v>
      </c>
      <c r="D625" s="174" t="s">
        <v>129</v>
      </c>
      <c r="E625" s="175" t="s">
        <v>1092</v>
      </c>
      <c r="F625" s="176" t="s">
        <v>1093</v>
      </c>
      <c r="G625" s="177" t="s">
        <v>228</v>
      </c>
      <c r="H625" s="178">
        <v>115.02</v>
      </c>
      <c r="I625" s="179"/>
      <c r="J625" s="180">
        <f>ROUND(I625*H625,2)</f>
        <v>0</v>
      </c>
      <c r="K625" s="176" t="s">
        <v>133</v>
      </c>
      <c r="L625" s="40"/>
      <c r="M625" s="181" t="s">
        <v>5</v>
      </c>
      <c r="N625" s="182" t="s">
        <v>47</v>
      </c>
      <c r="O625" s="41"/>
      <c r="P625" s="183">
        <f>O625*H625</f>
        <v>0</v>
      </c>
      <c r="Q625" s="183">
        <v>0.00102</v>
      </c>
      <c r="R625" s="183">
        <f>Q625*H625</f>
        <v>0.1173204</v>
      </c>
      <c r="S625" s="183">
        <v>0</v>
      </c>
      <c r="T625" s="184">
        <f>S625*H625</f>
        <v>0</v>
      </c>
      <c r="AR625" s="23" t="s">
        <v>134</v>
      </c>
      <c r="AT625" s="23" t="s">
        <v>129</v>
      </c>
      <c r="AU625" s="23" t="s">
        <v>85</v>
      </c>
      <c r="AY625" s="23" t="s">
        <v>126</v>
      </c>
      <c r="BE625" s="185">
        <f>IF(N625="základní",J625,0)</f>
        <v>0</v>
      </c>
      <c r="BF625" s="185">
        <f>IF(N625="snížená",J625,0)</f>
        <v>0</v>
      </c>
      <c r="BG625" s="185">
        <f>IF(N625="zákl. přenesená",J625,0)</f>
        <v>0</v>
      </c>
      <c r="BH625" s="185">
        <f>IF(N625="sníž. přenesená",J625,0)</f>
        <v>0</v>
      </c>
      <c r="BI625" s="185">
        <f>IF(N625="nulová",J625,0)</f>
        <v>0</v>
      </c>
      <c r="BJ625" s="23" t="s">
        <v>24</v>
      </c>
      <c r="BK625" s="185">
        <f>ROUND(I625*H625,2)</f>
        <v>0</v>
      </c>
      <c r="BL625" s="23" t="s">
        <v>134</v>
      </c>
      <c r="BM625" s="23" t="s">
        <v>1094</v>
      </c>
    </row>
    <row r="626" spans="2:51" s="11" customFormat="1" ht="13.5">
      <c r="B626" s="186"/>
      <c r="D626" s="187" t="s">
        <v>136</v>
      </c>
      <c r="E626" s="188" t="s">
        <v>5</v>
      </c>
      <c r="F626" s="189" t="s">
        <v>1095</v>
      </c>
      <c r="H626" s="190" t="s">
        <v>5</v>
      </c>
      <c r="I626" s="191"/>
      <c r="L626" s="186"/>
      <c r="M626" s="192"/>
      <c r="N626" s="193"/>
      <c r="O626" s="193"/>
      <c r="P626" s="193"/>
      <c r="Q626" s="193"/>
      <c r="R626" s="193"/>
      <c r="S626" s="193"/>
      <c r="T626" s="194"/>
      <c r="AT626" s="190" t="s">
        <v>136</v>
      </c>
      <c r="AU626" s="190" t="s">
        <v>85</v>
      </c>
      <c r="AV626" s="11" t="s">
        <v>24</v>
      </c>
      <c r="AW626" s="11" t="s">
        <v>39</v>
      </c>
      <c r="AX626" s="11" t="s">
        <v>76</v>
      </c>
      <c r="AY626" s="190" t="s">
        <v>126</v>
      </c>
    </row>
    <row r="627" spans="2:51" s="12" customFormat="1" ht="13.5">
      <c r="B627" s="195"/>
      <c r="D627" s="187" t="s">
        <v>136</v>
      </c>
      <c r="E627" s="204" t="s">
        <v>5</v>
      </c>
      <c r="F627" s="205" t="s">
        <v>1096</v>
      </c>
      <c r="H627" s="206">
        <v>30.4</v>
      </c>
      <c r="I627" s="200"/>
      <c r="L627" s="195"/>
      <c r="M627" s="201"/>
      <c r="N627" s="202"/>
      <c r="O627" s="202"/>
      <c r="P627" s="202"/>
      <c r="Q627" s="202"/>
      <c r="R627" s="202"/>
      <c r="S627" s="202"/>
      <c r="T627" s="203"/>
      <c r="AT627" s="204" t="s">
        <v>136</v>
      </c>
      <c r="AU627" s="204" t="s">
        <v>85</v>
      </c>
      <c r="AV627" s="12" t="s">
        <v>85</v>
      </c>
      <c r="AW627" s="12" t="s">
        <v>39</v>
      </c>
      <c r="AX627" s="12" t="s">
        <v>76</v>
      </c>
      <c r="AY627" s="204" t="s">
        <v>126</v>
      </c>
    </row>
    <row r="628" spans="2:51" s="12" customFormat="1" ht="13.5">
      <c r="B628" s="195"/>
      <c r="D628" s="187" t="s">
        <v>136</v>
      </c>
      <c r="E628" s="204" t="s">
        <v>5</v>
      </c>
      <c r="F628" s="205" t="s">
        <v>1097</v>
      </c>
      <c r="H628" s="206">
        <v>22.8</v>
      </c>
      <c r="I628" s="200"/>
      <c r="L628" s="195"/>
      <c r="M628" s="201"/>
      <c r="N628" s="202"/>
      <c r="O628" s="202"/>
      <c r="P628" s="202"/>
      <c r="Q628" s="202"/>
      <c r="R628" s="202"/>
      <c r="S628" s="202"/>
      <c r="T628" s="203"/>
      <c r="AT628" s="204" t="s">
        <v>136</v>
      </c>
      <c r="AU628" s="204" t="s">
        <v>85</v>
      </c>
      <c r="AV628" s="12" t="s">
        <v>85</v>
      </c>
      <c r="AW628" s="12" t="s">
        <v>39</v>
      </c>
      <c r="AX628" s="12" t="s">
        <v>76</v>
      </c>
      <c r="AY628" s="204" t="s">
        <v>126</v>
      </c>
    </row>
    <row r="629" spans="2:51" s="12" customFormat="1" ht="13.5">
      <c r="B629" s="195"/>
      <c r="D629" s="187" t="s">
        <v>136</v>
      </c>
      <c r="E629" s="204" t="s">
        <v>5</v>
      </c>
      <c r="F629" s="205" t="s">
        <v>1098</v>
      </c>
      <c r="H629" s="206">
        <v>1.3</v>
      </c>
      <c r="I629" s="200"/>
      <c r="L629" s="195"/>
      <c r="M629" s="201"/>
      <c r="N629" s="202"/>
      <c r="O629" s="202"/>
      <c r="P629" s="202"/>
      <c r="Q629" s="202"/>
      <c r="R629" s="202"/>
      <c r="S629" s="202"/>
      <c r="T629" s="203"/>
      <c r="AT629" s="204" t="s">
        <v>136</v>
      </c>
      <c r="AU629" s="204" t="s">
        <v>85</v>
      </c>
      <c r="AV629" s="12" t="s">
        <v>85</v>
      </c>
      <c r="AW629" s="12" t="s">
        <v>39</v>
      </c>
      <c r="AX629" s="12" t="s">
        <v>76</v>
      </c>
      <c r="AY629" s="204" t="s">
        <v>126</v>
      </c>
    </row>
    <row r="630" spans="2:51" s="12" customFormat="1" ht="13.5">
      <c r="B630" s="195"/>
      <c r="D630" s="187" t="s">
        <v>136</v>
      </c>
      <c r="E630" s="204" t="s">
        <v>5</v>
      </c>
      <c r="F630" s="205" t="s">
        <v>1099</v>
      </c>
      <c r="H630" s="206">
        <v>56.52</v>
      </c>
      <c r="I630" s="200"/>
      <c r="L630" s="195"/>
      <c r="M630" s="201"/>
      <c r="N630" s="202"/>
      <c r="O630" s="202"/>
      <c r="P630" s="202"/>
      <c r="Q630" s="202"/>
      <c r="R630" s="202"/>
      <c r="S630" s="202"/>
      <c r="T630" s="203"/>
      <c r="AT630" s="204" t="s">
        <v>136</v>
      </c>
      <c r="AU630" s="204" t="s">
        <v>85</v>
      </c>
      <c r="AV630" s="12" t="s">
        <v>85</v>
      </c>
      <c r="AW630" s="12" t="s">
        <v>39</v>
      </c>
      <c r="AX630" s="12" t="s">
        <v>76</v>
      </c>
      <c r="AY630" s="204" t="s">
        <v>126</v>
      </c>
    </row>
    <row r="631" spans="2:51" s="12" customFormat="1" ht="13.5">
      <c r="B631" s="195"/>
      <c r="D631" s="187" t="s">
        <v>136</v>
      </c>
      <c r="E631" s="204" t="s">
        <v>5</v>
      </c>
      <c r="F631" s="205" t="s">
        <v>1100</v>
      </c>
      <c r="H631" s="206">
        <v>4</v>
      </c>
      <c r="I631" s="200"/>
      <c r="L631" s="195"/>
      <c r="M631" s="201"/>
      <c r="N631" s="202"/>
      <c r="O631" s="202"/>
      <c r="P631" s="202"/>
      <c r="Q631" s="202"/>
      <c r="R631" s="202"/>
      <c r="S631" s="202"/>
      <c r="T631" s="203"/>
      <c r="AT631" s="204" t="s">
        <v>136</v>
      </c>
      <c r="AU631" s="204" t="s">
        <v>85</v>
      </c>
      <c r="AV631" s="12" t="s">
        <v>85</v>
      </c>
      <c r="AW631" s="12" t="s">
        <v>39</v>
      </c>
      <c r="AX631" s="12" t="s">
        <v>76</v>
      </c>
      <c r="AY631" s="204" t="s">
        <v>126</v>
      </c>
    </row>
    <row r="632" spans="2:51" s="13" customFormat="1" ht="13.5">
      <c r="B632" s="213"/>
      <c r="D632" s="196" t="s">
        <v>136</v>
      </c>
      <c r="E632" s="214" t="s">
        <v>5</v>
      </c>
      <c r="F632" s="215" t="s">
        <v>237</v>
      </c>
      <c r="H632" s="216">
        <v>115.02</v>
      </c>
      <c r="I632" s="217"/>
      <c r="L632" s="213"/>
      <c r="M632" s="218"/>
      <c r="N632" s="219"/>
      <c r="O632" s="219"/>
      <c r="P632" s="219"/>
      <c r="Q632" s="219"/>
      <c r="R632" s="219"/>
      <c r="S632" s="219"/>
      <c r="T632" s="220"/>
      <c r="AT632" s="221" t="s">
        <v>136</v>
      </c>
      <c r="AU632" s="221" t="s">
        <v>85</v>
      </c>
      <c r="AV632" s="13" t="s">
        <v>134</v>
      </c>
      <c r="AW632" s="13" t="s">
        <v>39</v>
      </c>
      <c r="AX632" s="13" t="s">
        <v>24</v>
      </c>
      <c r="AY632" s="221" t="s">
        <v>126</v>
      </c>
    </row>
    <row r="633" spans="2:65" s="1" customFormat="1" ht="22.5" customHeight="1">
      <c r="B633" s="173"/>
      <c r="C633" s="174" t="s">
        <v>1101</v>
      </c>
      <c r="D633" s="174" t="s">
        <v>129</v>
      </c>
      <c r="E633" s="175" t="s">
        <v>1102</v>
      </c>
      <c r="F633" s="176" t="s">
        <v>1103</v>
      </c>
      <c r="G633" s="177" t="s">
        <v>268</v>
      </c>
      <c r="H633" s="178">
        <v>16.3</v>
      </c>
      <c r="I633" s="179"/>
      <c r="J633" s="180">
        <f>ROUND(I633*H633,2)</f>
        <v>0</v>
      </c>
      <c r="K633" s="176" t="s">
        <v>133</v>
      </c>
      <c r="L633" s="40"/>
      <c r="M633" s="181" t="s">
        <v>5</v>
      </c>
      <c r="N633" s="182" t="s">
        <v>47</v>
      </c>
      <c r="O633" s="41"/>
      <c r="P633" s="183">
        <f>O633*H633</f>
        <v>0</v>
      </c>
      <c r="Q633" s="183">
        <v>0</v>
      </c>
      <c r="R633" s="183">
        <f>Q633*H633</f>
        <v>0</v>
      </c>
      <c r="S633" s="183">
        <v>0</v>
      </c>
      <c r="T633" s="184">
        <f>S633*H633</f>
        <v>0</v>
      </c>
      <c r="AR633" s="23" t="s">
        <v>134</v>
      </c>
      <c r="AT633" s="23" t="s">
        <v>129</v>
      </c>
      <c r="AU633" s="23" t="s">
        <v>85</v>
      </c>
      <c r="AY633" s="23" t="s">
        <v>126</v>
      </c>
      <c r="BE633" s="185">
        <f>IF(N633="základní",J633,0)</f>
        <v>0</v>
      </c>
      <c r="BF633" s="185">
        <f>IF(N633="snížená",J633,0)</f>
        <v>0</v>
      </c>
      <c r="BG633" s="185">
        <f>IF(N633="zákl. přenesená",J633,0)</f>
        <v>0</v>
      </c>
      <c r="BH633" s="185">
        <f>IF(N633="sníž. přenesená",J633,0)</f>
        <v>0</v>
      </c>
      <c r="BI633" s="185">
        <f>IF(N633="nulová",J633,0)</f>
        <v>0</v>
      </c>
      <c r="BJ633" s="23" t="s">
        <v>24</v>
      </c>
      <c r="BK633" s="185">
        <f>ROUND(I633*H633,2)</f>
        <v>0</v>
      </c>
      <c r="BL633" s="23" t="s">
        <v>134</v>
      </c>
      <c r="BM633" s="23" t="s">
        <v>1104</v>
      </c>
    </row>
    <row r="634" spans="2:51" s="11" customFormat="1" ht="13.5">
      <c r="B634" s="186"/>
      <c r="D634" s="187" t="s">
        <v>136</v>
      </c>
      <c r="E634" s="188" t="s">
        <v>5</v>
      </c>
      <c r="F634" s="189" t="s">
        <v>1105</v>
      </c>
      <c r="H634" s="190" t="s">
        <v>5</v>
      </c>
      <c r="I634" s="191"/>
      <c r="L634" s="186"/>
      <c r="M634" s="192"/>
      <c r="N634" s="193"/>
      <c r="O634" s="193"/>
      <c r="P634" s="193"/>
      <c r="Q634" s="193"/>
      <c r="R634" s="193"/>
      <c r="S634" s="193"/>
      <c r="T634" s="194"/>
      <c r="AT634" s="190" t="s">
        <v>136</v>
      </c>
      <c r="AU634" s="190" t="s">
        <v>85</v>
      </c>
      <c r="AV634" s="11" t="s">
        <v>24</v>
      </c>
      <c r="AW634" s="11" t="s">
        <v>39</v>
      </c>
      <c r="AX634" s="11" t="s">
        <v>76</v>
      </c>
      <c r="AY634" s="190" t="s">
        <v>126</v>
      </c>
    </row>
    <row r="635" spans="2:51" s="12" customFormat="1" ht="13.5">
      <c r="B635" s="195"/>
      <c r="D635" s="196" t="s">
        <v>136</v>
      </c>
      <c r="E635" s="197" t="s">
        <v>5</v>
      </c>
      <c r="F635" s="198" t="s">
        <v>1106</v>
      </c>
      <c r="H635" s="199">
        <v>16.3</v>
      </c>
      <c r="I635" s="200"/>
      <c r="L635" s="195"/>
      <c r="M635" s="201"/>
      <c r="N635" s="202"/>
      <c r="O635" s="202"/>
      <c r="P635" s="202"/>
      <c r="Q635" s="202"/>
      <c r="R635" s="202"/>
      <c r="S635" s="202"/>
      <c r="T635" s="203"/>
      <c r="AT635" s="204" t="s">
        <v>136</v>
      </c>
      <c r="AU635" s="204" t="s">
        <v>85</v>
      </c>
      <c r="AV635" s="12" t="s">
        <v>85</v>
      </c>
      <c r="AW635" s="12" t="s">
        <v>39</v>
      </c>
      <c r="AX635" s="12" t="s">
        <v>24</v>
      </c>
      <c r="AY635" s="204" t="s">
        <v>126</v>
      </c>
    </row>
    <row r="636" spans="2:65" s="1" customFormat="1" ht="22.5" customHeight="1">
      <c r="B636" s="173"/>
      <c r="C636" s="174" t="s">
        <v>1107</v>
      </c>
      <c r="D636" s="174" t="s">
        <v>129</v>
      </c>
      <c r="E636" s="175" t="s">
        <v>1108</v>
      </c>
      <c r="F636" s="176" t="s">
        <v>1109</v>
      </c>
      <c r="G636" s="177" t="s">
        <v>268</v>
      </c>
      <c r="H636" s="178">
        <v>7.5</v>
      </c>
      <c r="I636" s="179"/>
      <c r="J636" s="180">
        <f>ROUND(I636*H636,2)</f>
        <v>0</v>
      </c>
      <c r="K636" s="176" t="s">
        <v>133</v>
      </c>
      <c r="L636" s="40"/>
      <c r="M636" s="181" t="s">
        <v>5</v>
      </c>
      <c r="N636" s="182" t="s">
        <v>47</v>
      </c>
      <c r="O636" s="41"/>
      <c r="P636" s="183">
        <f>O636*H636</f>
        <v>0</v>
      </c>
      <c r="Q636" s="183">
        <v>0.14941</v>
      </c>
      <c r="R636" s="183">
        <f>Q636*H636</f>
        <v>1.1205749999999999</v>
      </c>
      <c r="S636" s="183">
        <v>0</v>
      </c>
      <c r="T636" s="184">
        <f>S636*H636</f>
        <v>0</v>
      </c>
      <c r="AR636" s="23" t="s">
        <v>134</v>
      </c>
      <c r="AT636" s="23" t="s">
        <v>129</v>
      </c>
      <c r="AU636" s="23" t="s">
        <v>85</v>
      </c>
      <c r="AY636" s="23" t="s">
        <v>126</v>
      </c>
      <c r="BE636" s="185">
        <f>IF(N636="základní",J636,0)</f>
        <v>0</v>
      </c>
      <c r="BF636" s="185">
        <f>IF(N636="snížená",J636,0)</f>
        <v>0</v>
      </c>
      <c r="BG636" s="185">
        <f>IF(N636="zákl. přenesená",J636,0)</f>
        <v>0</v>
      </c>
      <c r="BH636" s="185">
        <f>IF(N636="sníž. přenesená",J636,0)</f>
        <v>0</v>
      </c>
      <c r="BI636" s="185">
        <f>IF(N636="nulová",J636,0)</f>
        <v>0</v>
      </c>
      <c r="BJ636" s="23" t="s">
        <v>24</v>
      </c>
      <c r="BK636" s="185">
        <f>ROUND(I636*H636,2)</f>
        <v>0</v>
      </c>
      <c r="BL636" s="23" t="s">
        <v>134</v>
      </c>
      <c r="BM636" s="23" t="s">
        <v>1110</v>
      </c>
    </row>
    <row r="637" spans="2:51" s="11" customFormat="1" ht="13.5">
      <c r="B637" s="186"/>
      <c r="D637" s="187" t="s">
        <v>136</v>
      </c>
      <c r="E637" s="188" t="s">
        <v>5</v>
      </c>
      <c r="F637" s="189" t="s">
        <v>1111</v>
      </c>
      <c r="H637" s="190" t="s">
        <v>5</v>
      </c>
      <c r="I637" s="191"/>
      <c r="L637" s="186"/>
      <c r="M637" s="192"/>
      <c r="N637" s="193"/>
      <c r="O637" s="193"/>
      <c r="P637" s="193"/>
      <c r="Q637" s="193"/>
      <c r="R637" s="193"/>
      <c r="S637" s="193"/>
      <c r="T637" s="194"/>
      <c r="AT637" s="190" t="s">
        <v>136</v>
      </c>
      <c r="AU637" s="190" t="s">
        <v>85</v>
      </c>
      <c r="AV637" s="11" t="s">
        <v>24</v>
      </c>
      <c r="AW637" s="11" t="s">
        <v>39</v>
      </c>
      <c r="AX637" s="11" t="s">
        <v>76</v>
      </c>
      <c r="AY637" s="190" t="s">
        <v>126</v>
      </c>
    </row>
    <row r="638" spans="2:51" s="12" customFormat="1" ht="13.5">
      <c r="B638" s="195"/>
      <c r="D638" s="196" t="s">
        <v>136</v>
      </c>
      <c r="E638" s="197" t="s">
        <v>5</v>
      </c>
      <c r="F638" s="198" t="s">
        <v>1112</v>
      </c>
      <c r="H638" s="199">
        <v>7.5</v>
      </c>
      <c r="I638" s="200"/>
      <c r="L638" s="195"/>
      <c r="M638" s="201"/>
      <c r="N638" s="202"/>
      <c r="O638" s="202"/>
      <c r="P638" s="202"/>
      <c r="Q638" s="202"/>
      <c r="R638" s="202"/>
      <c r="S638" s="202"/>
      <c r="T638" s="203"/>
      <c r="AT638" s="204" t="s">
        <v>136</v>
      </c>
      <c r="AU638" s="204" t="s">
        <v>85</v>
      </c>
      <c r="AV638" s="12" t="s">
        <v>85</v>
      </c>
      <c r="AW638" s="12" t="s">
        <v>39</v>
      </c>
      <c r="AX638" s="12" t="s">
        <v>24</v>
      </c>
      <c r="AY638" s="204" t="s">
        <v>126</v>
      </c>
    </row>
    <row r="639" spans="2:65" s="1" customFormat="1" ht="22.5" customHeight="1">
      <c r="B639" s="173"/>
      <c r="C639" s="174" t="s">
        <v>1113</v>
      </c>
      <c r="D639" s="174" t="s">
        <v>129</v>
      </c>
      <c r="E639" s="175" t="s">
        <v>1114</v>
      </c>
      <c r="F639" s="176" t="s">
        <v>1115</v>
      </c>
      <c r="G639" s="177" t="s">
        <v>228</v>
      </c>
      <c r="H639" s="178">
        <v>2.82</v>
      </c>
      <c r="I639" s="179"/>
      <c r="J639" s="180">
        <f>ROUND(I639*H639,2)</f>
        <v>0</v>
      </c>
      <c r="K639" s="176" t="s">
        <v>133</v>
      </c>
      <c r="L639" s="40"/>
      <c r="M639" s="181" t="s">
        <v>5</v>
      </c>
      <c r="N639" s="182" t="s">
        <v>47</v>
      </c>
      <c r="O639" s="41"/>
      <c r="P639" s="183">
        <f>O639*H639</f>
        <v>0</v>
      </c>
      <c r="Q639" s="183">
        <v>0.00063</v>
      </c>
      <c r="R639" s="183">
        <f>Q639*H639</f>
        <v>0.0017766</v>
      </c>
      <c r="S639" s="183">
        <v>0</v>
      </c>
      <c r="T639" s="184">
        <f>S639*H639</f>
        <v>0</v>
      </c>
      <c r="AR639" s="23" t="s">
        <v>134</v>
      </c>
      <c r="AT639" s="23" t="s">
        <v>129</v>
      </c>
      <c r="AU639" s="23" t="s">
        <v>85</v>
      </c>
      <c r="AY639" s="23" t="s">
        <v>126</v>
      </c>
      <c r="BE639" s="185">
        <f>IF(N639="základní",J639,0)</f>
        <v>0</v>
      </c>
      <c r="BF639" s="185">
        <f>IF(N639="snížená",J639,0)</f>
        <v>0</v>
      </c>
      <c r="BG639" s="185">
        <f>IF(N639="zákl. přenesená",J639,0)</f>
        <v>0</v>
      </c>
      <c r="BH639" s="185">
        <f>IF(N639="sníž. přenesená",J639,0)</f>
        <v>0</v>
      </c>
      <c r="BI639" s="185">
        <f>IF(N639="nulová",J639,0)</f>
        <v>0</v>
      </c>
      <c r="BJ639" s="23" t="s">
        <v>24</v>
      </c>
      <c r="BK639" s="185">
        <f>ROUND(I639*H639,2)</f>
        <v>0</v>
      </c>
      <c r="BL639" s="23" t="s">
        <v>134</v>
      </c>
      <c r="BM639" s="23" t="s">
        <v>1116</v>
      </c>
    </row>
    <row r="640" spans="2:51" s="12" customFormat="1" ht="13.5">
      <c r="B640" s="195"/>
      <c r="D640" s="187" t="s">
        <v>136</v>
      </c>
      <c r="E640" s="204" t="s">
        <v>5</v>
      </c>
      <c r="F640" s="205" t="s">
        <v>1117</v>
      </c>
      <c r="H640" s="206">
        <v>1.79</v>
      </c>
      <c r="I640" s="200"/>
      <c r="L640" s="195"/>
      <c r="M640" s="201"/>
      <c r="N640" s="202"/>
      <c r="O640" s="202"/>
      <c r="P640" s="202"/>
      <c r="Q640" s="202"/>
      <c r="R640" s="202"/>
      <c r="S640" s="202"/>
      <c r="T640" s="203"/>
      <c r="AT640" s="204" t="s">
        <v>136</v>
      </c>
      <c r="AU640" s="204" t="s">
        <v>85</v>
      </c>
      <c r="AV640" s="12" t="s">
        <v>85</v>
      </c>
      <c r="AW640" s="12" t="s">
        <v>39</v>
      </c>
      <c r="AX640" s="12" t="s">
        <v>76</v>
      </c>
      <c r="AY640" s="204" t="s">
        <v>126</v>
      </c>
    </row>
    <row r="641" spans="2:51" s="12" customFormat="1" ht="13.5">
      <c r="B641" s="195"/>
      <c r="D641" s="187" t="s">
        <v>136</v>
      </c>
      <c r="E641" s="204" t="s">
        <v>5</v>
      </c>
      <c r="F641" s="205" t="s">
        <v>1118</v>
      </c>
      <c r="H641" s="206">
        <v>1.03</v>
      </c>
      <c r="I641" s="200"/>
      <c r="L641" s="195"/>
      <c r="M641" s="201"/>
      <c r="N641" s="202"/>
      <c r="O641" s="202"/>
      <c r="P641" s="202"/>
      <c r="Q641" s="202"/>
      <c r="R641" s="202"/>
      <c r="S641" s="202"/>
      <c r="T641" s="203"/>
      <c r="AT641" s="204" t="s">
        <v>136</v>
      </c>
      <c r="AU641" s="204" t="s">
        <v>85</v>
      </c>
      <c r="AV641" s="12" t="s">
        <v>85</v>
      </c>
      <c r="AW641" s="12" t="s">
        <v>39</v>
      </c>
      <c r="AX641" s="12" t="s">
        <v>76</v>
      </c>
      <c r="AY641" s="204" t="s">
        <v>126</v>
      </c>
    </row>
    <row r="642" spans="2:51" s="13" customFormat="1" ht="13.5">
      <c r="B642" s="213"/>
      <c r="D642" s="196" t="s">
        <v>136</v>
      </c>
      <c r="E642" s="214" t="s">
        <v>5</v>
      </c>
      <c r="F642" s="215" t="s">
        <v>237</v>
      </c>
      <c r="H642" s="216">
        <v>2.82</v>
      </c>
      <c r="I642" s="217"/>
      <c r="L642" s="213"/>
      <c r="M642" s="218"/>
      <c r="N642" s="219"/>
      <c r="O642" s="219"/>
      <c r="P642" s="219"/>
      <c r="Q642" s="219"/>
      <c r="R642" s="219"/>
      <c r="S642" s="219"/>
      <c r="T642" s="220"/>
      <c r="AT642" s="221" t="s">
        <v>136</v>
      </c>
      <c r="AU642" s="221" t="s">
        <v>85</v>
      </c>
      <c r="AV642" s="13" t="s">
        <v>134</v>
      </c>
      <c r="AW642" s="13" t="s">
        <v>39</v>
      </c>
      <c r="AX642" s="13" t="s">
        <v>24</v>
      </c>
      <c r="AY642" s="221" t="s">
        <v>126</v>
      </c>
    </row>
    <row r="643" spans="2:65" s="1" customFormat="1" ht="22.5" customHeight="1">
      <c r="B643" s="173"/>
      <c r="C643" s="174" t="s">
        <v>1119</v>
      </c>
      <c r="D643" s="174" t="s">
        <v>129</v>
      </c>
      <c r="E643" s="175" t="s">
        <v>1120</v>
      </c>
      <c r="F643" s="176" t="s">
        <v>1121</v>
      </c>
      <c r="G643" s="177" t="s">
        <v>268</v>
      </c>
      <c r="H643" s="178">
        <v>28.2</v>
      </c>
      <c r="I643" s="179"/>
      <c r="J643" s="180">
        <f>ROUND(I643*H643,2)</f>
        <v>0</v>
      </c>
      <c r="K643" s="176" t="s">
        <v>133</v>
      </c>
      <c r="L643" s="40"/>
      <c r="M643" s="181" t="s">
        <v>5</v>
      </c>
      <c r="N643" s="182" t="s">
        <v>47</v>
      </c>
      <c r="O643" s="41"/>
      <c r="P643" s="183">
        <f>O643*H643</f>
        <v>0</v>
      </c>
      <c r="Q643" s="183">
        <v>0.00077</v>
      </c>
      <c r="R643" s="183">
        <f>Q643*H643</f>
        <v>0.021713999999999997</v>
      </c>
      <c r="S643" s="183">
        <v>0</v>
      </c>
      <c r="T643" s="184">
        <f>S643*H643</f>
        <v>0</v>
      </c>
      <c r="AR643" s="23" t="s">
        <v>134</v>
      </c>
      <c r="AT643" s="23" t="s">
        <v>129</v>
      </c>
      <c r="AU643" s="23" t="s">
        <v>85</v>
      </c>
      <c r="AY643" s="23" t="s">
        <v>126</v>
      </c>
      <c r="BE643" s="185">
        <f>IF(N643="základní",J643,0)</f>
        <v>0</v>
      </c>
      <c r="BF643" s="185">
        <f>IF(N643="snížená",J643,0)</f>
        <v>0</v>
      </c>
      <c r="BG643" s="185">
        <f>IF(N643="zákl. přenesená",J643,0)</f>
        <v>0</v>
      </c>
      <c r="BH643" s="185">
        <f>IF(N643="sníž. přenesená",J643,0)</f>
        <v>0</v>
      </c>
      <c r="BI643" s="185">
        <f>IF(N643="nulová",J643,0)</f>
        <v>0</v>
      </c>
      <c r="BJ643" s="23" t="s">
        <v>24</v>
      </c>
      <c r="BK643" s="185">
        <f>ROUND(I643*H643,2)</f>
        <v>0</v>
      </c>
      <c r="BL643" s="23" t="s">
        <v>134</v>
      </c>
      <c r="BM643" s="23" t="s">
        <v>1122</v>
      </c>
    </row>
    <row r="644" spans="2:51" s="11" customFormat="1" ht="13.5">
      <c r="B644" s="186"/>
      <c r="D644" s="187" t="s">
        <v>136</v>
      </c>
      <c r="E644" s="188" t="s">
        <v>5</v>
      </c>
      <c r="F644" s="189" t="s">
        <v>1123</v>
      </c>
      <c r="H644" s="190" t="s">
        <v>5</v>
      </c>
      <c r="I644" s="191"/>
      <c r="L644" s="186"/>
      <c r="M644" s="192"/>
      <c r="N644" s="193"/>
      <c r="O644" s="193"/>
      <c r="P644" s="193"/>
      <c r="Q644" s="193"/>
      <c r="R644" s="193"/>
      <c r="S644" s="193"/>
      <c r="T644" s="194"/>
      <c r="AT644" s="190" t="s">
        <v>136</v>
      </c>
      <c r="AU644" s="190" t="s">
        <v>85</v>
      </c>
      <c r="AV644" s="11" t="s">
        <v>24</v>
      </c>
      <c r="AW644" s="11" t="s">
        <v>39</v>
      </c>
      <c r="AX644" s="11" t="s">
        <v>76</v>
      </c>
      <c r="AY644" s="190" t="s">
        <v>126</v>
      </c>
    </row>
    <row r="645" spans="2:51" s="12" customFormat="1" ht="13.5">
      <c r="B645" s="195"/>
      <c r="D645" s="187" t="s">
        <v>136</v>
      </c>
      <c r="E645" s="204" t="s">
        <v>5</v>
      </c>
      <c r="F645" s="205" t="s">
        <v>1124</v>
      </c>
      <c r="H645" s="206">
        <v>17.9</v>
      </c>
      <c r="I645" s="200"/>
      <c r="L645" s="195"/>
      <c r="M645" s="201"/>
      <c r="N645" s="202"/>
      <c r="O645" s="202"/>
      <c r="P645" s="202"/>
      <c r="Q645" s="202"/>
      <c r="R645" s="202"/>
      <c r="S645" s="202"/>
      <c r="T645" s="203"/>
      <c r="AT645" s="204" t="s">
        <v>136</v>
      </c>
      <c r="AU645" s="204" t="s">
        <v>85</v>
      </c>
      <c r="AV645" s="12" t="s">
        <v>85</v>
      </c>
      <c r="AW645" s="12" t="s">
        <v>39</v>
      </c>
      <c r="AX645" s="12" t="s">
        <v>76</v>
      </c>
      <c r="AY645" s="204" t="s">
        <v>126</v>
      </c>
    </row>
    <row r="646" spans="2:51" s="12" customFormat="1" ht="13.5">
      <c r="B646" s="195"/>
      <c r="D646" s="187" t="s">
        <v>136</v>
      </c>
      <c r="E646" s="204" t="s">
        <v>5</v>
      </c>
      <c r="F646" s="205" t="s">
        <v>1125</v>
      </c>
      <c r="H646" s="206">
        <v>10.3</v>
      </c>
      <c r="I646" s="200"/>
      <c r="L646" s="195"/>
      <c r="M646" s="201"/>
      <c r="N646" s="202"/>
      <c r="O646" s="202"/>
      <c r="P646" s="202"/>
      <c r="Q646" s="202"/>
      <c r="R646" s="202"/>
      <c r="S646" s="202"/>
      <c r="T646" s="203"/>
      <c r="AT646" s="204" t="s">
        <v>136</v>
      </c>
      <c r="AU646" s="204" t="s">
        <v>85</v>
      </c>
      <c r="AV646" s="12" t="s">
        <v>85</v>
      </c>
      <c r="AW646" s="12" t="s">
        <v>39</v>
      </c>
      <c r="AX646" s="12" t="s">
        <v>76</v>
      </c>
      <c r="AY646" s="204" t="s">
        <v>126</v>
      </c>
    </row>
    <row r="647" spans="2:51" s="13" customFormat="1" ht="13.5">
      <c r="B647" s="213"/>
      <c r="D647" s="196" t="s">
        <v>136</v>
      </c>
      <c r="E647" s="214" t="s">
        <v>5</v>
      </c>
      <c r="F647" s="215" t="s">
        <v>237</v>
      </c>
      <c r="H647" s="216">
        <v>28.2</v>
      </c>
      <c r="I647" s="217"/>
      <c r="L647" s="213"/>
      <c r="M647" s="218"/>
      <c r="N647" s="219"/>
      <c r="O647" s="219"/>
      <c r="P647" s="219"/>
      <c r="Q647" s="219"/>
      <c r="R647" s="219"/>
      <c r="S647" s="219"/>
      <c r="T647" s="220"/>
      <c r="AT647" s="221" t="s">
        <v>136</v>
      </c>
      <c r="AU647" s="221" t="s">
        <v>85</v>
      </c>
      <c r="AV647" s="13" t="s">
        <v>134</v>
      </c>
      <c r="AW647" s="13" t="s">
        <v>39</v>
      </c>
      <c r="AX647" s="13" t="s">
        <v>24</v>
      </c>
      <c r="AY647" s="221" t="s">
        <v>126</v>
      </c>
    </row>
    <row r="648" spans="2:65" s="1" customFormat="1" ht="22.5" customHeight="1">
      <c r="B648" s="173"/>
      <c r="C648" s="174" t="s">
        <v>1126</v>
      </c>
      <c r="D648" s="174" t="s">
        <v>129</v>
      </c>
      <c r="E648" s="175" t="s">
        <v>1127</v>
      </c>
      <c r="F648" s="176" t="s">
        <v>1128</v>
      </c>
      <c r="G648" s="177" t="s">
        <v>268</v>
      </c>
      <c r="H648" s="178">
        <v>28.2</v>
      </c>
      <c r="I648" s="179"/>
      <c r="J648" s="180">
        <f>ROUND(I648*H648,2)</f>
        <v>0</v>
      </c>
      <c r="K648" s="176" t="s">
        <v>133</v>
      </c>
      <c r="L648" s="40"/>
      <c r="M648" s="181" t="s">
        <v>5</v>
      </c>
      <c r="N648" s="182" t="s">
        <v>47</v>
      </c>
      <c r="O648" s="41"/>
      <c r="P648" s="183">
        <f>O648*H648</f>
        <v>0</v>
      </c>
      <c r="Q648" s="183">
        <v>0.00018</v>
      </c>
      <c r="R648" s="183">
        <f>Q648*H648</f>
        <v>0.005076</v>
      </c>
      <c r="S648" s="183">
        <v>0</v>
      </c>
      <c r="T648" s="184">
        <f>S648*H648</f>
        <v>0</v>
      </c>
      <c r="AR648" s="23" t="s">
        <v>134</v>
      </c>
      <c r="AT648" s="23" t="s">
        <v>129</v>
      </c>
      <c r="AU648" s="23" t="s">
        <v>85</v>
      </c>
      <c r="AY648" s="23" t="s">
        <v>126</v>
      </c>
      <c r="BE648" s="185">
        <f>IF(N648="základní",J648,0)</f>
        <v>0</v>
      </c>
      <c r="BF648" s="185">
        <f>IF(N648="snížená",J648,0)</f>
        <v>0</v>
      </c>
      <c r="BG648" s="185">
        <f>IF(N648="zákl. přenesená",J648,0)</f>
        <v>0</v>
      </c>
      <c r="BH648" s="185">
        <f>IF(N648="sníž. přenesená",J648,0)</f>
        <v>0</v>
      </c>
      <c r="BI648" s="185">
        <f>IF(N648="nulová",J648,0)</f>
        <v>0</v>
      </c>
      <c r="BJ648" s="23" t="s">
        <v>24</v>
      </c>
      <c r="BK648" s="185">
        <f>ROUND(I648*H648,2)</f>
        <v>0</v>
      </c>
      <c r="BL648" s="23" t="s">
        <v>134</v>
      </c>
      <c r="BM648" s="23" t="s">
        <v>1129</v>
      </c>
    </row>
    <row r="649" spans="2:51" s="11" customFormat="1" ht="27">
      <c r="B649" s="186"/>
      <c r="D649" s="187" t="s">
        <v>136</v>
      </c>
      <c r="E649" s="188" t="s">
        <v>5</v>
      </c>
      <c r="F649" s="189" t="s">
        <v>1130</v>
      </c>
      <c r="H649" s="190" t="s">
        <v>5</v>
      </c>
      <c r="I649" s="191"/>
      <c r="L649" s="186"/>
      <c r="M649" s="192"/>
      <c r="N649" s="193"/>
      <c r="O649" s="193"/>
      <c r="P649" s="193"/>
      <c r="Q649" s="193"/>
      <c r="R649" s="193"/>
      <c r="S649" s="193"/>
      <c r="T649" s="194"/>
      <c r="AT649" s="190" t="s">
        <v>136</v>
      </c>
      <c r="AU649" s="190" t="s">
        <v>85</v>
      </c>
      <c r="AV649" s="11" t="s">
        <v>24</v>
      </c>
      <c r="AW649" s="11" t="s">
        <v>39</v>
      </c>
      <c r="AX649" s="11" t="s">
        <v>76</v>
      </c>
      <c r="AY649" s="190" t="s">
        <v>126</v>
      </c>
    </row>
    <row r="650" spans="2:51" s="12" customFormat="1" ht="13.5">
      <c r="B650" s="195"/>
      <c r="D650" s="187" t="s">
        <v>136</v>
      </c>
      <c r="E650" s="204" t="s">
        <v>5</v>
      </c>
      <c r="F650" s="205" t="s">
        <v>1124</v>
      </c>
      <c r="H650" s="206">
        <v>17.9</v>
      </c>
      <c r="I650" s="200"/>
      <c r="L650" s="195"/>
      <c r="M650" s="201"/>
      <c r="N650" s="202"/>
      <c r="O650" s="202"/>
      <c r="P650" s="202"/>
      <c r="Q650" s="202"/>
      <c r="R650" s="202"/>
      <c r="S650" s="202"/>
      <c r="T650" s="203"/>
      <c r="AT650" s="204" t="s">
        <v>136</v>
      </c>
      <c r="AU650" s="204" t="s">
        <v>85</v>
      </c>
      <c r="AV650" s="12" t="s">
        <v>85</v>
      </c>
      <c r="AW650" s="12" t="s">
        <v>39</v>
      </c>
      <c r="AX650" s="12" t="s">
        <v>76</v>
      </c>
      <c r="AY650" s="204" t="s">
        <v>126</v>
      </c>
    </row>
    <row r="651" spans="2:51" s="12" customFormat="1" ht="13.5">
      <c r="B651" s="195"/>
      <c r="D651" s="187" t="s">
        <v>136</v>
      </c>
      <c r="E651" s="204" t="s">
        <v>5</v>
      </c>
      <c r="F651" s="205" t="s">
        <v>1125</v>
      </c>
      <c r="H651" s="206">
        <v>10.3</v>
      </c>
      <c r="I651" s="200"/>
      <c r="L651" s="195"/>
      <c r="M651" s="201"/>
      <c r="N651" s="202"/>
      <c r="O651" s="202"/>
      <c r="P651" s="202"/>
      <c r="Q651" s="202"/>
      <c r="R651" s="202"/>
      <c r="S651" s="202"/>
      <c r="T651" s="203"/>
      <c r="AT651" s="204" t="s">
        <v>136</v>
      </c>
      <c r="AU651" s="204" t="s">
        <v>85</v>
      </c>
      <c r="AV651" s="12" t="s">
        <v>85</v>
      </c>
      <c r="AW651" s="12" t="s">
        <v>39</v>
      </c>
      <c r="AX651" s="12" t="s">
        <v>76</v>
      </c>
      <c r="AY651" s="204" t="s">
        <v>126</v>
      </c>
    </row>
    <row r="652" spans="2:51" s="13" customFormat="1" ht="13.5">
      <c r="B652" s="213"/>
      <c r="D652" s="196" t="s">
        <v>136</v>
      </c>
      <c r="E652" s="214" t="s">
        <v>5</v>
      </c>
      <c r="F652" s="215" t="s">
        <v>237</v>
      </c>
      <c r="H652" s="216">
        <v>28.2</v>
      </c>
      <c r="I652" s="217"/>
      <c r="L652" s="213"/>
      <c r="M652" s="218"/>
      <c r="N652" s="219"/>
      <c r="O652" s="219"/>
      <c r="P652" s="219"/>
      <c r="Q652" s="219"/>
      <c r="R652" s="219"/>
      <c r="S652" s="219"/>
      <c r="T652" s="220"/>
      <c r="AT652" s="221" t="s">
        <v>136</v>
      </c>
      <c r="AU652" s="221" t="s">
        <v>85</v>
      </c>
      <c r="AV652" s="13" t="s">
        <v>134</v>
      </c>
      <c r="AW652" s="13" t="s">
        <v>39</v>
      </c>
      <c r="AX652" s="13" t="s">
        <v>24</v>
      </c>
      <c r="AY652" s="221" t="s">
        <v>126</v>
      </c>
    </row>
    <row r="653" spans="2:65" s="1" customFormat="1" ht="22.5" customHeight="1">
      <c r="B653" s="173"/>
      <c r="C653" s="174" t="s">
        <v>1131</v>
      </c>
      <c r="D653" s="174" t="s">
        <v>129</v>
      </c>
      <c r="E653" s="175" t="s">
        <v>1132</v>
      </c>
      <c r="F653" s="176" t="s">
        <v>1133</v>
      </c>
      <c r="G653" s="177" t="s">
        <v>268</v>
      </c>
      <c r="H653" s="178">
        <v>1.8</v>
      </c>
      <c r="I653" s="179"/>
      <c r="J653" s="180">
        <f>ROUND(I653*H653,2)</f>
        <v>0</v>
      </c>
      <c r="K653" s="176" t="s">
        <v>133</v>
      </c>
      <c r="L653" s="40"/>
      <c r="M653" s="181" t="s">
        <v>5</v>
      </c>
      <c r="N653" s="182" t="s">
        <v>47</v>
      </c>
      <c r="O653" s="41"/>
      <c r="P653" s="183">
        <f>O653*H653</f>
        <v>0</v>
      </c>
      <c r="Q653" s="183">
        <v>0.13096</v>
      </c>
      <c r="R653" s="183">
        <f>Q653*H653</f>
        <v>0.235728</v>
      </c>
      <c r="S653" s="183">
        <v>0</v>
      </c>
      <c r="T653" s="184">
        <f>S653*H653</f>
        <v>0</v>
      </c>
      <c r="AR653" s="23" t="s">
        <v>134</v>
      </c>
      <c r="AT653" s="23" t="s">
        <v>129</v>
      </c>
      <c r="AU653" s="23" t="s">
        <v>85</v>
      </c>
      <c r="AY653" s="23" t="s">
        <v>126</v>
      </c>
      <c r="BE653" s="185">
        <f>IF(N653="základní",J653,0)</f>
        <v>0</v>
      </c>
      <c r="BF653" s="185">
        <f>IF(N653="snížená",J653,0)</f>
        <v>0</v>
      </c>
      <c r="BG653" s="185">
        <f>IF(N653="zákl. přenesená",J653,0)</f>
        <v>0</v>
      </c>
      <c r="BH653" s="185">
        <f>IF(N653="sníž. přenesená",J653,0)</f>
        <v>0</v>
      </c>
      <c r="BI653" s="185">
        <f>IF(N653="nulová",J653,0)</f>
        <v>0</v>
      </c>
      <c r="BJ653" s="23" t="s">
        <v>24</v>
      </c>
      <c r="BK653" s="185">
        <f>ROUND(I653*H653,2)</f>
        <v>0</v>
      </c>
      <c r="BL653" s="23" t="s">
        <v>134</v>
      </c>
      <c r="BM653" s="23" t="s">
        <v>1134</v>
      </c>
    </row>
    <row r="654" spans="2:51" s="11" customFormat="1" ht="27">
      <c r="B654" s="186"/>
      <c r="D654" s="187" t="s">
        <v>136</v>
      </c>
      <c r="E654" s="188" t="s">
        <v>5</v>
      </c>
      <c r="F654" s="189" t="s">
        <v>1135</v>
      </c>
      <c r="H654" s="190" t="s">
        <v>5</v>
      </c>
      <c r="I654" s="191"/>
      <c r="L654" s="186"/>
      <c r="M654" s="192"/>
      <c r="N654" s="193"/>
      <c r="O654" s="193"/>
      <c r="P654" s="193"/>
      <c r="Q654" s="193"/>
      <c r="R654" s="193"/>
      <c r="S654" s="193"/>
      <c r="T654" s="194"/>
      <c r="AT654" s="190" t="s">
        <v>136</v>
      </c>
      <c r="AU654" s="190" t="s">
        <v>85</v>
      </c>
      <c r="AV654" s="11" t="s">
        <v>24</v>
      </c>
      <c r="AW654" s="11" t="s">
        <v>39</v>
      </c>
      <c r="AX654" s="11" t="s">
        <v>76</v>
      </c>
      <c r="AY654" s="190" t="s">
        <v>126</v>
      </c>
    </row>
    <row r="655" spans="2:51" s="12" customFormat="1" ht="13.5">
      <c r="B655" s="195"/>
      <c r="D655" s="196" t="s">
        <v>136</v>
      </c>
      <c r="E655" s="197" t="s">
        <v>5</v>
      </c>
      <c r="F655" s="198" t="s">
        <v>1136</v>
      </c>
      <c r="H655" s="199">
        <v>1.8</v>
      </c>
      <c r="I655" s="200"/>
      <c r="L655" s="195"/>
      <c r="M655" s="201"/>
      <c r="N655" s="202"/>
      <c r="O655" s="202"/>
      <c r="P655" s="202"/>
      <c r="Q655" s="202"/>
      <c r="R655" s="202"/>
      <c r="S655" s="202"/>
      <c r="T655" s="203"/>
      <c r="AT655" s="204" t="s">
        <v>136</v>
      </c>
      <c r="AU655" s="204" t="s">
        <v>85</v>
      </c>
      <c r="AV655" s="12" t="s">
        <v>85</v>
      </c>
      <c r="AW655" s="12" t="s">
        <v>39</v>
      </c>
      <c r="AX655" s="12" t="s">
        <v>24</v>
      </c>
      <c r="AY655" s="204" t="s">
        <v>126</v>
      </c>
    </row>
    <row r="656" spans="2:65" s="1" customFormat="1" ht="22.5" customHeight="1">
      <c r="B656" s="173"/>
      <c r="C656" s="230" t="s">
        <v>1137</v>
      </c>
      <c r="D656" s="230" t="s">
        <v>332</v>
      </c>
      <c r="E656" s="231" t="s">
        <v>1138</v>
      </c>
      <c r="F656" s="232" t="s">
        <v>1139</v>
      </c>
      <c r="G656" s="233" t="s">
        <v>132</v>
      </c>
      <c r="H656" s="234">
        <v>6</v>
      </c>
      <c r="I656" s="235"/>
      <c r="J656" s="236">
        <f>ROUND(I656*H656,2)</f>
        <v>0</v>
      </c>
      <c r="K656" s="232" t="s">
        <v>133</v>
      </c>
      <c r="L656" s="237"/>
      <c r="M656" s="238" t="s">
        <v>5</v>
      </c>
      <c r="N656" s="239" t="s">
        <v>47</v>
      </c>
      <c r="O656" s="41"/>
      <c r="P656" s="183">
        <f>O656*H656</f>
        <v>0</v>
      </c>
      <c r="Q656" s="183">
        <v>0.026</v>
      </c>
      <c r="R656" s="183">
        <f>Q656*H656</f>
        <v>0.156</v>
      </c>
      <c r="S656" s="183">
        <v>0</v>
      </c>
      <c r="T656" s="184">
        <f>S656*H656</f>
        <v>0</v>
      </c>
      <c r="AR656" s="23" t="s">
        <v>171</v>
      </c>
      <c r="AT656" s="23" t="s">
        <v>332</v>
      </c>
      <c r="AU656" s="23" t="s">
        <v>85</v>
      </c>
      <c r="AY656" s="23" t="s">
        <v>126</v>
      </c>
      <c r="BE656" s="185">
        <f>IF(N656="základní",J656,0)</f>
        <v>0</v>
      </c>
      <c r="BF656" s="185">
        <f>IF(N656="snížená",J656,0)</f>
        <v>0</v>
      </c>
      <c r="BG656" s="185">
        <f>IF(N656="zákl. přenesená",J656,0)</f>
        <v>0</v>
      </c>
      <c r="BH656" s="185">
        <f>IF(N656="sníž. přenesená",J656,0)</f>
        <v>0</v>
      </c>
      <c r="BI656" s="185">
        <f>IF(N656="nulová",J656,0)</f>
        <v>0</v>
      </c>
      <c r="BJ656" s="23" t="s">
        <v>24</v>
      </c>
      <c r="BK656" s="185">
        <f>ROUND(I656*H656,2)</f>
        <v>0</v>
      </c>
      <c r="BL656" s="23" t="s">
        <v>134</v>
      </c>
      <c r="BM656" s="23" t="s">
        <v>1140</v>
      </c>
    </row>
    <row r="657" spans="2:51" s="12" customFormat="1" ht="13.5">
      <c r="B657" s="195"/>
      <c r="D657" s="196" t="s">
        <v>136</v>
      </c>
      <c r="E657" s="197" t="s">
        <v>5</v>
      </c>
      <c r="F657" s="198" t="s">
        <v>1141</v>
      </c>
      <c r="H657" s="199">
        <v>6</v>
      </c>
      <c r="I657" s="200"/>
      <c r="L657" s="195"/>
      <c r="M657" s="201"/>
      <c r="N657" s="202"/>
      <c r="O657" s="202"/>
      <c r="P657" s="202"/>
      <c r="Q657" s="202"/>
      <c r="R657" s="202"/>
      <c r="S657" s="202"/>
      <c r="T657" s="203"/>
      <c r="AT657" s="204" t="s">
        <v>136</v>
      </c>
      <c r="AU657" s="204" t="s">
        <v>85</v>
      </c>
      <c r="AV657" s="12" t="s">
        <v>85</v>
      </c>
      <c r="AW657" s="12" t="s">
        <v>39</v>
      </c>
      <c r="AX657" s="12" t="s">
        <v>24</v>
      </c>
      <c r="AY657" s="204" t="s">
        <v>126</v>
      </c>
    </row>
    <row r="658" spans="2:65" s="1" customFormat="1" ht="22.5" customHeight="1">
      <c r="B658" s="173"/>
      <c r="C658" s="174" t="s">
        <v>1142</v>
      </c>
      <c r="D658" s="174" t="s">
        <v>129</v>
      </c>
      <c r="E658" s="175" t="s">
        <v>1143</v>
      </c>
      <c r="F658" s="176" t="s">
        <v>1144</v>
      </c>
      <c r="G658" s="177" t="s">
        <v>989</v>
      </c>
      <c r="H658" s="178">
        <v>1</v>
      </c>
      <c r="I658" s="179"/>
      <c r="J658" s="180">
        <f>ROUND(I658*H658,2)</f>
        <v>0</v>
      </c>
      <c r="K658" s="176" t="s">
        <v>5</v>
      </c>
      <c r="L658" s="40"/>
      <c r="M658" s="181" t="s">
        <v>5</v>
      </c>
      <c r="N658" s="182" t="s">
        <v>47</v>
      </c>
      <c r="O658" s="41"/>
      <c r="P658" s="183">
        <f>O658*H658</f>
        <v>0</v>
      </c>
      <c r="Q658" s="183">
        <v>0</v>
      </c>
      <c r="R658" s="183">
        <f>Q658*H658</f>
        <v>0</v>
      </c>
      <c r="S658" s="183">
        <v>0</v>
      </c>
      <c r="T658" s="184">
        <f>S658*H658</f>
        <v>0</v>
      </c>
      <c r="AR658" s="23" t="s">
        <v>134</v>
      </c>
      <c r="AT658" s="23" t="s">
        <v>129</v>
      </c>
      <c r="AU658" s="23" t="s">
        <v>85</v>
      </c>
      <c r="AY658" s="23" t="s">
        <v>126</v>
      </c>
      <c r="BE658" s="185">
        <f>IF(N658="základní",J658,0)</f>
        <v>0</v>
      </c>
      <c r="BF658" s="185">
        <f>IF(N658="snížená",J658,0)</f>
        <v>0</v>
      </c>
      <c r="BG658" s="185">
        <f>IF(N658="zákl. přenesená",J658,0)</f>
        <v>0</v>
      </c>
      <c r="BH658" s="185">
        <f>IF(N658="sníž. přenesená",J658,0)</f>
        <v>0</v>
      </c>
      <c r="BI658" s="185">
        <f>IF(N658="nulová",J658,0)</f>
        <v>0</v>
      </c>
      <c r="BJ658" s="23" t="s">
        <v>24</v>
      </c>
      <c r="BK658" s="185">
        <f>ROUND(I658*H658,2)</f>
        <v>0</v>
      </c>
      <c r="BL658" s="23" t="s">
        <v>134</v>
      </c>
      <c r="BM658" s="23" t="s">
        <v>1145</v>
      </c>
    </row>
    <row r="659" spans="2:51" s="11" customFormat="1" ht="27">
      <c r="B659" s="186"/>
      <c r="D659" s="187" t="s">
        <v>136</v>
      </c>
      <c r="E659" s="188" t="s">
        <v>5</v>
      </c>
      <c r="F659" s="189" t="s">
        <v>1146</v>
      </c>
      <c r="H659" s="190" t="s">
        <v>5</v>
      </c>
      <c r="I659" s="191"/>
      <c r="L659" s="186"/>
      <c r="M659" s="192"/>
      <c r="N659" s="193"/>
      <c r="O659" s="193"/>
      <c r="P659" s="193"/>
      <c r="Q659" s="193"/>
      <c r="R659" s="193"/>
      <c r="S659" s="193"/>
      <c r="T659" s="194"/>
      <c r="AT659" s="190" t="s">
        <v>136</v>
      </c>
      <c r="AU659" s="190" t="s">
        <v>85</v>
      </c>
      <c r="AV659" s="11" t="s">
        <v>24</v>
      </c>
      <c r="AW659" s="11" t="s">
        <v>39</v>
      </c>
      <c r="AX659" s="11" t="s">
        <v>76</v>
      </c>
      <c r="AY659" s="190" t="s">
        <v>126</v>
      </c>
    </row>
    <row r="660" spans="2:51" s="11" customFormat="1" ht="13.5">
      <c r="B660" s="186"/>
      <c r="D660" s="187" t="s">
        <v>136</v>
      </c>
      <c r="E660" s="188" t="s">
        <v>5</v>
      </c>
      <c r="F660" s="189" t="s">
        <v>982</v>
      </c>
      <c r="H660" s="190" t="s">
        <v>5</v>
      </c>
      <c r="I660" s="191"/>
      <c r="L660" s="186"/>
      <c r="M660" s="192"/>
      <c r="N660" s="193"/>
      <c r="O660" s="193"/>
      <c r="P660" s="193"/>
      <c r="Q660" s="193"/>
      <c r="R660" s="193"/>
      <c r="S660" s="193"/>
      <c r="T660" s="194"/>
      <c r="AT660" s="190" t="s">
        <v>136</v>
      </c>
      <c r="AU660" s="190" t="s">
        <v>85</v>
      </c>
      <c r="AV660" s="11" t="s">
        <v>24</v>
      </c>
      <c r="AW660" s="11" t="s">
        <v>39</v>
      </c>
      <c r="AX660" s="11" t="s">
        <v>76</v>
      </c>
      <c r="AY660" s="190" t="s">
        <v>126</v>
      </c>
    </row>
    <row r="661" spans="2:51" s="12" customFormat="1" ht="13.5">
      <c r="B661" s="195"/>
      <c r="D661" s="196" t="s">
        <v>136</v>
      </c>
      <c r="E661" s="197" t="s">
        <v>5</v>
      </c>
      <c r="F661" s="198" t="s">
        <v>24</v>
      </c>
      <c r="H661" s="199">
        <v>1</v>
      </c>
      <c r="I661" s="200"/>
      <c r="L661" s="195"/>
      <c r="M661" s="201"/>
      <c r="N661" s="202"/>
      <c r="O661" s="202"/>
      <c r="P661" s="202"/>
      <c r="Q661" s="202"/>
      <c r="R661" s="202"/>
      <c r="S661" s="202"/>
      <c r="T661" s="203"/>
      <c r="AT661" s="204" t="s">
        <v>136</v>
      </c>
      <c r="AU661" s="204" t="s">
        <v>85</v>
      </c>
      <c r="AV661" s="12" t="s">
        <v>85</v>
      </c>
      <c r="AW661" s="12" t="s">
        <v>39</v>
      </c>
      <c r="AX661" s="12" t="s">
        <v>24</v>
      </c>
      <c r="AY661" s="204" t="s">
        <v>126</v>
      </c>
    </row>
    <row r="662" spans="2:65" s="1" customFormat="1" ht="22.5" customHeight="1">
      <c r="B662" s="173"/>
      <c r="C662" s="174" t="s">
        <v>1147</v>
      </c>
      <c r="D662" s="174" t="s">
        <v>129</v>
      </c>
      <c r="E662" s="175" t="s">
        <v>1148</v>
      </c>
      <c r="F662" s="176" t="s">
        <v>1149</v>
      </c>
      <c r="G662" s="177" t="s">
        <v>132</v>
      </c>
      <c r="H662" s="178">
        <v>2</v>
      </c>
      <c r="I662" s="179"/>
      <c r="J662" s="180">
        <f>ROUND(I662*H662,2)</f>
        <v>0</v>
      </c>
      <c r="K662" s="176" t="s">
        <v>133</v>
      </c>
      <c r="L662" s="40"/>
      <c r="M662" s="181" t="s">
        <v>5</v>
      </c>
      <c r="N662" s="182" t="s">
        <v>47</v>
      </c>
      <c r="O662" s="41"/>
      <c r="P662" s="183">
        <f>O662*H662</f>
        <v>0</v>
      </c>
      <c r="Q662" s="183">
        <v>0.00649</v>
      </c>
      <c r="R662" s="183">
        <f>Q662*H662</f>
        <v>0.01298</v>
      </c>
      <c r="S662" s="183">
        <v>0</v>
      </c>
      <c r="T662" s="184">
        <f>S662*H662</f>
        <v>0</v>
      </c>
      <c r="AR662" s="23" t="s">
        <v>134</v>
      </c>
      <c r="AT662" s="23" t="s">
        <v>129</v>
      </c>
      <c r="AU662" s="23" t="s">
        <v>85</v>
      </c>
      <c r="AY662" s="23" t="s">
        <v>126</v>
      </c>
      <c r="BE662" s="185">
        <f>IF(N662="základní",J662,0)</f>
        <v>0</v>
      </c>
      <c r="BF662" s="185">
        <f>IF(N662="snížená",J662,0)</f>
        <v>0</v>
      </c>
      <c r="BG662" s="185">
        <f>IF(N662="zákl. přenesená",J662,0)</f>
        <v>0</v>
      </c>
      <c r="BH662" s="185">
        <f>IF(N662="sníž. přenesená",J662,0)</f>
        <v>0</v>
      </c>
      <c r="BI662" s="185">
        <f>IF(N662="nulová",J662,0)</f>
        <v>0</v>
      </c>
      <c r="BJ662" s="23" t="s">
        <v>24</v>
      </c>
      <c r="BK662" s="185">
        <f>ROUND(I662*H662,2)</f>
        <v>0</v>
      </c>
      <c r="BL662" s="23" t="s">
        <v>134</v>
      </c>
      <c r="BM662" s="23" t="s">
        <v>1150</v>
      </c>
    </row>
    <row r="663" spans="2:51" s="12" customFormat="1" ht="13.5">
      <c r="B663" s="195"/>
      <c r="D663" s="196" t="s">
        <v>136</v>
      </c>
      <c r="E663" s="197" t="s">
        <v>5</v>
      </c>
      <c r="F663" s="198" t="s">
        <v>1151</v>
      </c>
      <c r="H663" s="199">
        <v>2</v>
      </c>
      <c r="I663" s="200"/>
      <c r="L663" s="195"/>
      <c r="M663" s="201"/>
      <c r="N663" s="202"/>
      <c r="O663" s="202"/>
      <c r="P663" s="202"/>
      <c r="Q663" s="202"/>
      <c r="R663" s="202"/>
      <c r="S663" s="202"/>
      <c r="T663" s="203"/>
      <c r="AT663" s="204" t="s">
        <v>136</v>
      </c>
      <c r="AU663" s="204" t="s">
        <v>85</v>
      </c>
      <c r="AV663" s="12" t="s">
        <v>85</v>
      </c>
      <c r="AW663" s="12" t="s">
        <v>39</v>
      </c>
      <c r="AX663" s="12" t="s">
        <v>24</v>
      </c>
      <c r="AY663" s="204" t="s">
        <v>126</v>
      </c>
    </row>
    <row r="664" spans="2:65" s="1" customFormat="1" ht="22.5" customHeight="1">
      <c r="B664" s="173"/>
      <c r="C664" s="174" t="s">
        <v>1152</v>
      </c>
      <c r="D664" s="174" t="s">
        <v>129</v>
      </c>
      <c r="E664" s="175" t="s">
        <v>1153</v>
      </c>
      <c r="F664" s="176" t="s">
        <v>1154</v>
      </c>
      <c r="G664" s="177" t="s">
        <v>228</v>
      </c>
      <c r="H664" s="178">
        <v>960</v>
      </c>
      <c r="I664" s="179"/>
      <c r="J664" s="180">
        <f>ROUND(I664*H664,2)</f>
        <v>0</v>
      </c>
      <c r="K664" s="176" t="s">
        <v>133</v>
      </c>
      <c r="L664" s="40"/>
      <c r="M664" s="181" t="s">
        <v>5</v>
      </c>
      <c r="N664" s="182" t="s">
        <v>47</v>
      </c>
      <c r="O664" s="41"/>
      <c r="P664" s="183">
        <f>O664*H664</f>
        <v>0</v>
      </c>
      <c r="Q664" s="183">
        <v>0</v>
      </c>
      <c r="R664" s="183">
        <f>Q664*H664</f>
        <v>0</v>
      </c>
      <c r="S664" s="183">
        <v>0.02</v>
      </c>
      <c r="T664" s="184">
        <f>S664*H664</f>
        <v>19.2</v>
      </c>
      <c r="AR664" s="23" t="s">
        <v>134</v>
      </c>
      <c r="AT664" s="23" t="s">
        <v>129</v>
      </c>
      <c r="AU664" s="23" t="s">
        <v>85</v>
      </c>
      <c r="AY664" s="23" t="s">
        <v>126</v>
      </c>
      <c r="BE664" s="185">
        <f>IF(N664="základní",J664,0)</f>
        <v>0</v>
      </c>
      <c r="BF664" s="185">
        <f>IF(N664="snížená",J664,0)</f>
        <v>0</v>
      </c>
      <c r="BG664" s="185">
        <f>IF(N664="zákl. přenesená",J664,0)</f>
        <v>0</v>
      </c>
      <c r="BH664" s="185">
        <f>IF(N664="sníž. přenesená",J664,0)</f>
        <v>0</v>
      </c>
      <c r="BI664" s="185">
        <f>IF(N664="nulová",J664,0)</f>
        <v>0</v>
      </c>
      <c r="BJ664" s="23" t="s">
        <v>24</v>
      </c>
      <c r="BK664" s="185">
        <f>ROUND(I664*H664,2)</f>
        <v>0</v>
      </c>
      <c r="BL664" s="23" t="s">
        <v>134</v>
      </c>
      <c r="BM664" s="23" t="s">
        <v>1155</v>
      </c>
    </row>
    <row r="665" spans="2:51" s="12" customFormat="1" ht="13.5">
      <c r="B665" s="195"/>
      <c r="D665" s="196" t="s">
        <v>136</v>
      </c>
      <c r="E665" s="197" t="s">
        <v>5</v>
      </c>
      <c r="F665" s="198" t="s">
        <v>1156</v>
      </c>
      <c r="H665" s="199">
        <v>960</v>
      </c>
      <c r="I665" s="200"/>
      <c r="L665" s="195"/>
      <c r="M665" s="201"/>
      <c r="N665" s="202"/>
      <c r="O665" s="202"/>
      <c r="P665" s="202"/>
      <c r="Q665" s="202"/>
      <c r="R665" s="202"/>
      <c r="S665" s="202"/>
      <c r="T665" s="203"/>
      <c r="AT665" s="204" t="s">
        <v>136</v>
      </c>
      <c r="AU665" s="204" t="s">
        <v>85</v>
      </c>
      <c r="AV665" s="12" t="s">
        <v>85</v>
      </c>
      <c r="AW665" s="12" t="s">
        <v>39</v>
      </c>
      <c r="AX665" s="12" t="s">
        <v>24</v>
      </c>
      <c r="AY665" s="204" t="s">
        <v>126</v>
      </c>
    </row>
    <row r="666" spans="2:65" s="1" customFormat="1" ht="31.5" customHeight="1">
      <c r="B666" s="173"/>
      <c r="C666" s="174" t="s">
        <v>1157</v>
      </c>
      <c r="D666" s="174" t="s">
        <v>129</v>
      </c>
      <c r="E666" s="175" t="s">
        <v>1158</v>
      </c>
      <c r="F666" s="176" t="s">
        <v>1159</v>
      </c>
      <c r="G666" s="177" t="s">
        <v>228</v>
      </c>
      <c r="H666" s="178">
        <v>20</v>
      </c>
      <c r="I666" s="179"/>
      <c r="J666" s="180">
        <f>ROUND(I666*H666,2)</f>
        <v>0</v>
      </c>
      <c r="K666" s="176" t="s">
        <v>133</v>
      </c>
      <c r="L666" s="40"/>
      <c r="M666" s="181" t="s">
        <v>5</v>
      </c>
      <c r="N666" s="182" t="s">
        <v>47</v>
      </c>
      <c r="O666" s="41"/>
      <c r="P666" s="183">
        <f>O666*H666</f>
        <v>0</v>
      </c>
      <c r="Q666" s="183">
        <v>0</v>
      </c>
      <c r="R666" s="183">
        <f>Q666*H666</f>
        <v>0</v>
      </c>
      <c r="S666" s="183">
        <v>0</v>
      </c>
      <c r="T666" s="184">
        <f>S666*H666</f>
        <v>0</v>
      </c>
      <c r="AR666" s="23" t="s">
        <v>134</v>
      </c>
      <c r="AT666" s="23" t="s">
        <v>129</v>
      </c>
      <c r="AU666" s="23" t="s">
        <v>85</v>
      </c>
      <c r="AY666" s="23" t="s">
        <v>126</v>
      </c>
      <c r="BE666" s="185">
        <f>IF(N666="základní",J666,0)</f>
        <v>0</v>
      </c>
      <c r="BF666" s="185">
        <f>IF(N666="snížená",J666,0)</f>
        <v>0</v>
      </c>
      <c r="BG666" s="185">
        <f>IF(N666="zákl. přenesená",J666,0)</f>
        <v>0</v>
      </c>
      <c r="BH666" s="185">
        <f>IF(N666="sníž. přenesená",J666,0)</f>
        <v>0</v>
      </c>
      <c r="BI666" s="185">
        <f>IF(N666="nulová",J666,0)</f>
        <v>0</v>
      </c>
      <c r="BJ666" s="23" t="s">
        <v>24</v>
      </c>
      <c r="BK666" s="185">
        <f>ROUND(I666*H666,2)</f>
        <v>0</v>
      </c>
      <c r="BL666" s="23" t="s">
        <v>134</v>
      </c>
      <c r="BM666" s="23" t="s">
        <v>1160</v>
      </c>
    </row>
    <row r="667" spans="2:51" s="12" customFormat="1" ht="13.5">
      <c r="B667" s="195"/>
      <c r="D667" s="196" t="s">
        <v>136</v>
      </c>
      <c r="E667" s="197" t="s">
        <v>5</v>
      </c>
      <c r="F667" s="198" t="s">
        <v>1161</v>
      </c>
      <c r="H667" s="199">
        <v>20</v>
      </c>
      <c r="I667" s="200"/>
      <c r="L667" s="195"/>
      <c r="M667" s="201"/>
      <c r="N667" s="202"/>
      <c r="O667" s="202"/>
      <c r="P667" s="202"/>
      <c r="Q667" s="202"/>
      <c r="R667" s="202"/>
      <c r="S667" s="202"/>
      <c r="T667" s="203"/>
      <c r="AT667" s="204" t="s">
        <v>136</v>
      </c>
      <c r="AU667" s="204" t="s">
        <v>85</v>
      </c>
      <c r="AV667" s="12" t="s">
        <v>85</v>
      </c>
      <c r="AW667" s="12" t="s">
        <v>39</v>
      </c>
      <c r="AX667" s="12" t="s">
        <v>24</v>
      </c>
      <c r="AY667" s="204" t="s">
        <v>126</v>
      </c>
    </row>
    <row r="668" spans="2:65" s="1" customFormat="1" ht="31.5" customHeight="1">
      <c r="B668" s="173"/>
      <c r="C668" s="174" t="s">
        <v>1162</v>
      </c>
      <c r="D668" s="174" t="s">
        <v>129</v>
      </c>
      <c r="E668" s="175" t="s">
        <v>1163</v>
      </c>
      <c r="F668" s="176" t="s">
        <v>1164</v>
      </c>
      <c r="G668" s="177" t="s">
        <v>228</v>
      </c>
      <c r="H668" s="178">
        <v>1800</v>
      </c>
      <c r="I668" s="179"/>
      <c r="J668" s="180">
        <f>ROUND(I668*H668,2)</f>
        <v>0</v>
      </c>
      <c r="K668" s="176" t="s">
        <v>133</v>
      </c>
      <c r="L668" s="40"/>
      <c r="M668" s="181" t="s">
        <v>5</v>
      </c>
      <c r="N668" s="182" t="s">
        <v>47</v>
      </c>
      <c r="O668" s="41"/>
      <c r="P668" s="183">
        <f>O668*H668</f>
        <v>0</v>
      </c>
      <c r="Q668" s="183">
        <v>0</v>
      </c>
      <c r="R668" s="183">
        <f>Q668*H668</f>
        <v>0</v>
      </c>
      <c r="S668" s="183">
        <v>0</v>
      </c>
      <c r="T668" s="184">
        <f>S668*H668</f>
        <v>0</v>
      </c>
      <c r="AR668" s="23" t="s">
        <v>134</v>
      </c>
      <c r="AT668" s="23" t="s">
        <v>129</v>
      </c>
      <c r="AU668" s="23" t="s">
        <v>85</v>
      </c>
      <c r="AY668" s="23" t="s">
        <v>126</v>
      </c>
      <c r="BE668" s="185">
        <f>IF(N668="základní",J668,0)</f>
        <v>0</v>
      </c>
      <c r="BF668" s="185">
        <f>IF(N668="snížená",J668,0)</f>
        <v>0</v>
      </c>
      <c r="BG668" s="185">
        <f>IF(N668="zákl. přenesená",J668,0)</f>
        <v>0</v>
      </c>
      <c r="BH668" s="185">
        <f>IF(N668="sníž. přenesená",J668,0)</f>
        <v>0</v>
      </c>
      <c r="BI668" s="185">
        <f>IF(N668="nulová",J668,0)</f>
        <v>0</v>
      </c>
      <c r="BJ668" s="23" t="s">
        <v>24</v>
      </c>
      <c r="BK668" s="185">
        <f>ROUND(I668*H668,2)</f>
        <v>0</v>
      </c>
      <c r="BL668" s="23" t="s">
        <v>134</v>
      </c>
      <c r="BM668" s="23" t="s">
        <v>1165</v>
      </c>
    </row>
    <row r="669" spans="2:51" s="11" customFormat="1" ht="13.5">
      <c r="B669" s="186"/>
      <c r="D669" s="187" t="s">
        <v>136</v>
      </c>
      <c r="E669" s="188" t="s">
        <v>5</v>
      </c>
      <c r="F669" s="189" t="s">
        <v>1166</v>
      </c>
      <c r="H669" s="190" t="s">
        <v>5</v>
      </c>
      <c r="I669" s="191"/>
      <c r="L669" s="186"/>
      <c r="M669" s="192"/>
      <c r="N669" s="193"/>
      <c r="O669" s="193"/>
      <c r="P669" s="193"/>
      <c r="Q669" s="193"/>
      <c r="R669" s="193"/>
      <c r="S669" s="193"/>
      <c r="T669" s="194"/>
      <c r="AT669" s="190" t="s">
        <v>136</v>
      </c>
      <c r="AU669" s="190" t="s">
        <v>85</v>
      </c>
      <c r="AV669" s="11" t="s">
        <v>24</v>
      </c>
      <c r="AW669" s="11" t="s">
        <v>39</v>
      </c>
      <c r="AX669" s="11" t="s">
        <v>76</v>
      </c>
      <c r="AY669" s="190" t="s">
        <v>126</v>
      </c>
    </row>
    <row r="670" spans="2:51" s="12" customFormat="1" ht="13.5">
      <c r="B670" s="195"/>
      <c r="D670" s="196" t="s">
        <v>136</v>
      </c>
      <c r="E670" s="197" t="s">
        <v>5</v>
      </c>
      <c r="F670" s="198" t="s">
        <v>1167</v>
      </c>
      <c r="H670" s="199">
        <v>1800</v>
      </c>
      <c r="I670" s="200"/>
      <c r="L670" s="195"/>
      <c r="M670" s="201"/>
      <c r="N670" s="202"/>
      <c r="O670" s="202"/>
      <c r="P670" s="202"/>
      <c r="Q670" s="202"/>
      <c r="R670" s="202"/>
      <c r="S670" s="202"/>
      <c r="T670" s="203"/>
      <c r="AT670" s="204" t="s">
        <v>136</v>
      </c>
      <c r="AU670" s="204" t="s">
        <v>85</v>
      </c>
      <c r="AV670" s="12" t="s">
        <v>85</v>
      </c>
      <c r="AW670" s="12" t="s">
        <v>39</v>
      </c>
      <c r="AX670" s="12" t="s">
        <v>24</v>
      </c>
      <c r="AY670" s="204" t="s">
        <v>126</v>
      </c>
    </row>
    <row r="671" spans="2:65" s="1" customFormat="1" ht="31.5" customHeight="1">
      <c r="B671" s="173"/>
      <c r="C671" s="174" t="s">
        <v>1168</v>
      </c>
      <c r="D671" s="174" t="s">
        <v>129</v>
      </c>
      <c r="E671" s="175" t="s">
        <v>1169</v>
      </c>
      <c r="F671" s="176" t="s">
        <v>1170</v>
      </c>
      <c r="G671" s="177" t="s">
        <v>228</v>
      </c>
      <c r="H671" s="178">
        <v>20</v>
      </c>
      <c r="I671" s="179"/>
      <c r="J671" s="180">
        <f>ROUND(I671*H671,2)</f>
        <v>0</v>
      </c>
      <c r="K671" s="176" t="s">
        <v>133</v>
      </c>
      <c r="L671" s="40"/>
      <c r="M671" s="181" t="s">
        <v>5</v>
      </c>
      <c r="N671" s="182" t="s">
        <v>47</v>
      </c>
      <c r="O671" s="41"/>
      <c r="P671" s="183">
        <f>O671*H671</f>
        <v>0</v>
      </c>
      <c r="Q671" s="183">
        <v>0</v>
      </c>
      <c r="R671" s="183">
        <f>Q671*H671</f>
        <v>0</v>
      </c>
      <c r="S671" s="183">
        <v>0</v>
      </c>
      <c r="T671" s="184">
        <f>S671*H671</f>
        <v>0</v>
      </c>
      <c r="AR671" s="23" t="s">
        <v>134</v>
      </c>
      <c r="AT671" s="23" t="s">
        <v>129</v>
      </c>
      <c r="AU671" s="23" t="s">
        <v>85</v>
      </c>
      <c r="AY671" s="23" t="s">
        <v>126</v>
      </c>
      <c r="BE671" s="185">
        <f>IF(N671="základní",J671,0)</f>
        <v>0</v>
      </c>
      <c r="BF671" s="185">
        <f>IF(N671="snížená",J671,0)</f>
        <v>0</v>
      </c>
      <c r="BG671" s="185">
        <f>IF(N671="zákl. přenesená",J671,0)</f>
        <v>0</v>
      </c>
      <c r="BH671" s="185">
        <f>IF(N671="sníž. přenesená",J671,0)</f>
        <v>0</v>
      </c>
      <c r="BI671" s="185">
        <f>IF(N671="nulová",J671,0)</f>
        <v>0</v>
      </c>
      <c r="BJ671" s="23" t="s">
        <v>24</v>
      </c>
      <c r="BK671" s="185">
        <f>ROUND(I671*H671,2)</f>
        <v>0</v>
      </c>
      <c r="BL671" s="23" t="s">
        <v>134</v>
      </c>
      <c r="BM671" s="23" t="s">
        <v>1171</v>
      </c>
    </row>
    <row r="672" spans="2:51" s="12" customFormat="1" ht="13.5">
      <c r="B672" s="195"/>
      <c r="D672" s="196" t="s">
        <v>136</v>
      </c>
      <c r="E672" s="197" t="s">
        <v>5</v>
      </c>
      <c r="F672" s="198" t="s">
        <v>1172</v>
      </c>
      <c r="H672" s="199">
        <v>20</v>
      </c>
      <c r="I672" s="200"/>
      <c r="L672" s="195"/>
      <c r="M672" s="201"/>
      <c r="N672" s="202"/>
      <c r="O672" s="202"/>
      <c r="P672" s="202"/>
      <c r="Q672" s="202"/>
      <c r="R672" s="202"/>
      <c r="S672" s="202"/>
      <c r="T672" s="203"/>
      <c r="AT672" s="204" t="s">
        <v>136</v>
      </c>
      <c r="AU672" s="204" t="s">
        <v>85</v>
      </c>
      <c r="AV672" s="12" t="s">
        <v>85</v>
      </c>
      <c r="AW672" s="12" t="s">
        <v>39</v>
      </c>
      <c r="AX672" s="12" t="s">
        <v>24</v>
      </c>
      <c r="AY672" s="204" t="s">
        <v>126</v>
      </c>
    </row>
    <row r="673" spans="2:65" s="1" customFormat="1" ht="22.5" customHeight="1">
      <c r="B673" s="173"/>
      <c r="C673" s="174" t="s">
        <v>1173</v>
      </c>
      <c r="D673" s="174" t="s">
        <v>129</v>
      </c>
      <c r="E673" s="175" t="s">
        <v>1174</v>
      </c>
      <c r="F673" s="176" t="s">
        <v>1175</v>
      </c>
      <c r="G673" s="177" t="s">
        <v>274</v>
      </c>
      <c r="H673" s="178">
        <v>155.251</v>
      </c>
      <c r="I673" s="179"/>
      <c r="J673" s="180">
        <f>ROUND(I673*H673,2)</f>
        <v>0</v>
      </c>
      <c r="K673" s="176" t="s">
        <v>133</v>
      </c>
      <c r="L673" s="40"/>
      <c r="M673" s="181" t="s">
        <v>5</v>
      </c>
      <c r="N673" s="182" t="s">
        <v>47</v>
      </c>
      <c r="O673" s="41"/>
      <c r="P673" s="183">
        <f>O673*H673</f>
        <v>0</v>
      </c>
      <c r="Q673" s="183">
        <v>0.00088</v>
      </c>
      <c r="R673" s="183">
        <f>Q673*H673</f>
        <v>0.13662088</v>
      </c>
      <c r="S673" s="183">
        <v>0</v>
      </c>
      <c r="T673" s="184">
        <f>S673*H673</f>
        <v>0</v>
      </c>
      <c r="AR673" s="23" t="s">
        <v>134</v>
      </c>
      <c r="AT673" s="23" t="s">
        <v>129</v>
      </c>
      <c r="AU673" s="23" t="s">
        <v>85</v>
      </c>
      <c r="AY673" s="23" t="s">
        <v>126</v>
      </c>
      <c r="BE673" s="185">
        <f>IF(N673="základní",J673,0)</f>
        <v>0</v>
      </c>
      <c r="BF673" s="185">
        <f>IF(N673="snížená",J673,0)</f>
        <v>0</v>
      </c>
      <c r="BG673" s="185">
        <f>IF(N673="zákl. přenesená",J673,0)</f>
        <v>0</v>
      </c>
      <c r="BH673" s="185">
        <f>IF(N673="sníž. přenesená",J673,0)</f>
        <v>0</v>
      </c>
      <c r="BI673" s="185">
        <f>IF(N673="nulová",J673,0)</f>
        <v>0</v>
      </c>
      <c r="BJ673" s="23" t="s">
        <v>24</v>
      </c>
      <c r="BK673" s="185">
        <f>ROUND(I673*H673,2)</f>
        <v>0</v>
      </c>
      <c r="BL673" s="23" t="s">
        <v>134</v>
      </c>
      <c r="BM673" s="23" t="s">
        <v>1176</v>
      </c>
    </row>
    <row r="674" spans="2:51" s="11" customFormat="1" ht="13.5">
      <c r="B674" s="186"/>
      <c r="D674" s="187" t="s">
        <v>136</v>
      </c>
      <c r="E674" s="188" t="s">
        <v>5</v>
      </c>
      <c r="F674" s="189" t="s">
        <v>1177</v>
      </c>
      <c r="H674" s="190" t="s">
        <v>5</v>
      </c>
      <c r="I674" s="191"/>
      <c r="L674" s="186"/>
      <c r="M674" s="192"/>
      <c r="N674" s="193"/>
      <c r="O674" s="193"/>
      <c r="P674" s="193"/>
      <c r="Q674" s="193"/>
      <c r="R674" s="193"/>
      <c r="S674" s="193"/>
      <c r="T674" s="194"/>
      <c r="AT674" s="190" t="s">
        <v>136</v>
      </c>
      <c r="AU674" s="190" t="s">
        <v>85</v>
      </c>
      <c r="AV674" s="11" t="s">
        <v>24</v>
      </c>
      <c r="AW674" s="11" t="s">
        <v>39</v>
      </c>
      <c r="AX674" s="11" t="s">
        <v>76</v>
      </c>
      <c r="AY674" s="190" t="s">
        <v>126</v>
      </c>
    </row>
    <row r="675" spans="2:51" s="12" customFormat="1" ht="13.5">
      <c r="B675" s="195"/>
      <c r="D675" s="196" t="s">
        <v>136</v>
      </c>
      <c r="E675" s="197" t="s">
        <v>5</v>
      </c>
      <c r="F675" s="198" t="s">
        <v>1178</v>
      </c>
      <c r="H675" s="199">
        <v>155.251</v>
      </c>
      <c r="I675" s="200"/>
      <c r="L675" s="195"/>
      <c r="M675" s="201"/>
      <c r="N675" s="202"/>
      <c r="O675" s="202"/>
      <c r="P675" s="202"/>
      <c r="Q675" s="202"/>
      <c r="R675" s="202"/>
      <c r="S675" s="202"/>
      <c r="T675" s="203"/>
      <c r="AT675" s="204" t="s">
        <v>136</v>
      </c>
      <c r="AU675" s="204" t="s">
        <v>85</v>
      </c>
      <c r="AV675" s="12" t="s">
        <v>85</v>
      </c>
      <c r="AW675" s="12" t="s">
        <v>39</v>
      </c>
      <c r="AX675" s="12" t="s">
        <v>24</v>
      </c>
      <c r="AY675" s="204" t="s">
        <v>126</v>
      </c>
    </row>
    <row r="676" spans="2:65" s="1" customFormat="1" ht="22.5" customHeight="1">
      <c r="B676" s="173"/>
      <c r="C676" s="174" t="s">
        <v>1179</v>
      </c>
      <c r="D676" s="174" t="s">
        <v>129</v>
      </c>
      <c r="E676" s="175" t="s">
        <v>1180</v>
      </c>
      <c r="F676" s="176" t="s">
        <v>1181</v>
      </c>
      <c r="G676" s="177" t="s">
        <v>274</v>
      </c>
      <c r="H676" s="178">
        <v>155.251</v>
      </c>
      <c r="I676" s="179"/>
      <c r="J676" s="180">
        <f>ROUND(I676*H676,2)</f>
        <v>0</v>
      </c>
      <c r="K676" s="176" t="s">
        <v>133</v>
      </c>
      <c r="L676" s="40"/>
      <c r="M676" s="181" t="s">
        <v>5</v>
      </c>
      <c r="N676" s="182" t="s">
        <v>47</v>
      </c>
      <c r="O676" s="41"/>
      <c r="P676" s="183">
        <f>O676*H676</f>
        <v>0</v>
      </c>
      <c r="Q676" s="183">
        <v>0</v>
      </c>
      <c r="R676" s="183">
        <f>Q676*H676</f>
        <v>0</v>
      </c>
      <c r="S676" s="183">
        <v>0</v>
      </c>
      <c r="T676" s="184">
        <f>S676*H676</f>
        <v>0</v>
      </c>
      <c r="AR676" s="23" t="s">
        <v>134</v>
      </c>
      <c r="AT676" s="23" t="s">
        <v>129</v>
      </c>
      <c r="AU676" s="23" t="s">
        <v>85</v>
      </c>
      <c r="AY676" s="23" t="s">
        <v>126</v>
      </c>
      <c r="BE676" s="185">
        <f>IF(N676="základní",J676,0)</f>
        <v>0</v>
      </c>
      <c r="BF676" s="185">
        <f>IF(N676="snížená",J676,0)</f>
        <v>0</v>
      </c>
      <c r="BG676" s="185">
        <f>IF(N676="zákl. přenesená",J676,0)</f>
        <v>0</v>
      </c>
      <c r="BH676" s="185">
        <f>IF(N676="sníž. přenesená",J676,0)</f>
        <v>0</v>
      </c>
      <c r="BI676" s="185">
        <f>IF(N676="nulová",J676,0)</f>
        <v>0</v>
      </c>
      <c r="BJ676" s="23" t="s">
        <v>24</v>
      </c>
      <c r="BK676" s="185">
        <f>ROUND(I676*H676,2)</f>
        <v>0</v>
      </c>
      <c r="BL676" s="23" t="s">
        <v>134</v>
      </c>
      <c r="BM676" s="23" t="s">
        <v>1182</v>
      </c>
    </row>
    <row r="677" spans="2:51" s="12" customFormat="1" ht="13.5">
      <c r="B677" s="195"/>
      <c r="D677" s="196" t="s">
        <v>136</v>
      </c>
      <c r="E677" s="197" t="s">
        <v>5</v>
      </c>
      <c r="F677" s="198" t="s">
        <v>1183</v>
      </c>
      <c r="H677" s="199">
        <v>155.251</v>
      </c>
      <c r="I677" s="200"/>
      <c r="L677" s="195"/>
      <c r="M677" s="201"/>
      <c r="N677" s="202"/>
      <c r="O677" s="202"/>
      <c r="P677" s="202"/>
      <c r="Q677" s="202"/>
      <c r="R677" s="202"/>
      <c r="S677" s="202"/>
      <c r="T677" s="203"/>
      <c r="AT677" s="204" t="s">
        <v>136</v>
      </c>
      <c r="AU677" s="204" t="s">
        <v>85</v>
      </c>
      <c r="AV677" s="12" t="s">
        <v>85</v>
      </c>
      <c r="AW677" s="12" t="s">
        <v>39</v>
      </c>
      <c r="AX677" s="12" t="s">
        <v>24</v>
      </c>
      <c r="AY677" s="204" t="s">
        <v>126</v>
      </c>
    </row>
    <row r="678" spans="2:65" s="1" customFormat="1" ht="22.5" customHeight="1">
      <c r="B678" s="173"/>
      <c r="C678" s="174" t="s">
        <v>1184</v>
      </c>
      <c r="D678" s="174" t="s">
        <v>129</v>
      </c>
      <c r="E678" s="175" t="s">
        <v>1185</v>
      </c>
      <c r="F678" s="176" t="s">
        <v>1186</v>
      </c>
      <c r="G678" s="177" t="s">
        <v>274</v>
      </c>
      <c r="H678" s="178">
        <v>232.877</v>
      </c>
      <c r="I678" s="179"/>
      <c r="J678" s="180">
        <f>ROUND(I678*H678,2)</f>
        <v>0</v>
      </c>
      <c r="K678" s="176" t="s">
        <v>133</v>
      </c>
      <c r="L678" s="40"/>
      <c r="M678" s="181" t="s">
        <v>5</v>
      </c>
      <c r="N678" s="182" t="s">
        <v>47</v>
      </c>
      <c r="O678" s="41"/>
      <c r="P678" s="183">
        <f>O678*H678</f>
        <v>0</v>
      </c>
      <c r="Q678" s="183">
        <v>0</v>
      </c>
      <c r="R678" s="183">
        <f>Q678*H678</f>
        <v>0</v>
      </c>
      <c r="S678" s="183">
        <v>0</v>
      </c>
      <c r="T678" s="184">
        <f>S678*H678</f>
        <v>0</v>
      </c>
      <c r="AR678" s="23" t="s">
        <v>134</v>
      </c>
      <c r="AT678" s="23" t="s">
        <v>129</v>
      </c>
      <c r="AU678" s="23" t="s">
        <v>85</v>
      </c>
      <c r="AY678" s="23" t="s">
        <v>126</v>
      </c>
      <c r="BE678" s="185">
        <f>IF(N678="základní",J678,0)</f>
        <v>0</v>
      </c>
      <c r="BF678" s="185">
        <f>IF(N678="snížená",J678,0)</f>
        <v>0</v>
      </c>
      <c r="BG678" s="185">
        <f>IF(N678="zákl. přenesená",J678,0)</f>
        <v>0</v>
      </c>
      <c r="BH678" s="185">
        <f>IF(N678="sníž. přenesená",J678,0)</f>
        <v>0</v>
      </c>
      <c r="BI678" s="185">
        <f>IF(N678="nulová",J678,0)</f>
        <v>0</v>
      </c>
      <c r="BJ678" s="23" t="s">
        <v>24</v>
      </c>
      <c r="BK678" s="185">
        <f>ROUND(I678*H678,2)</f>
        <v>0</v>
      </c>
      <c r="BL678" s="23" t="s">
        <v>134</v>
      </c>
      <c r="BM678" s="23" t="s">
        <v>1187</v>
      </c>
    </row>
    <row r="679" spans="2:51" s="11" customFormat="1" ht="13.5">
      <c r="B679" s="186"/>
      <c r="D679" s="187" t="s">
        <v>136</v>
      </c>
      <c r="E679" s="188" t="s">
        <v>5</v>
      </c>
      <c r="F679" s="189" t="s">
        <v>1177</v>
      </c>
      <c r="H679" s="190" t="s">
        <v>5</v>
      </c>
      <c r="I679" s="191"/>
      <c r="L679" s="186"/>
      <c r="M679" s="192"/>
      <c r="N679" s="193"/>
      <c r="O679" s="193"/>
      <c r="P679" s="193"/>
      <c r="Q679" s="193"/>
      <c r="R679" s="193"/>
      <c r="S679" s="193"/>
      <c r="T679" s="194"/>
      <c r="AT679" s="190" t="s">
        <v>136</v>
      </c>
      <c r="AU679" s="190" t="s">
        <v>85</v>
      </c>
      <c r="AV679" s="11" t="s">
        <v>24</v>
      </c>
      <c r="AW679" s="11" t="s">
        <v>39</v>
      </c>
      <c r="AX679" s="11" t="s">
        <v>76</v>
      </c>
      <c r="AY679" s="190" t="s">
        <v>126</v>
      </c>
    </row>
    <row r="680" spans="2:51" s="12" customFormat="1" ht="13.5">
      <c r="B680" s="195"/>
      <c r="D680" s="196" t="s">
        <v>136</v>
      </c>
      <c r="E680" s="197" t="s">
        <v>5</v>
      </c>
      <c r="F680" s="198" t="s">
        <v>1188</v>
      </c>
      <c r="H680" s="199">
        <v>232.877</v>
      </c>
      <c r="I680" s="200"/>
      <c r="L680" s="195"/>
      <c r="M680" s="201"/>
      <c r="N680" s="202"/>
      <c r="O680" s="202"/>
      <c r="P680" s="202"/>
      <c r="Q680" s="202"/>
      <c r="R680" s="202"/>
      <c r="S680" s="202"/>
      <c r="T680" s="203"/>
      <c r="AT680" s="204" t="s">
        <v>136</v>
      </c>
      <c r="AU680" s="204" t="s">
        <v>85</v>
      </c>
      <c r="AV680" s="12" t="s">
        <v>85</v>
      </c>
      <c r="AW680" s="12" t="s">
        <v>39</v>
      </c>
      <c r="AX680" s="12" t="s">
        <v>24</v>
      </c>
      <c r="AY680" s="204" t="s">
        <v>126</v>
      </c>
    </row>
    <row r="681" spans="2:65" s="1" customFormat="1" ht="22.5" customHeight="1">
      <c r="B681" s="173"/>
      <c r="C681" s="174" t="s">
        <v>1189</v>
      </c>
      <c r="D681" s="174" t="s">
        <v>129</v>
      </c>
      <c r="E681" s="175" t="s">
        <v>1190</v>
      </c>
      <c r="F681" s="176" t="s">
        <v>1191</v>
      </c>
      <c r="G681" s="177" t="s">
        <v>1192</v>
      </c>
      <c r="H681" s="178">
        <v>1</v>
      </c>
      <c r="I681" s="179"/>
      <c r="J681" s="180">
        <f>ROUND(I681*H681,2)</f>
        <v>0</v>
      </c>
      <c r="K681" s="176" t="s">
        <v>5</v>
      </c>
      <c r="L681" s="40"/>
      <c r="M681" s="181" t="s">
        <v>5</v>
      </c>
      <c r="N681" s="182" t="s">
        <v>47</v>
      </c>
      <c r="O681" s="41"/>
      <c r="P681" s="183">
        <f>O681*H681</f>
        <v>0</v>
      </c>
      <c r="Q681" s="183">
        <v>0</v>
      </c>
      <c r="R681" s="183">
        <f>Q681*H681</f>
        <v>0</v>
      </c>
      <c r="S681" s="183">
        <v>0</v>
      </c>
      <c r="T681" s="184">
        <f>S681*H681</f>
        <v>0</v>
      </c>
      <c r="AR681" s="23" t="s">
        <v>134</v>
      </c>
      <c r="AT681" s="23" t="s">
        <v>129</v>
      </c>
      <c r="AU681" s="23" t="s">
        <v>85</v>
      </c>
      <c r="AY681" s="23" t="s">
        <v>126</v>
      </c>
      <c r="BE681" s="185">
        <f>IF(N681="základní",J681,0)</f>
        <v>0</v>
      </c>
      <c r="BF681" s="185">
        <f>IF(N681="snížená",J681,0)</f>
        <v>0</v>
      </c>
      <c r="BG681" s="185">
        <f>IF(N681="zákl. přenesená",J681,0)</f>
        <v>0</v>
      </c>
      <c r="BH681" s="185">
        <f>IF(N681="sníž. přenesená",J681,0)</f>
        <v>0</v>
      </c>
      <c r="BI681" s="185">
        <f>IF(N681="nulová",J681,0)</f>
        <v>0</v>
      </c>
      <c r="BJ681" s="23" t="s">
        <v>24</v>
      </c>
      <c r="BK681" s="185">
        <f>ROUND(I681*H681,2)</f>
        <v>0</v>
      </c>
      <c r="BL681" s="23" t="s">
        <v>134</v>
      </c>
      <c r="BM681" s="23" t="s">
        <v>1193</v>
      </c>
    </row>
    <row r="682" spans="2:51" s="12" customFormat="1" ht="27">
      <c r="B682" s="195"/>
      <c r="D682" s="196" t="s">
        <v>136</v>
      </c>
      <c r="E682" s="197" t="s">
        <v>5</v>
      </c>
      <c r="F682" s="198" t="s">
        <v>1194</v>
      </c>
      <c r="H682" s="199">
        <v>1</v>
      </c>
      <c r="I682" s="200"/>
      <c r="L682" s="195"/>
      <c r="M682" s="201"/>
      <c r="N682" s="202"/>
      <c r="O682" s="202"/>
      <c r="P682" s="202"/>
      <c r="Q682" s="202"/>
      <c r="R682" s="202"/>
      <c r="S682" s="202"/>
      <c r="T682" s="203"/>
      <c r="AT682" s="204" t="s">
        <v>136</v>
      </c>
      <c r="AU682" s="204" t="s">
        <v>85</v>
      </c>
      <c r="AV682" s="12" t="s">
        <v>85</v>
      </c>
      <c r="AW682" s="12" t="s">
        <v>39</v>
      </c>
      <c r="AX682" s="12" t="s">
        <v>24</v>
      </c>
      <c r="AY682" s="204" t="s">
        <v>126</v>
      </c>
    </row>
    <row r="683" spans="2:65" s="1" customFormat="1" ht="22.5" customHeight="1">
      <c r="B683" s="173"/>
      <c r="C683" s="174" t="s">
        <v>1195</v>
      </c>
      <c r="D683" s="174" t="s">
        <v>129</v>
      </c>
      <c r="E683" s="175" t="s">
        <v>1196</v>
      </c>
      <c r="F683" s="176" t="s">
        <v>1197</v>
      </c>
      <c r="G683" s="177" t="s">
        <v>228</v>
      </c>
      <c r="H683" s="178">
        <v>62.101</v>
      </c>
      <c r="I683" s="179"/>
      <c r="J683" s="180">
        <f>ROUND(I683*H683,2)</f>
        <v>0</v>
      </c>
      <c r="K683" s="176" t="s">
        <v>133</v>
      </c>
      <c r="L683" s="40"/>
      <c r="M683" s="181" t="s">
        <v>5</v>
      </c>
      <c r="N683" s="182" t="s">
        <v>47</v>
      </c>
      <c r="O683" s="41"/>
      <c r="P683" s="183">
        <f>O683*H683</f>
        <v>0</v>
      </c>
      <c r="Q683" s="183">
        <v>0</v>
      </c>
      <c r="R683" s="183">
        <f>Q683*H683</f>
        <v>0</v>
      </c>
      <c r="S683" s="183">
        <v>0</v>
      </c>
      <c r="T683" s="184">
        <f>S683*H683</f>
        <v>0</v>
      </c>
      <c r="AR683" s="23" t="s">
        <v>134</v>
      </c>
      <c r="AT683" s="23" t="s">
        <v>129</v>
      </c>
      <c r="AU683" s="23" t="s">
        <v>85</v>
      </c>
      <c r="AY683" s="23" t="s">
        <v>126</v>
      </c>
      <c r="BE683" s="185">
        <f>IF(N683="základní",J683,0)</f>
        <v>0</v>
      </c>
      <c r="BF683" s="185">
        <f>IF(N683="snížená",J683,0)</f>
        <v>0</v>
      </c>
      <c r="BG683" s="185">
        <f>IF(N683="zákl. přenesená",J683,0)</f>
        <v>0</v>
      </c>
      <c r="BH683" s="185">
        <f>IF(N683="sníž. přenesená",J683,0)</f>
        <v>0</v>
      </c>
      <c r="BI683" s="185">
        <f>IF(N683="nulová",J683,0)</f>
        <v>0</v>
      </c>
      <c r="BJ683" s="23" t="s">
        <v>24</v>
      </c>
      <c r="BK683" s="185">
        <f>ROUND(I683*H683,2)</f>
        <v>0</v>
      </c>
      <c r="BL683" s="23" t="s">
        <v>134</v>
      </c>
      <c r="BM683" s="23" t="s">
        <v>1198</v>
      </c>
    </row>
    <row r="684" spans="2:51" s="11" customFormat="1" ht="13.5">
      <c r="B684" s="186"/>
      <c r="D684" s="187" t="s">
        <v>136</v>
      </c>
      <c r="E684" s="188" t="s">
        <v>5</v>
      </c>
      <c r="F684" s="189" t="s">
        <v>1177</v>
      </c>
      <c r="H684" s="190" t="s">
        <v>5</v>
      </c>
      <c r="I684" s="191"/>
      <c r="L684" s="186"/>
      <c r="M684" s="192"/>
      <c r="N684" s="193"/>
      <c r="O684" s="193"/>
      <c r="P684" s="193"/>
      <c r="Q684" s="193"/>
      <c r="R684" s="193"/>
      <c r="S684" s="193"/>
      <c r="T684" s="194"/>
      <c r="AT684" s="190" t="s">
        <v>136</v>
      </c>
      <c r="AU684" s="190" t="s">
        <v>85</v>
      </c>
      <c r="AV684" s="11" t="s">
        <v>24</v>
      </c>
      <c r="AW684" s="11" t="s">
        <v>39</v>
      </c>
      <c r="AX684" s="11" t="s">
        <v>76</v>
      </c>
      <c r="AY684" s="190" t="s">
        <v>126</v>
      </c>
    </row>
    <row r="685" spans="2:51" s="12" customFormat="1" ht="13.5">
      <c r="B685" s="195"/>
      <c r="D685" s="196" t="s">
        <v>136</v>
      </c>
      <c r="E685" s="197" t="s">
        <v>5</v>
      </c>
      <c r="F685" s="198" t="s">
        <v>1199</v>
      </c>
      <c r="H685" s="199">
        <v>62.101</v>
      </c>
      <c r="I685" s="200"/>
      <c r="L685" s="195"/>
      <c r="M685" s="201"/>
      <c r="N685" s="202"/>
      <c r="O685" s="202"/>
      <c r="P685" s="202"/>
      <c r="Q685" s="202"/>
      <c r="R685" s="202"/>
      <c r="S685" s="202"/>
      <c r="T685" s="203"/>
      <c r="AT685" s="204" t="s">
        <v>136</v>
      </c>
      <c r="AU685" s="204" t="s">
        <v>85</v>
      </c>
      <c r="AV685" s="12" t="s">
        <v>85</v>
      </c>
      <c r="AW685" s="12" t="s">
        <v>39</v>
      </c>
      <c r="AX685" s="12" t="s">
        <v>24</v>
      </c>
      <c r="AY685" s="204" t="s">
        <v>126</v>
      </c>
    </row>
    <row r="686" spans="2:65" s="1" customFormat="1" ht="22.5" customHeight="1">
      <c r="B686" s="173"/>
      <c r="C686" s="174" t="s">
        <v>1200</v>
      </c>
      <c r="D686" s="174" t="s">
        <v>129</v>
      </c>
      <c r="E686" s="175" t="s">
        <v>1201</v>
      </c>
      <c r="F686" s="176" t="s">
        <v>1202</v>
      </c>
      <c r="G686" s="177" t="s">
        <v>228</v>
      </c>
      <c r="H686" s="178">
        <v>2794.545</v>
      </c>
      <c r="I686" s="179"/>
      <c r="J686" s="180">
        <f>ROUND(I686*H686,2)</f>
        <v>0</v>
      </c>
      <c r="K686" s="176" t="s">
        <v>133</v>
      </c>
      <c r="L686" s="40"/>
      <c r="M686" s="181" t="s">
        <v>5</v>
      </c>
      <c r="N686" s="182" t="s">
        <v>47</v>
      </c>
      <c r="O686" s="41"/>
      <c r="P686" s="183">
        <f>O686*H686</f>
        <v>0</v>
      </c>
      <c r="Q686" s="183">
        <v>0</v>
      </c>
      <c r="R686" s="183">
        <f>Q686*H686</f>
        <v>0</v>
      </c>
      <c r="S686" s="183">
        <v>0</v>
      </c>
      <c r="T686" s="184">
        <f>S686*H686</f>
        <v>0</v>
      </c>
      <c r="AR686" s="23" t="s">
        <v>134</v>
      </c>
      <c r="AT686" s="23" t="s">
        <v>129</v>
      </c>
      <c r="AU686" s="23" t="s">
        <v>85</v>
      </c>
      <c r="AY686" s="23" t="s">
        <v>126</v>
      </c>
      <c r="BE686" s="185">
        <f>IF(N686="základní",J686,0)</f>
        <v>0</v>
      </c>
      <c r="BF686" s="185">
        <f>IF(N686="snížená",J686,0)</f>
        <v>0</v>
      </c>
      <c r="BG686" s="185">
        <f>IF(N686="zákl. přenesená",J686,0)</f>
        <v>0</v>
      </c>
      <c r="BH686" s="185">
        <f>IF(N686="sníž. přenesená",J686,0)</f>
        <v>0</v>
      </c>
      <c r="BI686" s="185">
        <f>IF(N686="nulová",J686,0)</f>
        <v>0</v>
      </c>
      <c r="BJ686" s="23" t="s">
        <v>24</v>
      </c>
      <c r="BK686" s="185">
        <f>ROUND(I686*H686,2)</f>
        <v>0</v>
      </c>
      <c r="BL686" s="23" t="s">
        <v>134</v>
      </c>
      <c r="BM686" s="23" t="s">
        <v>1203</v>
      </c>
    </row>
    <row r="687" spans="2:51" s="11" customFormat="1" ht="13.5">
      <c r="B687" s="186"/>
      <c r="D687" s="187" t="s">
        <v>136</v>
      </c>
      <c r="E687" s="188" t="s">
        <v>5</v>
      </c>
      <c r="F687" s="189" t="s">
        <v>1177</v>
      </c>
      <c r="H687" s="190" t="s">
        <v>5</v>
      </c>
      <c r="I687" s="191"/>
      <c r="L687" s="186"/>
      <c r="M687" s="192"/>
      <c r="N687" s="193"/>
      <c r="O687" s="193"/>
      <c r="P687" s="193"/>
      <c r="Q687" s="193"/>
      <c r="R687" s="193"/>
      <c r="S687" s="193"/>
      <c r="T687" s="194"/>
      <c r="AT687" s="190" t="s">
        <v>136</v>
      </c>
      <c r="AU687" s="190" t="s">
        <v>85</v>
      </c>
      <c r="AV687" s="11" t="s">
        <v>24</v>
      </c>
      <c r="AW687" s="11" t="s">
        <v>39</v>
      </c>
      <c r="AX687" s="11" t="s">
        <v>76</v>
      </c>
      <c r="AY687" s="190" t="s">
        <v>126</v>
      </c>
    </row>
    <row r="688" spans="2:51" s="12" customFormat="1" ht="13.5">
      <c r="B688" s="195"/>
      <c r="D688" s="196" t="s">
        <v>136</v>
      </c>
      <c r="E688" s="197" t="s">
        <v>5</v>
      </c>
      <c r="F688" s="198" t="s">
        <v>1204</v>
      </c>
      <c r="H688" s="199">
        <v>2794.545</v>
      </c>
      <c r="I688" s="200"/>
      <c r="L688" s="195"/>
      <c r="M688" s="201"/>
      <c r="N688" s="202"/>
      <c r="O688" s="202"/>
      <c r="P688" s="202"/>
      <c r="Q688" s="202"/>
      <c r="R688" s="202"/>
      <c r="S688" s="202"/>
      <c r="T688" s="203"/>
      <c r="AT688" s="204" t="s">
        <v>136</v>
      </c>
      <c r="AU688" s="204" t="s">
        <v>85</v>
      </c>
      <c r="AV688" s="12" t="s">
        <v>85</v>
      </c>
      <c r="AW688" s="12" t="s">
        <v>39</v>
      </c>
      <c r="AX688" s="12" t="s">
        <v>24</v>
      </c>
      <c r="AY688" s="204" t="s">
        <v>126</v>
      </c>
    </row>
    <row r="689" spans="2:65" s="1" customFormat="1" ht="22.5" customHeight="1">
      <c r="B689" s="173"/>
      <c r="C689" s="174" t="s">
        <v>1205</v>
      </c>
      <c r="D689" s="174" t="s">
        <v>129</v>
      </c>
      <c r="E689" s="175" t="s">
        <v>1206</v>
      </c>
      <c r="F689" s="176" t="s">
        <v>1207</v>
      </c>
      <c r="G689" s="177" t="s">
        <v>228</v>
      </c>
      <c r="H689" s="178">
        <v>62.101</v>
      </c>
      <c r="I689" s="179"/>
      <c r="J689" s="180">
        <f>ROUND(I689*H689,2)</f>
        <v>0</v>
      </c>
      <c r="K689" s="176" t="s">
        <v>133</v>
      </c>
      <c r="L689" s="40"/>
      <c r="M689" s="181" t="s">
        <v>5</v>
      </c>
      <c r="N689" s="182" t="s">
        <v>47</v>
      </c>
      <c r="O689" s="41"/>
      <c r="P689" s="183">
        <f>O689*H689</f>
        <v>0</v>
      </c>
      <c r="Q689" s="183">
        <v>0</v>
      </c>
      <c r="R689" s="183">
        <f>Q689*H689</f>
        <v>0</v>
      </c>
      <c r="S689" s="183">
        <v>0</v>
      </c>
      <c r="T689" s="184">
        <f>S689*H689</f>
        <v>0</v>
      </c>
      <c r="AR689" s="23" t="s">
        <v>134</v>
      </c>
      <c r="AT689" s="23" t="s">
        <v>129</v>
      </c>
      <c r="AU689" s="23" t="s">
        <v>85</v>
      </c>
      <c r="AY689" s="23" t="s">
        <v>126</v>
      </c>
      <c r="BE689" s="185">
        <f>IF(N689="základní",J689,0)</f>
        <v>0</v>
      </c>
      <c r="BF689" s="185">
        <f>IF(N689="snížená",J689,0)</f>
        <v>0</v>
      </c>
      <c r="BG689" s="185">
        <f>IF(N689="zákl. přenesená",J689,0)</f>
        <v>0</v>
      </c>
      <c r="BH689" s="185">
        <f>IF(N689="sníž. přenesená",J689,0)</f>
        <v>0</v>
      </c>
      <c r="BI689" s="185">
        <f>IF(N689="nulová",J689,0)</f>
        <v>0</v>
      </c>
      <c r="BJ689" s="23" t="s">
        <v>24</v>
      </c>
      <c r="BK689" s="185">
        <f>ROUND(I689*H689,2)</f>
        <v>0</v>
      </c>
      <c r="BL689" s="23" t="s">
        <v>134</v>
      </c>
      <c r="BM689" s="23" t="s">
        <v>1208</v>
      </c>
    </row>
    <row r="690" spans="2:51" s="12" customFormat="1" ht="13.5">
      <c r="B690" s="195"/>
      <c r="D690" s="196" t="s">
        <v>136</v>
      </c>
      <c r="E690" s="197" t="s">
        <v>5</v>
      </c>
      <c r="F690" s="198" t="s">
        <v>1209</v>
      </c>
      <c r="H690" s="199">
        <v>62.101</v>
      </c>
      <c r="I690" s="200"/>
      <c r="L690" s="195"/>
      <c r="M690" s="201"/>
      <c r="N690" s="202"/>
      <c r="O690" s="202"/>
      <c r="P690" s="202"/>
      <c r="Q690" s="202"/>
      <c r="R690" s="202"/>
      <c r="S690" s="202"/>
      <c r="T690" s="203"/>
      <c r="AT690" s="204" t="s">
        <v>136</v>
      </c>
      <c r="AU690" s="204" t="s">
        <v>85</v>
      </c>
      <c r="AV690" s="12" t="s">
        <v>85</v>
      </c>
      <c r="AW690" s="12" t="s">
        <v>39</v>
      </c>
      <c r="AX690" s="12" t="s">
        <v>24</v>
      </c>
      <c r="AY690" s="204" t="s">
        <v>126</v>
      </c>
    </row>
    <row r="691" spans="2:65" s="1" customFormat="1" ht="22.5" customHeight="1">
      <c r="B691" s="173"/>
      <c r="C691" s="174" t="s">
        <v>1210</v>
      </c>
      <c r="D691" s="174" t="s">
        <v>129</v>
      </c>
      <c r="E691" s="175" t="s">
        <v>1211</v>
      </c>
      <c r="F691" s="176" t="s">
        <v>1212</v>
      </c>
      <c r="G691" s="177" t="s">
        <v>274</v>
      </c>
      <c r="H691" s="178">
        <v>42</v>
      </c>
      <c r="I691" s="179"/>
      <c r="J691" s="180">
        <f>ROUND(I691*H691,2)</f>
        <v>0</v>
      </c>
      <c r="K691" s="176" t="s">
        <v>133</v>
      </c>
      <c r="L691" s="40"/>
      <c r="M691" s="181" t="s">
        <v>5</v>
      </c>
      <c r="N691" s="182" t="s">
        <v>47</v>
      </c>
      <c r="O691" s="41"/>
      <c r="P691" s="183">
        <f>O691*H691</f>
        <v>0</v>
      </c>
      <c r="Q691" s="183">
        <v>0.12</v>
      </c>
      <c r="R691" s="183">
        <f>Q691*H691</f>
        <v>5.04</v>
      </c>
      <c r="S691" s="183">
        <v>2.49</v>
      </c>
      <c r="T691" s="184">
        <f>S691*H691</f>
        <v>104.58000000000001</v>
      </c>
      <c r="AR691" s="23" t="s">
        <v>134</v>
      </c>
      <c r="AT691" s="23" t="s">
        <v>129</v>
      </c>
      <c r="AU691" s="23" t="s">
        <v>85</v>
      </c>
      <c r="AY691" s="23" t="s">
        <v>126</v>
      </c>
      <c r="BE691" s="185">
        <f>IF(N691="základní",J691,0)</f>
        <v>0</v>
      </c>
      <c r="BF691" s="185">
        <f>IF(N691="snížená",J691,0)</f>
        <v>0</v>
      </c>
      <c r="BG691" s="185">
        <f>IF(N691="zákl. přenesená",J691,0)</f>
        <v>0</v>
      </c>
      <c r="BH691" s="185">
        <f>IF(N691="sníž. přenesená",J691,0)</f>
        <v>0</v>
      </c>
      <c r="BI691" s="185">
        <f>IF(N691="nulová",J691,0)</f>
        <v>0</v>
      </c>
      <c r="BJ691" s="23" t="s">
        <v>24</v>
      </c>
      <c r="BK691" s="185">
        <f>ROUND(I691*H691,2)</f>
        <v>0</v>
      </c>
      <c r="BL691" s="23" t="s">
        <v>134</v>
      </c>
      <c r="BM691" s="23" t="s">
        <v>1213</v>
      </c>
    </row>
    <row r="692" spans="2:51" s="11" customFormat="1" ht="13.5">
      <c r="B692" s="186"/>
      <c r="D692" s="187" t="s">
        <v>136</v>
      </c>
      <c r="E692" s="188" t="s">
        <v>5</v>
      </c>
      <c r="F692" s="189" t="s">
        <v>1214</v>
      </c>
      <c r="H692" s="190" t="s">
        <v>5</v>
      </c>
      <c r="I692" s="191"/>
      <c r="L692" s="186"/>
      <c r="M692" s="192"/>
      <c r="N692" s="193"/>
      <c r="O692" s="193"/>
      <c r="P692" s="193"/>
      <c r="Q692" s="193"/>
      <c r="R692" s="193"/>
      <c r="S692" s="193"/>
      <c r="T692" s="194"/>
      <c r="AT692" s="190" t="s">
        <v>136</v>
      </c>
      <c r="AU692" s="190" t="s">
        <v>85</v>
      </c>
      <c r="AV692" s="11" t="s">
        <v>24</v>
      </c>
      <c r="AW692" s="11" t="s">
        <v>39</v>
      </c>
      <c r="AX692" s="11" t="s">
        <v>76</v>
      </c>
      <c r="AY692" s="190" t="s">
        <v>126</v>
      </c>
    </row>
    <row r="693" spans="2:51" s="12" customFormat="1" ht="13.5">
      <c r="B693" s="195"/>
      <c r="D693" s="196" t="s">
        <v>136</v>
      </c>
      <c r="E693" s="197" t="s">
        <v>5</v>
      </c>
      <c r="F693" s="198" t="s">
        <v>1215</v>
      </c>
      <c r="H693" s="199">
        <v>42</v>
      </c>
      <c r="I693" s="200"/>
      <c r="L693" s="195"/>
      <c r="M693" s="201"/>
      <c r="N693" s="202"/>
      <c r="O693" s="202"/>
      <c r="P693" s="202"/>
      <c r="Q693" s="202"/>
      <c r="R693" s="202"/>
      <c r="S693" s="202"/>
      <c r="T693" s="203"/>
      <c r="AT693" s="204" t="s">
        <v>136</v>
      </c>
      <c r="AU693" s="204" t="s">
        <v>85</v>
      </c>
      <c r="AV693" s="12" t="s">
        <v>85</v>
      </c>
      <c r="AW693" s="12" t="s">
        <v>39</v>
      </c>
      <c r="AX693" s="12" t="s">
        <v>24</v>
      </c>
      <c r="AY693" s="204" t="s">
        <v>126</v>
      </c>
    </row>
    <row r="694" spans="2:65" s="1" customFormat="1" ht="22.5" customHeight="1">
      <c r="B694" s="173"/>
      <c r="C694" s="174" t="s">
        <v>1216</v>
      </c>
      <c r="D694" s="174" t="s">
        <v>129</v>
      </c>
      <c r="E694" s="175" t="s">
        <v>1217</v>
      </c>
      <c r="F694" s="176" t="s">
        <v>1218</v>
      </c>
      <c r="G694" s="177" t="s">
        <v>274</v>
      </c>
      <c r="H694" s="178">
        <v>0.563</v>
      </c>
      <c r="I694" s="179"/>
      <c r="J694" s="180">
        <f>ROUND(I694*H694,2)</f>
        <v>0</v>
      </c>
      <c r="K694" s="176" t="s">
        <v>133</v>
      </c>
      <c r="L694" s="40"/>
      <c r="M694" s="181" t="s">
        <v>5</v>
      </c>
      <c r="N694" s="182" t="s">
        <v>47</v>
      </c>
      <c r="O694" s="41"/>
      <c r="P694" s="183">
        <f>O694*H694</f>
        <v>0</v>
      </c>
      <c r="Q694" s="183">
        <v>0</v>
      </c>
      <c r="R694" s="183">
        <f>Q694*H694</f>
        <v>0</v>
      </c>
      <c r="S694" s="183">
        <v>2.5</v>
      </c>
      <c r="T694" s="184">
        <f>S694*H694</f>
        <v>1.4074999999999998</v>
      </c>
      <c r="AR694" s="23" t="s">
        <v>134</v>
      </c>
      <c r="AT694" s="23" t="s">
        <v>129</v>
      </c>
      <c r="AU694" s="23" t="s">
        <v>85</v>
      </c>
      <c r="AY694" s="23" t="s">
        <v>126</v>
      </c>
      <c r="BE694" s="185">
        <f>IF(N694="základní",J694,0)</f>
        <v>0</v>
      </c>
      <c r="BF694" s="185">
        <f>IF(N694="snížená",J694,0)</f>
        <v>0</v>
      </c>
      <c r="BG694" s="185">
        <f>IF(N694="zákl. přenesená",J694,0)</f>
        <v>0</v>
      </c>
      <c r="BH694" s="185">
        <f>IF(N694="sníž. přenesená",J694,0)</f>
        <v>0</v>
      </c>
      <c r="BI694" s="185">
        <f>IF(N694="nulová",J694,0)</f>
        <v>0</v>
      </c>
      <c r="BJ694" s="23" t="s">
        <v>24</v>
      </c>
      <c r="BK694" s="185">
        <f>ROUND(I694*H694,2)</f>
        <v>0</v>
      </c>
      <c r="BL694" s="23" t="s">
        <v>134</v>
      </c>
      <c r="BM694" s="23" t="s">
        <v>1219</v>
      </c>
    </row>
    <row r="695" spans="2:51" s="11" customFormat="1" ht="13.5">
      <c r="B695" s="186"/>
      <c r="D695" s="187" t="s">
        <v>136</v>
      </c>
      <c r="E695" s="188" t="s">
        <v>5</v>
      </c>
      <c r="F695" s="189" t="s">
        <v>1220</v>
      </c>
      <c r="H695" s="190" t="s">
        <v>5</v>
      </c>
      <c r="I695" s="191"/>
      <c r="L695" s="186"/>
      <c r="M695" s="192"/>
      <c r="N695" s="193"/>
      <c r="O695" s="193"/>
      <c r="P695" s="193"/>
      <c r="Q695" s="193"/>
      <c r="R695" s="193"/>
      <c r="S695" s="193"/>
      <c r="T695" s="194"/>
      <c r="AT695" s="190" t="s">
        <v>136</v>
      </c>
      <c r="AU695" s="190" t="s">
        <v>85</v>
      </c>
      <c r="AV695" s="11" t="s">
        <v>24</v>
      </c>
      <c r="AW695" s="11" t="s">
        <v>39</v>
      </c>
      <c r="AX695" s="11" t="s">
        <v>76</v>
      </c>
      <c r="AY695" s="190" t="s">
        <v>126</v>
      </c>
    </row>
    <row r="696" spans="2:51" s="12" customFormat="1" ht="13.5">
      <c r="B696" s="195"/>
      <c r="D696" s="196" t="s">
        <v>136</v>
      </c>
      <c r="E696" s="197" t="s">
        <v>5</v>
      </c>
      <c r="F696" s="198" t="s">
        <v>522</v>
      </c>
      <c r="H696" s="199">
        <v>0.563</v>
      </c>
      <c r="I696" s="200"/>
      <c r="L696" s="195"/>
      <c r="M696" s="201"/>
      <c r="N696" s="202"/>
      <c r="O696" s="202"/>
      <c r="P696" s="202"/>
      <c r="Q696" s="202"/>
      <c r="R696" s="202"/>
      <c r="S696" s="202"/>
      <c r="T696" s="203"/>
      <c r="AT696" s="204" t="s">
        <v>136</v>
      </c>
      <c r="AU696" s="204" t="s">
        <v>85</v>
      </c>
      <c r="AV696" s="12" t="s">
        <v>85</v>
      </c>
      <c r="AW696" s="12" t="s">
        <v>39</v>
      </c>
      <c r="AX696" s="12" t="s">
        <v>24</v>
      </c>
      <c r="AY696" s="204" t="s">
        <v>126</v>
      </c>
    </row>
    <row r="697" spans="2:65" s="1" customFormat="1" ht="22.5" customHeight="1">
      <c r="B697" s="173"/>
      <c r="C697" s="174" t="s">
        <v>1221</v>
      </c>
      <c r="D697" s="174" t="s">
        <v>129</v>
      </c>
      <c r="E697" s="175" t="s">
        <v>1222</v>
      </c>
      <c r="F697" s="176" t="s">
        <v>1223</v>
      </c>
      <c r="G697" s="177" t="s">
        <v>274</v>
      </c>
      <c r="H697" s="178">
        <v>0.85</v>
      </c>
      <c r="I697" s="179"/>
      <c r="J697" s="180">
        <f>ROUND(I697*H697,2)</f>
        <v>0</v>
      </c>
      <c r="K697" s="176" t="s">
        <v>133</v>
      </c>
      <c r="L697" s="40"/>
      <c r="M697" s="181" t="s">
        <v>5</v>
      </c>
      <c r="N697" s="182" t="s">
        <v>47</v>
      </c>
      <c r="O697" s="41"/>
      <c r="P697" s="183">
        <f>O697*H697</f>
        <v>0</v>
      </c>
      <c r="Q697" s="183">
        <v>0.12</v>
      </c>
      <c r="R697" s="183">
        <f>Q697*H697</f>
        <v>0.102</v>
      </c>
      <c r="S697" s="183">
        <v>2.49</v>
      </c>
      <c r="T697" s="184">
        <f>S697*H697</f>
        <v>2.1165000000000003</v>
      </c>
      <c r="AR697" s="23" t="s">
        <v>134</v>
      </c>
      <c r="AT697" s="23" t="s">
        <v>129</v>
      </c>
      <c r="AU697" s="23" t="s">
        <v>85</v>
      </c>
      <c r="AY697" s="23" t="s">
        <v>126</v>
      </c>
      <c r="BE697" s="185">
        <f>IF(N697="základní",J697,0)</f>
        <v>0</v>
      </c>
      <c r="BF697" s="185">
        <f>IF(N697="snížená",J697,0)</f>
        <v>0</v>
      </c>
      <c r="BG697" s="185">
        <f>IF(N697="zákl. přenesená",J697,0)</f>
        <v>0</v>
      </c>
      <c r="BH697" s="185">
        <f>IF(N697="sníž. přenesená",J697,0)</f>
        <v>0</v>
      </c>
      <c r="BI697" s="185">
        <f>IF(N697="nulová",J697,0)</f>
        <v>0</v>
      </c>
      <c r="BJ697" s="23" t="s">
        <v>24</v>
      </c>
      <c r="BK697" s="185">
        <f>ROUND(I697*H697,2)</f>
        <v>0</v>
      </c>
      <c r="BL697" s="23" t="s">
        <v>134</v>
      </c>
      <c r="BM697" s="23" t="s">
        <v>1224</v>
      </c>
    </row>
    <row r="698" spans="2:51" s="11" customFormat="1" ht="13.5">
      <c r="B698" s="186"/>
      <c r="D698" s="187" t="s">
        <v>136</v>
      </c>
      <c r="E698" s="188" t="s">
        <v>5</v>
      </c>
      <c r="F698" s="189" t="s">
        <v>1225</v>
      </c>
      <c r="H698" s="190" t="s">
        <v>5</v>
      </c>
      <c r="I698" s="191"/>
      <c r="L698" s="186"/>
      <c r="M698" s="192"/>
      <c r="N698" s="193"/>
      <c r="O698" s="193"/>
      <c r="P698" s="193"/>
      <c r="Q698" s="193"/>
      <c r="R698" s="193"/>
      <c r="S698" s="193"/>
      <c r="T698" s="194"/>
      <c r="AT698" s="190" t="s">
        <v>136</v>
      </c>
      <c r="AU698" s="190" t="s">
        <v>85</v>
      </c>
      <c r="AV698" s="11" t="s">
        <v>24</v>
      </c>
      <c r="AW698" s="11" t="s">
        <v>39</v>
      </c>
      <c r="AX698" s="11" t="s">
        <v>76</v>
      </c>
      <c r="AY698" s="190" t="s">
        <v>126</v>
      </c>
    </row>
    <row r="699" spans="2:51" s="12" customFormat="1" ht="13.5">
      <c r="B699" s="195"/>
      <c r="D699" s="196" t="s">
        <v>136</v>
      </c>
      <c r="E699" s="197" t="s">
        <v>5</v>
      </c>
      <c r="F699" s="198" t="s">
        <v>1226</v>
      </c>
      <c r="H699" s="199">
        <v>0.85</v>
      </c>
      <c r="I699" s="200"/>
      <c r="L699" s="195"/>
      <c r="M699" s="201"/>
      <c r="N699" s="202"/>
      <c r="O699" s="202"/>
      <c r="P699" s="202"/>
      <c r="Q699" s="202"/>
      <c r="R699" s="202"/>
      <c r="S699" s="202"/>
      <c r="T699" s="203"/>
      <c r="AT699" s="204" t="s">
        <v>136</v>
      </c>
      <c r="AU699" s="204" t="s">
        <v>85</v>
      </c>
      <c r="AV699" s="12" t="s">
        <v>85</v>
      </c>
      <c r="AW699" s="12" t="s">
        <v>39</v>
      </c>
      <c r="AX699" s="12" t="s">
        <v>24</v>
      </c>
      <c r="AY699" s="204" t="s">
        <v>126</v>
      </c>
    </row>
    <row r="700" spans="2:65" s="1" customFormat="1" ht="22.5" customHeight="1">
      <c r="B700" s="173"/>
      <c r="C700" s="174" t="s">
        <v>1227</v>
      </c>
      <c r="D700" s="174" t="s">
        <v>129</v>
      </c>
      <c r="E700" s="175" t="s">
        <v>1228</v>
      </c>
      <c r="F700" s="176" t="s">
        <v>1229</v>
      </c>
      <c r="G700" s="177" t="s">
        <v>274</v>
      </c>
      <c r="H700" s="178">
        <v>72.75</v>
      </c>
      <c r="I700" s="179"/>
      <c r="J700" s="180">
        <f>ROUND(I700*H700,2)</f>
        <v>0</v>
      </c>
      <c r="K700" s="176" t="s">
        <v>133</v>
      </c>
      <c r="L700" s="40"/>
      <c r="M700" s="181" t="s">
        <v>5</v>
      </c>
      <c r="N700" s="182" t="s">
        <v>47</v>
      </c>
      <c r="O700" s="41"/>
      <c r="P700" s="183">
        <f>O700*H700</f>
        <v>0</v>
      </c>
      <c r="Q700" s="183">
        <v>0.12171</v>
      </c>
      <c r="R700" s="183">
        <f>Q700*H700</f>
        <v>8.854402499999999</v>
      </c>
      <c r="S700" s="183">
        <v>2.4</v>
      </c>
      <c r="T700" s="184">
        <f>S700*H700</f>
        <v>174.6</v>
      </c>
      <c r="AR700" s="23" t="s">
        <v>134</v>
      </c>
      <c r="AT700" s="23" t="s">
        <v>129</v>
      </c>
      <c r="AU700" s="23" t="s">
        <v>85</v>
      </c>
      <c r="AY700" s="23" t="s">
        <v>126</v>
      </c>
      <c r="BE700" s="185">
        <f>IF(N700="základní",J700,0)</f>
        <v>0</v>
      </c>
      <c r="BF700" s="185">
        <f>IF(N700="snížená",J700,0)</f>
        <v>0</v>
      </c>
      <c r="BG700" s="185">
        <f>IF(N700="zákl. přenesená",J700,0)</f>
        <v>0</v>
      </c>
      <c r="BH700" s="185">
        <f>IF(N700="sníž. přenesená",J700,0)</f>
        <v>0</v>
      </c>
      <c r="BI700" s="185">
        <f>IF(N700="nulová",J700,0)</f>
        <v>0</v>
      </c>
      <c r="BJ700" s="23" t="s">
        <v>24</v>
      </c>
      <c r="BK700" s="185">
        <f>ROUND(I700*H700,2)</f>
        <v>0</v>
      </c>
      <c r="BL700" s="23" t="s">
        <v>134</v>
      </c>
      <c r="BM700" s="23" t="s">
        <v>1230</v>
      </c>
    </row>
    <row r="701" spans="2:51" s="11" customFormat="1" ht="13.5">
      <c r="B701" s="186"/>
      <c r="D701" s="187" t="s">
        <v>136</v>
      </c>
      <c r="E701" s="188" t="s">
        <v>5</v>
      </c>
      <c r="F701" s="189" t="s">
        <v>1231</v>
      </c>
      <c r="H701" s="190" t="s">
        <v>5</v>
      </c>
      <c r="I701" s="191"/>
      <c r="L701" s="186"/>
      <c r="M701" s="192"/>
      <c r="N701" s="193"/>
      <c r="O701" s="193"/>
      <c r="P701" s="193"/>
      <c r="Q701" s="193"/>
      <c r="R701" s="193"/>
      <c r="S701" s="193"/>
      <c r="T701" s="194"/>
      <c r="AT701" s="190" t="s">
        <v>136</v>
      </c>
      <c r="AU701" s="190" t="s">
        <v>85</v>
      </c>
      <c r="AV701" s="11" t="s">
        <v>24</v>
      </c>
      <c r="AW701" s="11" t="s">
        <v>39</v>
      </c>
      <c r="AX701" s="11" t="s">
        <v>76</v>
      </c>
      <c r="AY701" s="190" t="s">
        <v>126</v>
      </c>
    </row>
    <row r="702" spans="2:51" s="12" customFormat="1" ht="13.5">
      <c r="B702" s="195"/>
      <c r="D702" s="187" t="s">
        <v>136</v>
      </c>
      <c r="E702" s="204" t="s">
        <v>5</v>
      </c>
      <c r="F702" s="205" t="s">
        <v>1215</v>
      </c>
      <c r="H702" s="206">
        <v>42</v>
      </c>
      <c r="I702" s="200"/>
      <c r="L702" s="195"/>
      <c r="M702" s="201"/>
      <c r="N702" s="202"/>
      <c r="O702" s="202"/>
      <c r="P702" s="202"/>
      <c r="Q702" s="202"/>
      <c r="R702" s="202"/>
      <c r="S702" s="202"/>
      <c r="T702" s="203"/>
      <c r="AT702" s="204" t="s">
        <v>136</v>
      </c>
      <c r="AU702" s="204" t="s">
        <v>85</v>
      </c>
      <c r="AV702" s="12" t="s">
        <v>85</v>
      </c>
      <c r="AW702" s="12" t="s">
        <v>39</v>
      </c>
      <c r="AX702" s="12" t="s">
        <v>76</v>
      </c>
      <c r="AY702" s="204" t="s">
        <v>126</v>
      </c>
    </row>
    <row r="703" spans="2:51" s="11" customFormat="1" ht="13.5">
      <c r="B703" s="186"/>
      <c r="D703" s="187" t="s">
        <v>136</v>
      </c>
      <c r="E703" s="188" t="s">
        <v>5</v>
      </c>
      <c r="F703" s="189" t="s">
        <v>1232</v>
      </c>
      <c r="H703" s="190" t="s">
        <v>5</v>
      </c>
      <c r="I703" s="191"/>
      <c r="L703" s="186"/>
      <c r="M703" s="192"/>
      <c r="N703" s="193"/>
      <c r="O703" s="193"/>
      <c r="P703" s="193"/>
      <c r="Q703" s="193"/>
      <c r="R703" s="193"/>
      <c r="S703" s="193"/>
      <c r="T703" s="194"/>
      <c r="AT703" s="190" t="s">
        <v>136</v>
      </c>
      <c r="AU703" s="190" t="s">
        <v>85</v>
      </c>
      <c r="AV703" s="11" t="s">
        <v>24</v>
      </c>
      <c r="AW703" s="11" t="s">
        <v>39</v>
      </c>
      <c r="AX703" s="11" t="s">
        <v>76</v>
      </c>
      <c r="AY703" s="190" t="s">
        <v>126</v>
      </c>
    </row>
    <row r="704" spans="2:51" s="12" customFormat="1" ht="13.5">
      <c r="B704" s="195"/>
      <c r="D704" s="187" t="s">
        <v>136</v>
      </c>
      <c r="E704" s="204" t="s">
        <v>5</v>
      </c>
      <c r="F704" s="205" t="s">
        <v>1233</v>
      </c>
      <c r="H704" s="206">
        <v>6</v>
      </c>
      <c r="I704" s="200"/>
      <c r="L704" s="195"/>
      <c r="M704" s="201"/>
      <c r="N704" s="202"/>
      <c r="O704" s="202"/>
      <c r="P704" s="202"/>
      <c r="Q704" s="202"/>
      <c r="R704" s="202"/>
      <c r="S704" s="202"/>
      <c r="T704" s="203"/>
      <c r="AT704" s="204" t="s">
        <v>136</v>
      </c>
      <c r="AU704" s="204" t="s">
        <v>85</v>
      </c>
      <c r="AV704" s="12" t="s">
        <v>85</v>
      </c>
      <c r="AW704" s="12" t="s">
        <v>39</v>
      </c>
      <c r="AX704" s="12" t="s">
        <v>76</v>
      </c>
      <c r="AY704" s="204" t="s">
        <v>126</v>
      </c>
    </row>
    <row r="705" spans="2:51" s="11" customFormat="1" ht="13.5">
      <c r="B705" s="186"/>
      <c r="D705" s="187" t="s">
        <v>136</v>
      </c>
      <c r="E705" s="188" t="s">
        <v>5</v>
      </c>
      <c r="F705" s="189" t="s">
        <v>1234</v>
      </c>
      <c r="H705" s="190" t="s">
        <v>5</v>
      </c>
      <c r="I705" s="191"/>
      <c r="L705" s="186"/>
      <c r="M705" s="192"/>
      <c r="N705" s="193"/>
      <c r="O705" s="193"/>
      <c r="P705" s="193"/>
      <c r="Q705" s="193"/>
      <c r="R705" s="193"/>
      <c r="S705" s="193"/>
      <c r="T705" s="194"/>
      <c r="AT705" s="190" t="s">
        <v>136</v>
      </c>
      <c r="AU705" s="190" t="s">
        <v>85</v>
      </c>
      <c r="AV705" s="11" t="s">
        <v>24</v>
      </c>
      <c r="AW705" s="11" t="s">
        <v>39</v>
      </c>
      <c r="AX705" s="11" t="s">
        <v>76</v>
      </c>
      <c r="AY705" s="190" t="s">
        <v>126</v>
      </c>
    </row>
    <row r="706" spans="2:51" s="12" customFormat="1" ht="13.5">
      <c r="B706" s="195"/>
      <c r="D706" s="187" t="s">
        <v>136</v>
      </c>
      <c r="E706" s="204" t="s">
        <v>5</v>
      </c>
      <c r="F706" s="205" t="s">
        <v>1235</v>
      </c>
      <c r="H706" s="206">
        <v>24.75</v>
      </c>
      <c r="I706" s="200"/>
      <c r="L706" s="195"/>
      <c r="M706" s="201"/>
      <c r="N706" s="202"/>
      <c r="O706" s="202"/>
      <c r="P706" s="202"/>
      <c r="Q706" s="202"/>
      <c r="R706" s="202"/>
      <c r="S706" s="202"/>
      <c r="T706" s="203"/>
      <c r="AT706" s="204" t="s">
        <v>136</v>
      </c>
      <c r="AU706" s="204" t="s">
        <v>85</v>
      </c>
      <c r="AV706" s="12" t="s">
        <v>85</v>
      </c>
      <c r="AW706" s="12" t="s">
        <v>39</v>
      </c>
      <c r="AX706" s="12" t="s">
        <v>76</v>
      </c>
      <c r="AY706" s="204" t="s">
        <v>126</v>
      </c>
    </row>
    <row r="707" spans="2:51" s="13" customFormat="1" ht="13.5">
      <c r="B707" s="213"/>
      <c r="D707" s="196" t="s">
        <v>136</v>
      </c>
      <c r="E707" s="214" t="s">
        <v>5</v>
      </c>
      <c r="F707" s="215" t="s">
        <v>237</v>
      </c>
      <c r="H707" s="216">
        <v>72.75</v>
      </c>
      <c r="I707" s="217"/>
      <c r="L707" s="213"/>
      <c r="M707" s="218"/>
      <c r="N707" s="219"/>
      <c r="O707" s="219"/>
      <c r="P707" s="219"/>
      <c r="Q707" s="219"/>
      <c r="R707" s="219"/>
      <c r="S707" s="219"/>
      <c r="T707" s="220"/>
      <c r="AT707" s="221" t="s">
        <v>136</v>
      </c>
      <c r="AU707" s="221" t="s">
        <v>85</v>
      </c>
      <c r="AV707" s="13" t="s">
        <v>134</v>
      </c>
      <c r="AW707" s="13" t="s">
        <v>39</v>
      </c>
      <c r="AX707" s="13" t="s">
        <v>24</v>
      </c>
      <c r="AY707" s="221" t="s">
        <v>126</v>
      </c>
    </row>
    <row r="708" spans="2:65" s="1" customFormat="1" ht="22.5" customHeight="1">
      <c r="B708" s="173"/>
      <c r="C708" s="174" t="s">
        <v>1236</v>
      </c>
      <c r="D708" s="174" t="s">
        <v>129</v>
      </c>
      <c r="E708" s="175" t="s">
        <v>1237</v>
      </c>
      <c r="F708" s="176" t="s">
        <v>1238</v>
      </c>
      <c r="G708" s="177" t="s">
        <v>335</v>
      </c>
      <c r="H708" s="178">
        <v>0.5</v>
      </c>
      <c r="I708" s="179"/>
      <c r="J708" s="180">
        <f>ROUND(I708*H708,2)</f>
        <v>0</v>
      </c>
      <c r="K708" s="176" t="s">
        <v>133</v>
      </c>
      <c r="L708" s="40"/>
      <c r="M708" s="181" t="s">
        <v>5</v>
      </c>
      <c r="N708" s="182" t="s">
        <v>47</v>
      </c>
      <c r="O708" s="41"/>
      <c r="P708" s="183">
        <f>O708*H708</f>
        <v>0</v>
      </c>
      <c r="Q708" s="183">
        <v>0</v>
      </c>
      <c r="R708" s="183">
        <f>Q708*H708</f>
        <v>0</v>
      </c>
      <c r="S708" s="183">
        <v>1</v>
      </c>
      <c r="T708" s="184">
        <f>S708*H708</f>
        <v>0.5</v>
      </c>
      <c r="AR708" s="23" t="s">
        <v>134</v>
      </c>
      <c r="AT708" s="23" t="s">
        <v>129</v>
      </c>
      <c r="AU708" s="23" t="s">
        <v>85</v>
      </c>
      <c r="AY708" s="23" t="s">
        <v>126</v>
      </c>
      <c r="BE708" s="185">
        <f>IF(N708="základní",J708,0)</f>
        <v>0</v>
      </c>
      <c r="BF708" s="185">
        <f>IF(N708="snížená",J708,0)</f>
        <v>0</v>
      </c>
      <c r="BG708" s="185">
        <f>IF(N708="zákl. přenesená",J708,0)</f>
        <v>0</v>
      </c>
      <c r="BH708" s="185">
        <f>IF(N708="sníž. přenesená",J708,0)</f>
        <v>0</v>
      </c>
      <c r="BI708" s="185">
        <f>IF(N708="nulová",J708,0)</f>
        <v>0</v>
      </c>
      <c r="BJ708" s="23" t="s">
        <v>24</v>
      </c>
      <c r="BK708" s="185">
        <f>ROUND(I708*H708,2)</f>
        <v>0</v>
      </c>
      <c r="BL708" s="23" t="s">
        <v>134</v>
      </c>
      <c r="BM708" s="23" t="s">
        <v>1239</v>
      </c>
    </row>
    <row r="709" spans="2:51" s="11" customFormat="1" ht="13.5">
      <c r="B709" s="186"/>
      <c r="D709" s="187" t="s">
        <v>136</v>
      </c>
      <c r="E709" s="188" t="s">
        <v>5</v>
      </c>
      <c r="F709" s="189" t="s">
        <v>1240</v>
      </c>
      <c r="H709" s="190" t="s">
        <v>5</v>
      </c>
      <c r="I709" s="191"/>
      <c r="L709" s="186"/>
      <c r="M709" s="192"/>
      <c r="N709" s="193"/>
      <c r="O709" s="193"/>
      <c r="P709" s="193"/>
      <c r="Q709" s="193"/>
      <c r="R709" s="193"/>
      <c r="S709" s="193"/>
      <c r="T709" s="194"/>
      <c r="AT709" s="190" t="s">
        <v>136</v>
      </c>
      <c r="AU709" s="190" t="s">
        <v>85</v>
      </c>
      <c r="AV709" s="11" t="s">
        <v>24</v>
      </c>
      <c r="AW709" s="11" t="s">
        <v>39</v>
      </c>
      <c r="AX709" s="11" t="s">
        <v>76</v>
      </c>
      <c r="AY709" s="190" t="s">
        <v>126</v>
      </c>
    </row>
    <row r="710" spans="2:51" s="12" customFormat="1" ht="13.5">
      <c r="B710" s="195"/>
      <c r="D710" s="196" t="s">
        <v>136</v>
      </c>
      <c r="E710" s="197" t="s">
        <v>5</v>
      </c>
      <c r="F710" s="198" t="s">
        <v>1241</v>
      </c>
      <c r="H710" s="199">
        <v>0.5</v>
      </c>
      <c r="I710" s="200"/>
      <c r="L710" s="195"/>
      <c r="M710" s="201"/>
      <c r="N710" s="202"/>
      <c r="O710" s="202"/>
      <c r="P710" s="202"/>
      <c r="Q710" s="202"/>
      <c r="R710" s="202"/>
      <c r="S710" s="202"/>
      <c r="T710" s="203"/>
      <c r="AT710" s="204" t="s">
        <v>136</v>
      </c>
      <c r="AU710" s="204" t="s">
        <v>85</v>
      </c>
      <c r="AV710" s="12" t="s">
        <v>85</v>
      </c>
      <c r="AW710" s="12" t="s">
        <v>39</v>
      </c>
      <c r="AX710" s="12" t="s">
        <v>24</v>
      </c>
      <c r="AY710" s="204" t="s">
        <v>126</v>
      </c>
    </row>
    <row r="711" spans="2:65" s="1" customFormat="1" ht="22.5" customHeight="1">
      <c r="B711" s="173"/>
      <c r="C711" s="174" t="s">
        <v>1242</v>
      </c>
      <c r="D711" s="174" t="s">
        <v>129</v>
      </c>
      <c r="E711" s="175" t="s">
        <v>1243</v>
      </c>
      <c r="F711" s="176" t="s">
        <v>1244</v>
      </c>
      <c r="G711" s="177" t="s">
        <v>274</v>
      </c>
      <c r="H711" s="178">
        <v>3.584</v>
      </c>
      <c r="I711" s="179"/>
      <c r="J711" s="180">
        <f>ROUND(I711*H711,2)</f>
        <v>0</v>
      </c>
      <c r="K711" s="176" t="s">
        <v>133</v>
      </c>
      <c r="L711" s="40"/>
      <c r="M711" s="181" t="s">
        <v>5</v>
      </c>
      <c r="N711" s="182" t="s">
        <v>47</v>
      </c>
      <c r="O711" s="41"/>
      <c r="P711" s="183">
        <f>O711*H711</f>
        <v>0</v>
      </c>
      <c r="Q711" s="183">
        <v>0.12</v>
      </c>
      <c r="R711" s="183">
        <f>Q711*H711</f>
        <v>0.43008</v>
      </c>
      <c r="S711" s="183">
        <v>2.49</v>
      </c>
      <c r="T711" s="184">
        <f>S711*H711</f>
        <v>8.92416</v>
      </c>
      <c r="AR711" s="23" t="s">
        <v>134</v>
      </c>
      <c r="AT711" s="23" t="s">
        <v>129</v>
      </c>
      <c r="AU711" s="23" t="s">
        <v>85</v>
      </c>
      <c r="AY711" s="23" t="s">
        <v>126</v>
      </c>
      <c r="BE711" s="185">
        <f>IF(N711="základní",J711,0)</f>
        <v>0</v>
      </c>
      <c r="BF711" s="185">
        <f>IF(N711="snížená",J711,0)</f>
        <v>0</v>
      </c>
      <c r="BG711" s="185">
        <f>IF(N711="zákl. přenesená",J711,0)</f>
        <v>0</v>
      </c>
      <c r="BH711" s="185">
        <f>IF(N711="sníž. přenesená",J711,0)</f>
        <v>0</v>
      </c>
      <c r="BI711" s="185">
        <f>IF(N711="nulová",J711,0)</f>
        <v>0</v>
      </c>
      <c r="BJ711" s="23" t="s">
        <v>24</v>
      </c>
      <c r="BK711" s="185">
        <f>ROUND(I711*H711,2)</f>
        <v>0</v>
      </c>
      <c r="BL711" s="23" t="s">
        <v>134</v>
      </c>
      <c r="BM711" s="23" t="s">
        <v>1245</v>
      </c>
    </row>
    <row r="712" spans="2:51" s="11" customFormat="1" ht="13.5">
      <c r="B712" s="186"/>
      <c r="D712" s="187" t="s">
        <v>136</v>
      </c>
      <c r="E712" s="188" t="s">
        <v>5</v>
      </c>
      <c r="F712" s="189" t="s">
        <v>1246</v>
      </c>
      <c r="H712" s="190" t="s">
        <v>5</v>
      </c>
      <c r="I712" s="191"/>
      <c r="L712" s="186"/>
      <c r="M712" s="192"/>
      <c r="N712" s="193"/>
      <c r="O712" s="193"/>
      <c r="P712" s="193"/>
      <c r="Q712" s="193"/>
      <c r="R712" s="193"/>
      <c r="S712" s="193"/>
      <c r="T712" s="194"/>
      <c r="AT712" s="190" t="s">
        <v>136</v>
      </c>
      <c r="AU712" s="190" t="s">
        <v>85</v>
      </c>
      <c r="AV712" s="11" t="s">
        <v>24</v>
      </c>
      <c r="AW712" s="11" t="s">
        <v>39</v>
      </c>
      <c r="AX712" s="11" t="s">
        <v>76</v>
      </c>
      <c r="AY712" s="190" t="s">
        <v>126</v>
      </c>
    </row>
    <row r="713" spans="2:51" s="12" customFormat="1" ht="13.5">
      <c r="B713" s="195"/>
      <c r="D713" s="196" t="s">
        <v>136</v>
      </c>
      <c r="E713" s="197" t="s">
        <v>5</v>
      </c>
      <c r="F713" s="198" t="s">
        <v>1247</v>
      </c>
      <c r="H713" s="199">
        <v>3.584</v>
      </c>
      <c r="I713" s="200"/>
      <c r="L713" s="195"/>
      <c r="M713" s="201"/>
      <c r="N713" s="202"/>
      <c r="O713" s="202"/>
      <c r="P713" s="202"/>
      <c r="Q713" s="202"/>
      <c r="R713" s="202"/>
      <c r="S713" s="202"/>
      <c r="T713" s="203"/>
      <c r="AT713" s="204" t="s">
        <v>136</v>
      </c>
      <c r="AU713" s="204" t="s">
        <v>85</v>
      </c>
      <c r="AV713" s="12" t="s">
        <v>85</v>
      </c>
      <c r="AW713" s="12" t="s">
        <v>39</v>
      </c>
      <c r="AX713" s="12" t="s">
        <v>24</v>
      </c>
      <c r="AY713" s="204" t="s">
        <v>126</v>
      </c>
    </row>
    <row r="714" spans="2:65" s="1" customFormat="1" ht="22.5" customHeight="1">
      <c r="B714" s="173"/>
      <c r="C714" s="174" t="s">
        <v>1248</v>
      </c>
      <c r="D714" s="174" t="s">
        <v>129</v>
      </c>
      <c r="E714" s="175" t="s">
        <v>1249</v>
      </c>
      <c r="F714" s="176" t="s">
        <v>1250</v>
      </c>
      <c r="G714" s="177" t="s">
        <v>274</v>
      </c>
      <c r="H714" s="178">
        <v>4.826</v>
      </c>
      <c r="I714" s="179"/>
      <c r="J714" s="180">
        <f>ROUND(I714*H714,2)</f>
        <v>0</v>
      </c>
      <c r="K714" s="176" t="s">
        <v>133</v>
      </c>
      <c r="L714" s="40"/>
      <c r="M714" s="181" t="s">
        <v>5</v>
      </c>
      <c r="N714" s="182" t="s">
        <v>47</v>
      </c>
      <c r="O714" s="41"/>
      <c r="P714" s="183">
        <f>O714*H714</f>
        <v>0</v>
      </c>
      <c r="Q714" s="183">
        <v>0</v>
      </c>
      <c r="R714" s="183">
        <f>Q714*H714</f>
        <v>0</v>
      </c>
      <c r="S714" s="183">
        <v>2.4</v>
      </c>
      <c r="T714" s="184">
        <f>S714*H714</f>
        <v>11.582399999999998</v>
      </c>
      <c r="AR714" s="23" t="s">
        <v>134</v>
      </c>
      <c r="AT714" s="23" t="s">
        <v>129</v>
      </c>
      <c r="AU714" s="23" t="s">
        <v>85</v>
      </c>
      <c r="AY714" s="23" t="s">
        <v>126</v>
      </c>
      <c r="BE714" s="185">
        <f>IF(N714="základní",J714,0)</f>
        <v>0</v>
      </c>
      <c r="BF714" s="185">
        <f>IF(N714="snížená",J714,0)</f>
        <v>0</v>
      </c>
      <c r="BG714" s="185">
        <f>IF(N714="zákl. přenesená",J714,0)</f>
        <v>0</v>
      </c>
      <c r="BH714" s="185">
        <f>IF(N714="sníž. přenesená",J714,0)</f>
        <v>0</v>
      </c>
      <c r="BI714" s="185">
        <f>IF(N714="nulová",J714,0)</f>
        <v>0</v>
      </c>
      <c r="BJ714" s="23" t="s">
        <v>24</v>
      </c>
      <c r="BK714" s="185">
        <f>ROUND(I714*H714,2)</f>
        <v>0</v>
      </c>
      <c r="BL714" s="23" t="s">
        <v>134</v>
      </c>
      <c r="BM714" s="23" t="s">
        <v>1251</v>
      </c>
    </row>
    <row r="715" spans="2:51" s="12" customFormat="1" ht="13.5">
      <c r="B715" s="195"/>
      <c r="D715" s="187" t="s">
        <v>136</v>
      </c>
      <c r="E715" s="204" t="s">
        <v>5</v>
      </c>
      <c r="F715" s="205" t="s">
        <v>1252</v>
      </c>
      <c r="H715" s="206">
        <v>3.465</v>
      </c>
      <c r="I715" s="200"/>
      <c r="L715" s="195"/>
      <c r="M715" s="201"/>
      <c r="N715" s="202"/>
      <c r="O715" s="202"/>
      <c r="P715" s="202"/>
      <c r="Q715" s="202"/>
      <c r="R715" s="202"/>
      <c r="S715" s="202"/>
      <c r="T715" s="203"/>
      <c r="AT715" s="204" t="s">
        <v>136</v>
      </c>
      <c r="AU715" s="204" t="s">
        <v>85</v>
      </c>
      <c r="AV715" s="12" t="s">
        <v>85</v>
      </c>
      <c r="AW715" s="12" t="s">
        <v>39</v>
      </c>
      <c r="AX715" s="12" t="s">
        <v>76</v>
      </c>
      <c r="AY715" s="204" t="s">
        <v>126</v>
      </c>
    </row>
    <row r="716" spans="2:51" s="12" customFormat="1" ht="13.5">
      <c r="B716" s="195"/>
      <c r="D716" s="187" t="s">
        <v>136</v>
      </c>
      <c r="E716" s="204" t="s">
        <v>5</v>
      </c>
      <c r="F716" s="205" t="s">
        <v>1253</v>
      </c>
      <c r="H716" s="206">
        <v>1.361</v>
      </c>
      <c r="I716" s="200"/>
      <c r="L716" s="195"/>
      <c r="M716" s="201"/>
      <c r="N716" s="202"/>
      <c r="O716" s="202"/>
      <c r="P716" s="202"/>
      <c r="Q716" s="202"/>
      <c r="R716" s="202"/>
      <c r="S716" s="202"/>
      <c r="T716" s="203"/>
      <c r="AT716" s="204" t="s">
        <v>136</v>
      </c>
      <c r="AU716" s="204" t="s">
        <v>85</v>
      </c>
      <c r="AV716" s="12" t="s">
        <v>85</v>
      </c>
      <c r="AW716" s="12" t="s">
        <v>39</v>
      </c>
      <c r="AX716" s="12" t="s">
        <v>76</v>
      </c>
      <c r="AY716" s="204" t="s">
        <v>126</v>
      </c>
    </row>
    <row r="717" spans="2:51" s="13" customFormat="1" ht="13.5">
      <c r="B717" s="213"/>
      <c r="D717" s="196" t="s">
        <v>136</v>
      </c>
      <c r="E717" s="214" t="s">
        <v>5</v>
      </c>
      <c r="F717" s="215" t="s">
        <v>237</v>
      </c>
      <c r="H717" s="216">
        <v>4.826</v>
      </c>
      <c r="I717" s="217"/>
      <c r="L717" s="213"/>
      <c r="M717" s="218"/>
      <c r="N717" s="219"/>
      <c r="O717" s="219"/>
      <c r="P717" s="219"/>
      <c r="Q717" s="219"/>
      <c r="R717" s="219"/>
      <c r="S717" s="219"/>
      <c r="T717" s="220"/>
      <c r="AT717" s="221" t="s">
        <v>136</v>
      </c>
      <c r="AU717" s="221" t="s">
        <v>85</v>
      </c>
      <c r="AV717" s="13" t="s">
        <v>134</v>
      </c>
      <c r="AW717" s="13" t="s">
        <v>39</v>
      </c>
      <c r="AX717" s="13" t="s">
        <v>24</v>
      </c>
      <c r="AY717" s="221" t="s">
        <v>126</v>
      </c>
    </row>
    <row r="718" spans="2:65" s="1" customFormat="1" ht="22.5" customHeight="1">
      <c r="B718" s="173"/>
      <c r="C718" s="174" t="s">
        <v>1254</v>
      </c>
      <c r="D718" s="174" t="s">
        <v>129</v>
      </c>
      <c r="E718" s="175" t="s">
        <v>1255</v>
      </c>
      <c r="F718" s="176" t="s">
        <v>1256</v>
      </c>
      <c r="G718" s="177" t="s">
        <v>132</v>
      </c>
      <c r="H718" s="178">
        <v>6</v>
      </c>
      <c r="I718" s="179"/>
      <c r="J718" s="180">
        <f>ROUND(I718*H718,2)</f>
        <v>0</v>
      </c>
      <c r="K718" s="176" t="s">
        <v>133</v>
      </c>
      <c r="L718" s="40"/>
      <c r="M718" s="181" t="s">
        <v>5</v>
      </c>
      <c r="N718" s="182" t="s">
        <v>47</v>
      </c>
      <c r="O718" s="41"/>
      <c r="P718" s="183">
        <f>O718*H718</f>
        <v>0</v>
      </c>
      <c r="Q718" s="183">
        <v>0</v>
      </c>
      <c r="R718" s="183">
        <f>Q718*H718</f>
        <v>0</v>
      </c>
      <c r="S718" s="183">
        <v>0.082</v>
      </c>
      <c r="T718" s="184">
        <f>S718*H718</f>
        <v>0.492</v>
      </c>
      <c r="AR718" s="23" t="s">
        <v>134</v>
      </c>
      <c r="AT718" s="23" t="s">
        <v>129</v>
      </c>
      <c r="AU718" s="23" t="s">
        <v>85</v>
      </c>
      <c r="AY718" s="23" t="s">
        <v>126</v>
      </c>
      <c r="BE718" s="185">
        <f>IF(N718="základní",J718,0)</f>
        <v>0</v>
      </c>
      <c r="BF718" s="185">
        <f>IF(N718="snížená",J718,0)</f>
        <v>0</v>
      </c>
      <c r="BG718" s="185">
        <f>IF(N718="zákl. přenesená",J718,0)</f>
        <v>0</v>
      </c>
      <c r="BH718" s="185">
        <f>IF(N718="sníž. přenesená",J718,0)</f>
        <v>0</v>
      </c>
      <c r="BI718" s="185">
        <f>IF(N718="nulová",J718,0)</f>
        <v>0</v>
      </c>
      <c r="BJ718" s="23" t="s">
        <v>24</v>
      </c>
      <c r="BK718" s="185">
        <f>ROUND(I718*H718,2)</f>
        <v>0</v>
      </c>
      <c r="BL718" s="23" t="s">
        <v>134</v>
      </c>
      <c r="BM718" s="23" t="s">
        <v>1257</v>
      </c>
    </row>
    <row r="719" spans="2:51" s="11" customFormat="1" ht="13.5">
      <c r="B719" s="186"/>
      <c r="D719" s="187" t="s">
        <v>136</v>
      </c>
      <c r="E719" s="188" t="s">
        <v>5</v>
      </c>
      <c r="F719" s="189" t="s">
        <v>1258</v>
      </c>
      <c r="H719" s="190" t="s">
        <v>5</v>
      </c>
      <c r="I719" s="191"/>
      <c r="L719" s="186"/>
      <c r="M719" s="192"/>
      <c r="N719" s="193"/>
      <c r="O719" s="193"/>
      <c r="P719" s="193"/>
      <c r="Q719" s="193"/>
      <c r="R719" s="193"/>
      <c r="S719" s="193"/>
      <c r="T719" s="194"/>
      <c r="AT719" s="190" t="s">
        <v>136</v>
      </c>
      <c r="AU719" s="190" t="s">
        <v>85</v>
      </c>
      <c r="AV719" s="11" t="s">
        <v>24</v>
      </c>
      <c r="AW719" s="11" t="s">
        <v>39</v>
      </c>
      <c r="AX719" s="11" t="s">
        <v>76</v>
      </c>
      <c r="AY719" s="190" t="s">
        <v>126</v>
      </c>
    </row>
    <row r="720" spans="2:51" s="12" customFormat="1" ht="13.5">
      <c r="B720" s="195"/>
      <c r="D720" s="187" t="s">
        <v>136</v>
      </c>
      <c r="E720" s="204" t="s">
        <v>5</v>
      </c>
      <c r="F720" s="205" t="s">
        <v>1259</v>
      </c>
      <c r="H720" s="206">
        <v>2</v>
      </c>
      <c r="I720" s="200"/>
      <c r="L720" s="195"/>
      <c r="M720" s="201"/>
      <c r="N720" s="202"/>
      <c r="O720" s="202"/>
      <c r="P720" s="202"/>
      <c r="Q720" s="202"/>
      <c r="R720" s="202"/>
      <c r="S720" s="202"/>
      <c r="T720" s="203"/>
      <c r="AT720" s="204" t="s">
        <v>136</v>
      </c>
      <c r="AU720" s="204" t="s">
        <v>85</v>
      </c>
      <c r="AV720" s="12" t="s">
        <v>85</v>
      </c>
      <c r="AW720" s="12" t="s">
        <v>39</v>
      </c>
      <c r="AX720" s="12" t="s">
        <v>76</v>
      </c>
      <c r="AY720" s="204" t="s">
        <v>126</v>
      </c>
    </row>
    <row r="721" spans="2:51" s="12" customFormat="1" ht="13.5">
      <c r="B721" s="195"/>
      <c r="D721" s="187" t="s">
        <v>136</v>
      </c>
      <c r="E721" s="204" t="s">
        <v>5</v>
      </c>
      <c r="F721" s="205" t="s">
        <v>1260</v>
      </c>
      <c r="H721" s="206">
        <v>2</v>
      </c>
      <c r="I721" s="200"/>
      <c r="L721" s="195"/>
      <c r="M721" s="201"/>
      <c r="N721" s="202"/>
      <c r="O721" s="202"/>
      <c r="P721" s="202"/>
      <c r="Q721" s="202"/>
      <c r="R721" s="202"/>
      <c r="S721" s="202"/>
      <c r="T721" s="203"/>
      <c r="AT721" s="204" t="s">
        <v>136</v>
      </c>
      <c r="AU721" s="204" t="s">
        <v>85</v>
      </c>
      <c r="AV721" s="12" t="s">
        <v>85</v>
      </c>
      <c r="AW721" s="12" t="s">
        <v>39</v>
      </c>
      <c r="AX721" s="12" t="s">
        <v>76</v>
      </c>
      <c r="AY721" s="204" t="s">
        <v>126</v>
      </c>
    </row>
    <row r="722" spans="2:51" s="14" customFormat="1" ht="13.5">
      <c r="B722" s="222"/>
      <c r="D722" s="187" t="s">
        <v>136</v>
      </c>
      <c r="E722" s="223" t="s">
        <v>5</v>
      </c>
      <c r="F722" s="224" t="s">
        <v>258</v>
      </c>
      <c r="H722" s="225">
        <v>4</v>
      </c>
      <c r="I722" s="226"/>
      <c r="L722" s="222"/>
      <c r="M722" s="227"/>
      <c r="N722" s="228"/>
      <c r="O722" s="228"/>
      <c r="P722" s="228"/>
      <c r="Q722" s="228"/>
      <c r="R722" s="228"/>
      <c r="S722" s="228"/>
      <c r="T722" s="229"/>
      <c r="AT722" s="223" t="s">
        <v>136</v>
      </c>
      <c r="AU722" s="223" t="s">
        <v>85</v>
      </c>
      <c r="AV722" s="14" t="s">
        <v>143</v>
      </c>
      <c r="AW722" s="14" t="s">
        <v>39</v>
      </c>
      <c r="AX722" s="14" t="s">
        <v>76</v>
      </c>
      <c r="AY722" s="223" t="s">
        <v>126</v>
      </c>
    </row>
    <row r="723" spans="2:51" s="11" customFormat="1" ht="13.5">
      <c r="B723" s="186"/>
      <c r="D723" s="187" t="s">
        <v>136</v>
      </c>
      <c r="E723" s="188" t="s">
        <v>5</v>
      </c>
      <c r="F723" s="189" t="s">
        <v>1261</v>
      </c>
      <c r="H723" s="190" t="s">
        <v>5</v>
      </c>
      <c r="I723" s="191"/>
      <c r="L723" s="186"/>
      <c r="M723" s="192"/>
      <c r="N723" s="193"/>
      <c r="O723" s="193"/>
      <c r="P723" s="193"/>
      <c r="Q723" s="193"/>
      <c r="R723" s="193"/>
      <c r="S723" s="193"/>
      <c r="T723" s="194"/>
      <c r="AT723" s="190" t="s">
        <v>136</v>
      </c>
      <c r="AU723" s="190" t="s">
        <v>85</v>
      </c>
      <c r="AV723" s="11" t="s">
        <v>24</v>
      </c>
      <c r="AW723" s="11" t="s">
        <v>39</v>
      </c>
      <c r="AX723" s="11" t="s">
        <v>76</v>
      </c>
      <c r="AY723" s="190" t="s">
        <v>126</v>
      </c>
    </row>
    <row r="724" spans="2:51" s="12" customFormat="1" ht="13.5">
      <c r="B724" s="195"/>
      <c r="D724" s="187" t="s">
        <v>136</v>
      </c>
      <c r="E724" s="204" t="s">
        <v>5</v>
      </c>
      <c r="F724" s="205" t="s">
        <v>1262</v>
      </c>
      <c r="H724" s="206">
        <v>1</v>
      </c>
      <c r="I724" s="200"/>
      <c r="L724" s="195"/>
      <c r="M724" s="201"/>
      <c r="N724" s="202"/>
      <c r="O724" s="202"/>
      <c r="P724" s="202"/>
      <c r="Q724" s="202"/>
      <c r="R724" s="202"/>
      <c r="S724" s="202"/>
      <c r="T724" s="203"/>
      <c r="AT724" s="204" t="s">
        <v>136</v>
      </c>
      <c r="AU724" s="204" t="s">
        <v>85</v>
      </c>
      <c r="AV724" s="12" t="s">
        <v>85</v>
      </c>
      <c r="AW724" s="12" t="s">
        <v>39</v>
      </c>
      <c r="AX724" s="12" t="s">
        <v>76</v>
      </c>
      <c r="AY724" s="204" t="s">
        <v>126</v>
      </c>
    </row>
    <row r="725" spans="2:51" s="12" customFormat="1" ht="13.5">
      <c r="B725" s="195"/>
      <c r="D725" s="187" t="s">
        <v>136</v>
      </c>
      <c r="E725" s="204" t="s">
        <v>5</v>
      </c>
      <c r="F725" s="205" t="s">
        <v>1263</v>
      </c>
      <c r="H725" s="206">
        <v>1</v>
      </c>
      <c r="I725" s="200"/>
      <c r="L725" s="195"/>
      <c r="M725" s="201"/>
      <c r="N725" s="202"/>
      <c r="O725" s="202"/>
      <c r="P725" s="202"/>
      <c r="Q725" s="202"/>
      <c r="R725" s="202"/>
      <c r="S725" s="202"/>
      <c r="T725" s="203"/>
      <c r="AT725" s="204" t="s">
        <v>136</v>
      </c>
      <c r="AU725" s="204" t="s">
        <v>85</v>
      </c>
      <c r="AV725" s="12" t="s">
        <v>85</v>
      </c>
      <c r="AW725" s="12" t="s">
        <v>39</v>
      </c>
      <c r="AX725" s="12" t="s">
        <v>76</v>
      </c>
      <c r="AY725" s="204" t="s">
        <v>126</v>
      </c>
    </row>
    <row r="726" spans="2:51" s="14" customFormat="1" ht="13.5">
      <c r="B726" s="222"/>
      <c r="D726" s="187" t="s">
        <v>136</v>
      </c>
      <c r="E726" s="223" t="s">
        <v>5</v>
      </c>
      <c r="F726" s="224" t="s">
        <v>258</v>
      </c>
      <c r="H726" s="225">
        <v>2</v>
      </c>
      <c r="I726" s="226"/>
      <c r="L726" s="222"/>
      <c r="M726" s="227"/>
      <c r="N726" s="228"/>
      <c r="O726" s="228"/>
      <c r="P726" s="228"/>
      <c r="Q726" s="228"/>
      <c r="R726" s="228"/>
      <c r="S726" s="228"/>
      <c r="T726" s="229"/>
      <c r="AT726" s="223" t="s">
        <v>136</v>
      </c>
      <c r="AU726" s="223" t="s">
        <v>85</v>
      </c>
      <c r="AV726" s="14" t="s">
        <v>143</v>
      </c>
      <c r="AW726" s="14" t="s">
        <v>39</v>
      </c>
      <c r="AX726" s="14" t="s">
        <v>76</v>
      </c>
      <c r="AY726" s="223" t="s">
        <v>126</v>
      </c>
    </row>
    <row r="727" spans="2:51" s="13" customFormat="1" ht="13.5">
      <c r="B727" s="213"/>
      <c r="D727" s="196" t="s">
        <v>136</v>
      </c>
      <c r="E727" s="214" t="s">
        <v>5</v>
      </c>
      <c r="F727" s="215" t="s">
        <v>237</v>
      </c>
      <c r="H727" s="216">
        <v>6</v>
      </c>
      <c r="I727" s="217"/>
      <c r="L727" s="213"/>
      <c r="M727" s="218"/>
      <c r="N727" s="219"/>
      <c r="O727" s="219"/>
      <c r="P727" s="219"/>
      <c r="Q727" s="219"/>
      <c r="R727" s="219"/>
      <c r="S727" s="219"/>
      <c r="T727" s="220"/>
      <c r="AT727" s="221" t="s">
        <v>136</v>
      </c>
      <c r="AU727" s="221" t="s">
        <v>85</v>
      </c>
      <c r="AV727" s="13" t="s">
        <v>134</v>
      </c>
      <c r="AW727" s="13" t="s">
        <v>39</v>
      </c>
      <c r="AX727" s="13" t="s">
        <v>24</v>
      </c>
      <c r="AY727" s="221" t="s">
        <v>126</v>
      </c>
    </row>
    <row r="728" spans="2:65" s="1" customFormat="1" ht="22.5" customHeight="1">
      <c r="B728" s="173"/>
      <c r="C728" s="174" t="s">
        <v>1264</v>
      </c>
      <c r="D728" s="174" t="s">
        <v>129</v>
      </c>
      <c r="E728" s="175" t="s">
        <v>1265</v>
      </c>
      <c r="F728" s="176" t="s">
        <v>1266</v>
      </c>
      <c r="G728" s="177" t="s">
        <v>268</v>
      </c>
      <c r="H728" s="178">
        <v>9.5</v>
      </c>
      <c r="I728" s="179"/>
      <c r="J728" s="180">
        <f>ROUND(I728*H728,2)</f>
        <v>0</v>
      </c>
      <c r="K728" s="176" t="s">
        <v>133</v>
      </c>
      <c r="L728" s="40"/>
      <c r="M728" s="181" t="s">
        <v>5</v>
      </c>
      <c r="N728" s="182" t="s">
        <v>47</v>
      </c>
      <c r="O728" s="41"/>
      <c r="P728" s="183">
        <f>O728*H728</f>
        <v>0</v>
      </c>
      <c r="Q728" s="183">
        <v>8E-05</v>
      </c>
      <c r="R728" s="183">
        <f>Q728*H728</f>
        <v>0.00076</v>
      </c>
      <c r="S728" s="183">
        <v>0.018</v>
      </c>
      <c r="T728" s="184">
        <f>S728*H728</f>
        <v>0.17099999999999999</v>
      </c>
      <c r="AR728" s="23" t="s">
        <v>134</v>
      </c>
      <c r="AT728" s="23" t="s">
        <v>129</v>
      </c>
      <c r="AU728" s="23" t="s">
        <v>85</v>
      </c>
      <c r="AY728" s="23" t="s">
        <v>126</v>
      </c>
      <c r="BE728" s="185">
        <f>IF(N728="základní",J728,0)</f>
        <v>0</v>
      </c>
      <c r="BF728" s="185">
        <f>IF(N728="snížená",J728,0)</f>
        <v>0</v>
      </c>
      <c r="BG728" s="185">
        <f>IF(N728="zákl. přenesená",J728,0)</f>
        <v>0</v>
      </c>
      <c r="BH728" s="185">
        <f>IF(N728="sníž. přenesená",J728,0)</f>
        <v>0</v>
      </c>
      <c r="BI728" s="185">
        <f>IF(N728="nulová",J728,0)</f>
        <v>0</v>
      </c>
      <c r="BJ728" s="23" t="s">
        <v>24</v>
      </c>
      <c r="BK728" s="185">
        <f>ROUND(I728*H728,2)</f>
        <v>0</v>
      </c>
      <c r="BL728" s="23" t="s">
        <v>134</v>
      </c>
      <c r="BM728" s="23" t="s">
        <v>1267</v>
      </c>
    </row>
    <row r="729" spans="2:51" s="11" customFormat="1" ht="13.5">
      <c r="B729" s="186"/>
      <c r="D729" s="187" t="s">
        <v>136</v>
      </c>
      <c r="E729" s="188" t="s">
        <v>5</v>
      </c>
      <c r="F729" s="189" t="s">
        <v>1268</v>
      </c>
      <c r="H729" s="190" t="s">
        <v>5</v>
      </c>
      <c r="I729" s="191"/>
      <c r="L729" s="186"/>
      <c r="M729" s="192"/>
      <c r="N729" s="193"/>
      <c r="O729" s="193"/>
      <c r="P729" s="193"/>
      <c r="Q729" s="193"/>
      <c r="R729" s="193"/>
      <c r="S729" s="193"/>
      <c r="T729" s="194"/>
      <c r="AT729" s="190" t="s">
        <v>136</v>
      </c>
      <c r="AU729" s="190" t="s">
        <v>85</v>
      </c>
      <c r="AV729" s="11" t="s">
        <v>24</v>
      </c>
      <c r="AW729" s="11" t="s">
        <v>39</v>
      </c>
      <c r="AX729" s="11" t="s">
        <v>76</v>
      </c>
      <c r="AY729" s="190" t="s">
        <v>126</v>
      </c>
    </row>
    <row r="730" spans="2:51" s="12" customFormat="1" ht="13.5">
      <c r="B730" s="195"/>
      <c r="D730" s="196" t="s">
        <v>136</v>
      </c>
      <c r="E730" s="197" t="s">
        <v>5</v>
      </c>
      <c r="F730" s="198" t="s">
        <v>1269</v>
      </c>
      <c r="H730" s="199">
        <v>9.5</v>
      </c>
      <c r="I730" s="200"/>
      <c r="L730" s="195"/>
      <c r="M730" s="201"/>
      <c r="N730" s="202"/>
      <c r="O730" s="202"/>
      <c r="P730" s="202"/>
      <c r="Q730" s="202"/>
      <c r="R730" s="202"/>
      <c r="S730" s="202"/>
      <c r="T730" s="203"/>
      <c r="AT730" s="204" t="s">
        <v>136</v>
      </c>
      <c r="AU730" s="204" t="s">
        <v>85</v>
      </c>
      <c r="AV730" s="12" t="s">
        <v>85</v>
      </c>
      <c r="AW730" s="12" t="s">
        <v>39</v>
      </c>
      <c r="AX730" s="12" t="s">
        <v>24</v>
      </c>
      <c r="AY730" s="204" t="s">
        <v>126</v>
      </c>
    </row>
    <row r="731" spans="2:65" s="1" customFormat="1" ht="22.5" customHeight="1">
      <c r="B731" s="173"/>
      <c r="C731" s="174" t="s">
        <v>1270</v>
      </c>
      <c r="D731" s="174" t="s">
        <v>129</v>
      </c>
      <c r="E731" s="175" t="s">
        <v>1271</v>
      </c>
      <c r="F731" s="176" t="s">
        <v>1272</v>
      </c>
      <c r="G731" s="177" t="s">
        <v>268</v>
      </c>
      <c r="H731" s="178">
        <v>2</v>
      </c>
      <c r="I731" s="179"/>
      <c r="J731" s="180">
        <f>ROUND(I731*H731,2)</f>
        <v>0</v>
      </c>
      <c r="K731" s="176" t="s">
        <v>133</v>
      </c>
      <c r="L731" s="40"/>
      <c r="M731" s="181" t="s">
        <v>5</v>
      </c>
      <c r="N731" s="182" t="s">
        <v>47</v>
      </c>
      <c r="O731" s="41"/>
      <c r="P731" s="183">
        <f>O731*H731</f>
        <v>0</v>
      </c>
      <c r="Q731" s="183">
        <v>0</v>
      </c>
      <c r="R731" s="183">
        <f>Q731*H731</f>
        <v>0</v>
      </c>
      <c r="S731" s="183">
        <v>0.093</v>
      </c>
      <c r="T731" s="184">
        <f>S731*H731</f>
        <v>0.186</v>
      </c>
      <c r="AR731" s="23" t="s">
        <v>134</v>
      </c>
      <c r="AT731" s="23" t="s">
        <v>129</v>
      </c>
      <c r="AU731" s="23" t="s">
        <v>85</v>
      </c>
      <c r="AY731" s="23" t="s">
        <v>126</v>
      </c>
      <c r="BE731" s="185">
        <f>IF(N731="základní",J731,0)</f>
        <v>0</v>
      </c>
      <c r="BF731" s="185">
        <f>IF(N731="snížená",J731,0)</f>
        <v>0</v>
      </c>
      <c r="BG731" s="185">
        <f>IF(N731="zákl. přenesená",J731,0)</f>
        <v>0</v>
      </c>
      <c r="BH731" s="185">
        <f>IF(N731="sníž. přenesená",J731,0)</f>
        <v>0</v>
      </c>
      <c r="BI731" s="185">
        <f>IF(N731="nulová",J731,0)</f>
        <v>0</v>
      </c>
      <c r="BJ731" s="23" t="s">
        <v>24</v>
      </c>
      <c r="BK731" s="185">
        <f>ROUND(I731*H731,2)</f>
        <v>0</v>
      </c>
      <c r="BL731" s="23" t="s">
        <v>134</v>
      </c>
      <c r="BM731" s="23" t="s">
        <v>1273</v>
      </c>
    </row>
    <row r="732" spans="2:51" s="12" customFormat="1" ht="13.5">
      <c r="B732" s="195"/>
      <c r="D732" s="196" t="s">
        <v>136</v>
      </c>
      <c r="E732" s="197" t="s">
        <v>5</v>
      </c>
      <c r="F732" s="198" t="s">
        <v>85</v>
      </c>
      <c r="H732" s="199">
        <v>2</v>
      </c>
      <c r="I732" s="200"/>
      <c r="L732" s="195"/>
      <c r="M732" s="201"/>
      <c r="N732" s="202"/>
      <c r="O732" s="202"/>
      <c r="P732" s="202"/>
      <c r="Q732" s="202"/>
      <c r="R732" s="202"/>
      <c r="S732" s="202"/>
      <c r="T732" s="203"/>
      <c r="AT732" s="204" t="s">
        <v>136</v>
      </c>
      <c r="AU732" s="204" t="s">
        <v>85</v>
      </c>
      <c r="AV732" s="12" t="s">
        <v>85</v>
      </c>
      <c r="AW732" s="12" t="s">
        <v>39</v>
      </c>
      <c r="AX732" s="12" t="s">
        <v>24</v>
      </c>
      <c r="AY732" s="204" t="s">
        <v>126</v>
      </c>
    </row>
    <row r="733" spans="2:65" s="1" customFormat="1" ht="22.5" customHeight="1">
      <c r="B733" s="173"/>
      <c r="C733" s="174" t="s">
        <v>1274</v>
      </c>
      <c r="D733" s="174" t="s">
        <v>129</v>
      </c>
      <c r="E733" s="175" t="s">
        <v>1275</v>
      </c>
      <c r="F733" s="176" t="s">
        <v>1276</v>
      </c>
      <c r="G733" s="177" t="s">
        <v>335</v>
      </c>
      <c r="H733" s="178">
        <v>0.342</v>
      </c>
      <c r="I733" s="179"/>
      <c r="J733" s="180">
        <f>ROUND(I733*H733,2)</f>
        <v>0</v>
      </c>
      <c r="K733" s="176" t="s">
        <v>133</v>
      </c>
      <c r="L733" s="40"/>
      <c r="M733" s="181" t="s">
        <v>5</v>
      </c>
      <c r="N733" s="182" t="s">
        <v>47</v>
      </c>
      <c r="O733" s="41"/>
      <c r="P733" s="183">
        <f>O733*H733</f>
        <v>0</v>
      </c>
      <c r="Q733" s="183">
        <v>0</v>
      </c>
      <c r="R733" s="183">
        <f>Q733*H733</f>
        <v>0</v>
      </c>
      <c r="S733" s="183">
        <v>1</v>
      </c>
      <c r="T733" s="184">
        <f>S733*H733</f>
        <v>0.342</v>
      </c>
      <c r="AR733" s="23" t="s">
        <v>134</v>
      </c>
      <c r="AT733" s="23" t="s">
        <v>129</v>
      </c>
      <c r="AU733" s="23" t="s">
        <v>85</v>
      </c>
      <c r="AY733" s="23" t="s">
        <v>126</v>
      </c>
      <c r="BE733" s="185">
        <f>IF(N733="základní",J733,0)</f>
        <v>0</v>
      </c>
      <c r="BF733" s="185">
        <f>IF(N733="snížená",J733,0)</f>
        <v>0</v>
      </c>
      <c r="BG733" s="185">
        <f>IF(N733="zákl. přenesená",J733,0)</f>
        <v>0</v>
      </c>
      <c r="BH733" s="185">
        <f>IF(N733="sníž. přenesená",J733,0)</f>
        <v>0</v>
      </c>
      <c r="BI733" s="185">
        <f>IF(N733="nulová",J733,0)</f>
        <v>0</v>
      </c>
      <c r="BJ733" s="23" t="s">
        <v>24</v>
      </c>
      <c r="BK733" s="185">
        <f>ROUND(I733*H733,2)</f>
        <v>0</v>
      </c>
      <c r="BL733" s="23" t="s">
        <v>134</v>
      </c>
      <c r="BM733" s="23" t="s">
        <v>1277</v>
      </c>
    </row>
    <row r="734" spans="2:51" s="11" customFormat="1" ht="13.5">
      <c r="B734" s="186"/>
      <c r="D734" s="187" t="s">
        <v>136</v>
      </c>
      <c r="E734" s="188" t="s">
        <v>5</v>
      </c>
      <c r="F734" s="189" t="s">
        <v>1278</v>
      </c>
      <c r="H734" s="190" t="s">
        <v>5</v>
      </c>
      <c r="I734" s="191"/>
      <c r="L734" s="186"/>
      <c r="M734" s="192"/>
      <c r="N734" s="193"/>
      <c r="O734" s="193"/>
      <c r="P734" s="193"/>
      <c r="Q734" s="193"/>
      <c r="R734" s="193"/>
      <c r="S734" s="193"/>
      <c r="T734" s="194"/>
      <c r="AT734" s="190" t="s">
        <v>136</v>
      </c>
      <c r="AU734" s="190" t="s">
        <v>85</v>
      </c>
      <c r="AV734" s="11" t="s">
        <v>24</v>
      </c>
      <c r="AW734" s="11" t="s">
        <v>39</v>
      </c>
      <c r="AX734" s="11" t="s">
        <v>76</v>
      </c>
      <c r="AY734" s="190" t="s">
        <v>126</v>
      </c>
    </row>
    <row r="735" spans="2:51" s="12" customFormat="1" ht="13.5">
      <c r="B735" s="195"/>
      <c r="D735" s="196" t="s">
        <v>136</v>
      </c>
      <c r="E735" s="197" t="s">
        <v>5</v>
      </c>
      <c r="F735" s="198" t="s">
        <v>1279</v>
      </c>
      <c r="H735" s="199">
        <v>0.342</v>
      </c>
      <c r="I735" s="200"/>
      <c r="L735" s="195"/>
      <c r="M735" s="201"/>
      <c r="N735" s="202"/>
      <c r="O735" s="202"/>
      <c r="P735" s="202"/>
      <c r="Q735" s="202"/>
      <c r="R735" s="202"/>
      <c r="S735" s="202"/>
      <c r="T735" s="203"/>
      <c r="AT735" s="204" t="s">
        <v>136</v>
      </c>
      <c r="AU735" s="204" t="s">
        <v>85</v>
      </c>
      <c r="AV735" s="12" t="s">
        <v>85</v>
      </c>
      <c r="AW735" s="12" t="s">
        <v>39</v>
      </c>
      <c r="AX735" s="12" t="s">
        <v>24</v>
      </c>
      <c r="AY735" s="204" t="s">
        <v>126</v>
      </c>
    </row>
    <row r="736" spans="2:65" s="1" customFormat="1" ht="31.5" customHeight="1">
      <c r="B736" s="173"/>
      <c r="C736" s="174" t="s">
        <v>1280</v>
      </c>
      <c r="D736" s="174" t="s">
        <v>129</v>
      </c>
      <c r="E736" s="175" t="s">
        <v>1281</v>
      </c>
      <c r="F736" s="176" t="s">
        <v>1282</v>
      </c>
      <c r="G736" s="177" t="s">
        <v>132</v>
      </c>
      <c r="H736" s="178">
        <v>11</v>
      </c>
      <c r="I736" s="179"/>
      <c r="J736" s="180">
        <f>ROUND(I736*H736,2)</f>
        <v>0</v>
      </c>
      <c r="K736" s="176" t="s">
        <v>133</v>
      </c>
      <c r="L736" s="40"/>
      <c r="M736" s="181" t="s">
        <v>5</v>
      </c>
      <c r="N736" s="182" t="s">
        <v>47</v>
      </c>
      <c r="O736" s="41"/>
      <c r="P736" s="183">
        <f>O736*H736</f>
        <v>0</v>
      </c>
      <c r="Q736" s="183">
        <v>6E-05</v>
      </c>
      <c r="R736" s="183">
        <f>Q736*H736</f>
        <v>0.00066</v>
      </c>
      <c r="S736" s="183">
        <v>0</v>
      </c>
      <c r="T736" s="184">
        <f>S736*H736</f>
        <v>0</v>
      </c>
      <c r="AR736" s="23" t="s">
        <v>134</v>
      </c>
      <c r="AT736" s="23" t="s">
        <v>129</v>
      </c>
      <c r="AU736" s="23" t="s">
        <v>85</v>
      </c>
      <c r="AY736" s="23" t="s">
        <v>126</v>
      </c>
      <c r="BE736" s="185">
        <f>IF(N736="základní",J736,0)</f>
        <v>0</v>
      </c>
      <c r="BF736" s="185">
        <f>IF(N736="snížená",J736,0)</f>
        <v>0</v>
      </c>
      <c r="BG736" s="185">
        <f>IF(N736="zákl. přenesená",J736,0)</f>
        <v>0</v>
      </c>
      <c r="BH736" s="185">
        <f>IF(N736="sníž. přenesená",J736,0)</f>
        <v>0</v>
      </c>
      <c r="BI736" s="185">
        <f>IF(N736="nulová",J736,0)</f>
        <v>0</v>
      </c>
      <c r="BJ736" s="23" t="s">
        <v>24</v>
      </c>
      <c r="BK736" s="185">
        <f>ROUND(I736*H736,2)</f>
        <v>0</v>
      </c>
      <c r="BL736" s="23" t="s">
        <v>134</v>
      </c>
      <c r="BM736" s="23" t="s">
        <v>1283</v>
      </c>
    </row>
    <row r="737" spans="2:51" s="12" customFormat="1" ht="13.5">
      <c r="B737" s="195"/>
      <c r="D737" s="196" t="s">
        <v>136</v>
      </c>
      <c r="E737" s="197" t="s">
        <v>5</v>
      </c>
      <c r="F737" s="198" t="s">
        <v>1284</v>
      </c>
      <c r="H737" s="199">
        <v>11</v>
      </c>
      <c r="I737" s="200"/>
      <c r="L737" s="195"/>
      <c r="M737" s="201"/>
      <c r="N737" s="202"/>
      <c r="O737" s="202"/>
      <c r="P737" s="202"/>
      <c r="Q737" s="202"/>
      <c r="R737" s="202"/>
      <c r="S737" s="202"/>
      <c r="T737" s="203"/>
      <c r="AT737" s="204" t="s">
        <v>136</v>
      </c>
      <c r="AU737" s="204" t="s">
        <v>85</v>
      </c>
      <c r="AV737" s="12" t="s">
        <v>85</v>
      </c>
      <c r="AW737" s="12" t="s">
        <v>39</v>
      </c>
      <c r="AX737" s="12" t="s">
        <v>24</v>
      </c>
      <c r="AY737" s="204" t="s">
        <v>126</v>
      </c>
    </row>
    <row r="738" spans="2:65" s="1" customFormat="1" ht="22.5" customHeight="1">
      <c r="B738" s="173"/>
      <c r="C738" s="174" t="s">
        <v>1285</v>
      </c>
      <c r="D738" s="174" t="s">
        <v>129</v>
      </c>
      <c r="E738" s="175" t="s">
        <v>1286</v>
      </c>
      <c r="F738" s="176" t="s">
        <v>1287</v>
      </c>
      <c r="G738" s="177" t="s">
        <v>228</v>
      </c>
      <c r="H738" s="178">
        <v>31.6</v>
      </c>
      <c r="I738" s="179"/>
      <c r="J738" s="180">
        <f>ROUND(I738*H738,2)</f>
        <v>0</v>
      </c>
      <c r="K738" s="176" t="s">
        <v>133</v>
      </c>
      <c r="L738" s="40"/>
      <c r="M738" s="181" t="s">
        <v>5</v>
      </c>
      <c r="N738" s="182" t="s">
        <v>47</v>
      </c>
      <c r="O738" s="41"/>
      <c r="P738" s="183">
        <f>O738*H738</f>
        <v>0</v>
      </c>
      <c r="Q738" s="183">
        <v>0.00506</v>
      </c>
      <c r="R738" s="183">
        <f>Q738*H738</f>
        <v>0.159896</v>
      </c>
      <c r="S738" s="183">
        <v>0.005</v>
      </c>
      <c r="T738" s="184">
        <f>S738*H738</f>
        <v>0.158</v>
      </c>
      <c r="AR738" s="23" t="s">
        <v>134</v>
      </c>
      <c r="AT738" s="23" t="s">
        <v>129</v>
      </c>
      <c r="AU738" s="23" t="s">
        <v>85</v>
      </c>
      <c r="AY738" s="23" t="s">
        <v>126</v>
      </c>
      <c r="BE738" s="185">
        <f>IF(N738="základní",J738,0)</f>
        <v>0</v>
      </c>
      <c r="BF738" s="185">
        <f>IF(N738="snížená",J738,0)</f>
        <v>0</v>
      </c>
      <c r="BG738" s="185">
        <f>IF(N738="zákl. přenesená",J738,0)</f>
        <v>0</v>
      </c>
      <c r="BH738" s="185">
        <f>IF(N738="sníž. přenesená",J738,0)</f>
        <v>0</v>
      </c>
      <c r="BI738" s="185">
        <f>IF(N738="nulová",J738,0)</f>
        <v>0</v>
      </c>
      <c r="BJ738" s="23" t="s">
        <v>24</v>
      </c>
      <c r="BK738" s="185">
        <f>ROUND(I738*H738,2)</f>
        <v>0</v>
      </c>
      <c r="BL738" s="23" t="s">
        <v>134</v>
      </c>
      <c r="BM738" s="23" t="s">
        <v>1288</v>
      </c>
    </row>
    <row r="739" spans="2:51" s="12" customFormat="1" ht="13.5">
      <c r="B739" s="195"/>
      <c r="D739" s="196" t="s">
        <v>136</v>
      </c>
      <c r="E739" s="197" t="s">
        <v>5</v>
      </c>
      <c r="F739" s="198" t="s">
        <v>1289</v>
      </c>
      <c r="H739" s="199">
        <v>31.6</v>
      </c>
      <c r="I739" s="200"/>
      <c r="L739" s="195"/>
      <c r="M739" s="201"/>
      <c r="N739" s="202"/>
      <c r="O739" s="202"/>
      <c r="P739" s="202"/>
      <c r="Q739" s="202"/>
      <c r="R739" s="202"/>
      <c r="S739" s="202"/>
      <c r="T739" s="203"/>
      <c r="AT739" s="204" t="s">
        <v>136</v>
      </c>
      <c r="AU739" s="204" t="s">
        <v>85</v>
      </c>
      <c r="AV739" s="12" t="s">
        <v>85</v>
      </c>
      <c r="AW739" s="12" t="s">
        <v>39</v>
      </c>
      <c r="AX739" s="12" t="s">
        <v>24</v>
      </c>
      <c r="AY739" s="204" t="s">
        <v>126</v>
      </c>
    </row>
    <row r="740" spans="2:65" s="1" customFormat="1" ht="22.5" customHeight="1">
      <c r="B740" s="173"/>
      <c r="C740" s="174" t="s">
        <v>1290</v>
      </c>
      <c r="D740" s="174" t="s">
        <v>129</v>
      </c>
      <c r="E740" s="175" t="s">
        <v>1291</v>
      </c>
      <c r="F740" s="176" t="s">
        <v>1292</v>
      </c>
      <c r="G740" s="177" t="s">
        <v>228</v>
      </c>
      <c r="H740" s="178">
        <v>22.5</v>
      </c>
      <c r="I740" s="179"/>
      <c r="J740" s="180">
        <f>ROUND(I740*H740,2)</f>
        <v>0</v>
      </c>
      <c r="K740" s="176" t="s">
        <v>133</v>
      </c>
      <c r="L740" s="40"/>
      <c r="M740" s="181" t="s">
        <v>5</v>
      </c>
      <c r="N740" s="182" t="s">
        <v>47</v>
      </c>
      <c r="O740" s="41"/>
      <c r="P740" s="183">
        <f>O740*H740</f>
        <v>0</v>
      </c>
      <c r="Q740" s="183">
        <v>0.12273</v>
      </c>
      <c r="R740" s="183">
        <f>Q740*H740</f>
        <v>2.761425</v>
      </c>
      <c r="S740" s="183">
        <v>0</v>
      </c>
      <c r="T740" s="184">
        <f>S740*H740</f>
        <v>0</v>
      </c>
      <c r="AR740" s="23" t="s">
        <v>134</v>
      </c>
      <c r="AT740" s="23" t="s">
        <v>129</v>
      </c>
      <c r="AU740" s="23" t="s">
        <v>85</v>
      </c>
      <c r="AY740" s="23" t="s">
        <v>126</v>
      </c>
      <c r="BE740" s="185">
        <f>IF(N740="základní",J740,0)</f>
        <v>0</v>
      </c>
      <c r="BF740" s="185">
        <f>IF(N740="snížená",J740,0)</f>
        <v>0</v>
      </c>
      <c r="BG740" s="185">
        <f>IF(N740="zákl. přenesená",J740,0)</f>
        <v>0</v>
      </c>
      <c r="BH740" s="185">
        <f>IF(N740="sníž. přenesená",J740,0)</f>
        <v>0</v>
      </c>
      <c r="BI740" s="185">
        <f>IF(N740="nulová",J740,0)</f>
        <v>0</v>
      </c>
      <c r="BJ740" s="23" t="s">
        <v>24</v>
      </c>
      <c r="BK740" s="185">
        <f>ROUND(I740*H740,2)</f>
        <v>0</v>
      </c>
      <c r="BL740" s="23" t="s">
        <v>134</v>
      </c>
      <c r="BM740" s="23" t="s">
        <v>1293</v>
      </c>
    </row>
    <row r="741" spans="2:51" s="11" customFormat="1" ht="13.5">
      <c r="B741" s="186"/>
      <c r="D741" s="187" t="s">
        <v>136</v>
      </c>
      <c r="E741" s="188" t="s">
        <v>5</v>
      </c>
      <c r="F741" s="189" t="s">
        <v>655</v>
      </c>
      <c r="H741" s="190" t="s">
        <v>5</v>
      </c>
      <c r="I741" s="191"/>
      <c r="L741" s="186"/>
      <c r="M741" s="192"/>
      <c r="N741" s="193"/>
      <c r="O741" s="193"/>
      <c r="P741" s="193"/>
      <c r="Q741" s="193"/>
      <c r="R741" s="193"/>
      <c r="S741" s="193"/>
      <c r="T741" s="194"/>
      <c r="AT741" s="190" t="s">
        <v>136</v>
      </c>
      <c r="AU741" s="190" t="s">
        <v>85</v>
      </c>
      <c r="AV741" s="11" t="s">
        <v>24</v>
      </c>
      <c r="AW741" s="11" t="s">
        <v>39</v>
      </c>
      <c r="AX741" s="11" t="s">
        <v>76</v>
      </c>
      <c r="AY741" s="190" t="s">
        <v>126</v>
      </c>
    </row>
    <row r="742" spans="2:51" s="12" customFormat="1" ht="13.5">
      <c r="B742" s="195"/>
      <c r="D742" s="187" t="s">
        <v>136</v>
      </c>
      <c r="E742" s="204" t="s">
        <v>5</v>
      </c>
      <c r="F742" s="205" t="s">
        <v>647</v>
      </c>
      <c r="H742" s="206">
        <v>5</v>
      </c>
      <c r="I742" s="200"/>
      <c r="L742" s="195"/>
      <c r="M742" s="201"/>
      <c r="N742" s="202"/>
      <c r="O742" s="202"/>
      <c r="P742" s="202"/>
      <c r="Q742" s="202"/>
      <c r="R742" s="202"/>
      <c r="S742" s="202"/>
      <c r="T742" s="203"/>
      <c r="AT742" s="204" t="s">
        <v>136</v>
      </c>
      <c r="AU742" s="204" t="s">
        <v>85</v>
      </c>
      <c r="AV742" s="12" t="s">
        <v>85</v>
      </c>
      <c r="AW742" s="12" t="s">
        <v>39</v>
      </c>
      <c r="AX742" s="12" t="s">
        <v>76</v>
      </c>
      <c r="AY742" s="204" t="s">
        <v>126</v>
      </c>
    </row>
    <row r="743" spans="2:51" s="12" customFormat="1" ht="13.5">
      <c r="B743" s="195"/>
      <c r="D743" s="187" t="s">
        <v>136</v>
      </c>
      <c r="E743" s="204" t="s">
        <v>5</v>
      </c>
      <c r="F743" s="205" t="s">
        <v>648</v>
      </c>
      <c r="H743" s="206">
        <v>10</v>
      </c>
      <c r="I743" s="200"/>
      <c r="L743" s="195"/>
      <c r="M743" s="201"/>
      <c r="N743" s="202"/>
      <c r="O743" s="202"/>
      <c r="P743" s="202"/>
      <c r="Q743" s="202"/>
      <c r="R743" s="202"/>
      <c r="S743" s="202"/>
      <c r="T743" s="203"/>
      <c r="AT743" s="204" t="s">
        <v>136</v>
      </c>
      <c r="AU743" s="204" t="s">
        <v>85</v>
      </c>
      <c r="AV743" s="12" t="s">
        <v>85</v>
      </c>
      <c r="AW743" s="12" t="s">
        <v>39</v>
      </c>
      <c r="AX743" s="12" t="s">
        <v>76</v>
      </c>
      <c r="AY743" s="204" t="s">
        <v>126</v>
      </c>
    </row>
    <row r="744" spans="2:51" s="12" customFormat="1" ht="13.5">
      <c r="B744" s="195"/>
      <c r="D744" s="187" t="s">
        <v>136</v>
      </c>
      <c r="E744" s="204" t="s">
        <v>5</v>
      </c>
      <c r="F744" s="205" t="s">
        <v>649</v>
      </c>
      <c r="H744" s="206">
        <v>7.5</v>
      </c>
      <c r="I744" s="200"/>
      <c r="L744" s="195"/>
      <c r="M744" s="201"/>
      <c r="N744" s="202"/>
      <c r="O744" s="202"/>
      <c r="P744" s="202"/>
      <c r="Q744" s="202"/>
      <c r="R744" s="202"/>
      <c r="S744" s="202"/>
      <c r="T744" s="203"/>
      <c r="AT744" s="204" t="s">
        <v>136</v>
      </c>
      <c r="AU744" s="204" t="s">
        <v>85</v>
      </c>
      <c r="AV744" s="12" t="s">
        <v>85</v>
      </c>
      <c r="AW744" s="12" t="s">
        <v>39</v>
      </c>
      <c r="AX744" s="12" t="s">
        <v>76</v>
      </c>
      <c r="AY744" s="204" t="s">
        <v>126</v>
      </c>
    </row>
    <row r="745" spans="2:51" s="13" customFormat="1" ht="13.5">
      <c r="B745" s="213"/>
      <c r="D745" s="196" t="s">
        <v>136</v>
      </c>
      <c r="E745" s="214" t="s">
        <v>5</v>
      </c>
      <c r="F745" s="215" t="s">
        <v>237</v>
      </c>
      <c r="H745" s="216">
        <v>22.5</v>
      </c>
      <c r="I745" s="217"/>
      <c r="L745" s="213"/>
      <c r="M745" s="218"/>
      <c r="N745" s="219"/>
      <c r="O745" s="219"/>
      <c r="P745" s="219"/>
      <c r="Q745" s="219"/>
      <c r="R745" s="219"/>
      <c r="S745" s="219"/>
      <c r="T745" s="220"/>
      <c r="AT745" s="221" t="s">
        <v>136</v>
      </c>
      <c r="AU745" s="221" t="s">
        <v>85</v>
      </c>
      <c r="AV745" s="13" t="s">
        <v>134</v>
      </c>
      <c r="AW745" s="13" t="s">
        <v>39</v>
      </c>
      <c r="AX745" s="13" t="s">
        <v>24</v>
      </c>
      <c r="AY745" s="221" t="s">
        <v>126</v>
      </c>
    </row>
    <row r="746" spans="2:65" s="1" customFormat="1" ht="31.5" customHeight="1">
      <c r="B746" s="173"/>
      <c r="C746" s="174" t="s">
        <v>1294</v>
      </c>
      <c r="D746" s="174" t="s">
        <v>129</v>
      </c>
      <c r="E746" s="175" t="s">
        <v>1295</v>
      </c>
      <c r="F746" s="176" t="s">
        <v>1296</v>
      </c>
      <c r="G746" s="177" t="s">
        <v>268</v>
      </c>
      <c r="H746" s="178">
        <v>2.16</v>
      </c>
      <c r="I746" s="179"/>
      <c r="J746" s="180">
        <f>ROUND(I746*H746,2)</f>
        <v>0</v>
      </c>
      <c r="K746" s="176" t="s">
        <v>133</v>
      </c>
      <c r="L746" s="40"/>
      <c r="M746" s="181" t="s">
        <v>5</v>
      </c>
      <c r="N746" s="182" t="s">
        <v>47</v>
      </c>
      <c r="O746" s="41"/>
      <c r="P746" s="183">
        <f>O746*H746</f>
        <v>0</v>
      </c>
      <c r="Q746" s="183">
        <v>0.00057</v>
      </c>
      <c r="R746" s="183">
        <f>Q746*H746</f>
        <v>0.0012312</v>
      </c>
      <c r="S746" s="183">
        <v>0.001</v>
      </c>
      <c r="T746" s="184">
        <f>S746*H746</f>
        <v>0.00216</v>
      </c>
      <c r="AR746" s="23" t="s">
        <v>134</v>
      </c>
      <c r="AT746" s="23" t="s">
        <v>129</v>
      </c>
      <c r="AU746" s="23" t="s">
        <v>85</v>
      </c>
      <c r="AY746" s="23" t="s">
        <v>126</v>
      </c>
      <c r="BE746" s="185">
        <f>IF(N746="základní",J746,0)</f>
        <v>0</v>
      </c>
      <c r="BF746" s="185">
        <f>IF(N746="snížená",J746,0)</f>
        <v>0</v>
      </c>
      <c r="BG746" s="185">
        <f>IF(N746="zákl. přenesená",J746,0)</f>
        <v>0</v>
      </c>
      <c r="BH746" s="185">
        <f>IF(N746="sníž. přenesená",J746,0)</f>
        <v>0</v>
      </c>
      <c r="BI746" s="185">
        <f>IF(N746="nulová",J746,0)</f>
        <v>0</v>
      </c>
      <c r="BJ746" s="23" t="s">
        <v>24</v>
      </c>
      <c r="BK746" s="185">
        <f>ROUND(I746*H746,2)</f>
        <v>0</v>
      </c>
      <c r="BL746" s="23" t="s">
        <v>134</v>
      </c>
      <c r="BM746" s="23" t="s">
        <v>1297</v>
      </c>
    </row>
    <row r="747" spans="2:51" s="12" customFormat="1" ht="13.5">
      <c r="B747" s="195"/>
      <c r="D747" s="187" t="s">
        <v>136</v>
      </c>
      <c r="E747" s="204" t="s">
        <v>5</v>
      </c>
      <c r="F747" s="205" t="s">
        <v>1298</v>
      </c>
      <c r="H747" s="206">
        <v>2.16</v>
      </c>
      <c r="I747" s="200"/>
      <c r="L747" s="195"/>
      <c r="M747" s="201"/>
      <c r="N747" s="202"/>
      <c r="O747" s="202"/>
      <c r="P747" s="202"/>
      <c r="Q747" s="202"/>
      <c r="R747" s="202"/>
      <c r="S747" s="202"/>
      <c r="T747" s="203"/>
      <c r="AT747" s="204" t="s">
        <v>136</v>
      </c>
      <c r="AU747" s="204" t="s">
        <v>85</v>
      </c>
      <c r="AV747" s="12" t="s">
        <v>85</v>
      </c>
      <c r="AW747" s="12" t="s">
        <v>39</v>
      </c>
      <c r="AX747" s="12" t="s">
        <v>24</v>
      </c>
      <c r="AY747" s="204" t="s">
        <v>126</v>
      </c>
    </row>
    <row r="748" spans="2:63" s="10" customFormat="1" ht="29.85" customHeight="1">
      <c r="B748" s="159"/>
      <c r="D748" s="170" t="s">
        <v>75</v>
      </c>
      <c r="E748" s="171" t="s">
        <v>1299</v>
      </c>
      <c r="F748" s="171" t="s">
        <v>1300</v>
      </c>
      <c r="I748" s="162"/>
      <c r="J748" s="172">
        <f>BK748</f>
        <v>0</v>
      </c>
      <c r="L748" s="159"/>
      <c r="M748" s="164"/>
      <c r="N748" s="165"/>
      <c r="O748" s="165"/>
      <c r="P748" s="166">
        <f>SUM(P749:P800)</f>
        <v>0</v>
      </c>
      <c r="Q748" s="165"/>
      <c r="R748" s="166">
        <f>SUM(R749:R800)</f>
        <v>0</v>
      </c>
      <c r="S748" s="165"/>
      <c r="T748" s="167">
        <f>SUM(T749:T800)</f>
        <v>0</v>
      </c>
      <c r="AR748" s="160" t="s">
        <v>24</v>
      </c>
      <c r="AT748" s="168" t="s">
        <v>75</v>
      </c>
      <c r="AU748" s="168" t="s">
        <v>24</v>
      </c>
      <c r="AY748" s="160" t="s">
        <v>126</v>
      </c>
      <c r="BK748" s="169">
        <f>SUM(BK749:BK800)</f>
        <v>0</v>
      </c>
    </row>
    <row r="749" spans="2:65" s="1" customFormat="1" ht="22.5" customHeight="1">
      <c r="B749" s="173"/>
      <c r="C749" s="174" t="s">
        <v>1301</v>
      </c>
      <c r="D749" s="174" t="s">
        <v>129</v>
      </c>
      <c r="E749" s="175" t="s">
        <v>1302</v>
      </c>
      <c r="F749" s="176" t="s">
        <v>1303</v>
      </c>
      <c r="G749" s="177" t="s">
        <v>335</v>
      </c>
      <c r="H749" s="178">
        <v>307.974</v>
      </c>
      <c r="I749" s="179"/>
      <c r="J749" s="180">
        <f>ROUND(I749*H749,2)</f>
        <v>0</v>
      </c>
      <c r="K749" s="176" t="s">
        <v>133</v>
      </c>
      <c r="L749" s="40"/>
      <c r="M749" s="181" t="s">
        <v>5</v>
      </c>
      <c r="N749" s="182" t="s">
        <v>47</v>
      </c>
      <c r="O749" s="41"/>
      <c r="P749" s="183">
        <f>O749*H749</f>
        <v>0</v>
      </c>
      <c r="Q749" s="183">
        <v>0</v>
      </c>
      <c r="R749" s="183">
        <f>Q749*H749</f>
        <v>0</v>
      </c>
      <c r="S749" s="183">
        <v>0</v>
      </c>
      <c r="T749" s="184">
        <f>S749*H749</f>
        <v>0</v>
      </c>
      <c r="AR749" s="23" t="s">
        <v>134</v>
      </c>
      <c r="AT749" s="23" t="s">
        <v>129</v>
      </c>
      <c r="AU749" s="23" t="s">
        <v>85</v>
      </c>
      <c r="AY749" s="23" t="s">
        <v>126</v>
      </c>
      <c r="BE749" s="185">
        <f>IF(N749="základní",J749,0)</f>
        <v>0</v>
      </c>
      <c r="BF749" s="185">
        <f>IF(N749="snížená",J749,0)</f>
        <v>0</v>
      </c>
      <c r="BG749" s="185">
        <f>IF(N749="zákl. přenesená",J749,0)</f>
        <v>0</v>
      </c>
      <c r="BH749" s="185">
        <f>IF(N749="sníž. přenesená",J749,0)</f>
        <v>0</v>
      </c>
      <c r="BI749" s="185">
        <f>IF(N749="nulová",J749,0)</f>
        <v>0</v>
      </c>
      <c r="BJ749" s="23" t="s">
        <v>24</v>
      </c>
      <c r="BK749" s="185">
        <f>ROUND(I749*H749,2)</f>
        <v>0</v>
      </c>
      <c r="BL749" s="23" t="s">
        <v>134</v>
      </c>
      <c r="BM749" s="23" t="s">
        <v>1304</v>
      </c>
    </row>
    <row r="750" spans="2:51" s="11" customFormat="1" ht="13.5">
      <c r="B750" s="186"/>
      <c r="D750" s="187" t="s">
        <v>136</v>
      </c>
      <c r="E750" s="188" t="s">
        <v>5</v>
      </c>
      <c r="F750" s="189" t="s">
        <v>1305</v>
      </c>
      <c r="H750" s="190" t="s">
        <v>5</v>
      </c>
      <c r="I750" s="191"/>
      <c r="L750" s="186"/>
      <c r="M750" s="192"/>
      <c r="N750" s="193"/>
      <c r="O750" s="193"/>
      <c r="P750" s="193"/>
      <c r="Q750" s="193"/>
      <c r="R750" s="193"/>
      <c r="S750" s="193"/>
      <c r="T750" s="194"/>
      <c r="AT750" s="190" t="s">
        <v>136</v>
      </c>
      <c r="AU750" s="190" t="s">
        <v>85</v>
      </c>
      <c r="AV750" s="11" t="s">
        <v>24</v>
      </c>
      <c r="AW750" s="11" t="s">
        <v>39</v>
      </c>
      <c r="AX750" s="11" t="s">
        <v>76</v>
      </c>
      <c r="AY750" s="190" t="s">
        <v>126</v>
      </c>
    </row>
    <row r="751" spans="2:51" s="12" customFormat="1" ht="13.5">
      <c r="B751" s="195"/>
      <c r="D751" s="187" t="s">
        <v>136</v>
      </c>
      <c r="E751" s="204" t="s">
        <v>5</v>
      </c>
      <c r="F751" s="205" t="s">
        <v>1306</v>
      </c>
      <c r="H751" s="206">
        <v>4.1</v>
      </c>
      <c r="I751" s="200"/>
      <c r="L751" s="195"/>
      <c r="M751" s="201"/>
      <c r="N751" s="202"/>
      <c r="O751" s="202"/>
      <c r="P751" s="202"/>
      <c r="Q751" s="202"/>
      <c r="R751" s="202"/>
      <c r="S751" s="202"/>
      <c r="T751" s="203"/>
      <c r="AT751" s="204" t="s">
        <v>136</v>
      </c>
      <c r="AU751" s="204" t="s">
        <v>85</v>
      </c>
      <c r="AV751" s="12" t="s">
        <v>85</v>
      </c>
      <c r="AW751" s="12" t="s">
        <v>39</v>
      </c>
      <c r="AX751" s="12" t="s">
        <v>76</v>
      </c>
      <c r="AY751" s="204" t="s">
        <v>126</v>
      </c>
    </row>
    <row r="752" spans="2:51" s="12" customFormat="1" ht="13.5">
      <c r="B752" s="195"/>
      <c r="D752" s="187" t="s">
        <v>136</v>
      </c>
      <c r="E752" s="204" t="s">
        <v>5</v>
      </c>
      <c r="F752" s="205" t="s">
        <v>1307</v>
      </c>
      <c r="H752" s="206">
        <v>104.58</v>
      </c>
      <c r="I752" s="200"/>
      <c r="L752" s="195"/>
      <c r="M752" s="201"/>
      <c r="N752" s="202"/>
      <c r="O752" s="202"/>
      <c r="P752" s="202"/>
      <c r="Q752" s="202"/>
      <c r="R752" s="202"/>
      <c r="S752" s="202"/>
      <c r="T752" s="203"/>
      <c r="AT752" s="204" t="s">
        <v>136</v>
      </c>
      <c r="AU752" s="204" t="s">
        <v>85</v>
      </c>
      <c r="AV752" s="12" t="s">
        <v>85</v>
      </c>
      <c r="AW752" s="12" t="s">
        <v>39</v>
      </c>
      <c r="AX752" s="12" t="s">
        <v>76</v>
      </c>
      <c r="AY752" s="204" t="s">
        <v>126</v>
      </c>
    </row>
    <row r="753" spans="2:51" s="12" customFormat="1" ht="13.5">
      <c r="B753" s="195"/>
      <c r="D753" s="187" t="s">
        <v>136</v>
      </c>
      <c r="E753" s="204" t="s">
        <v>5</v>
      </c>
      <c r="F753" s="205" t="s">
        <v>1308</v>
      </c>
      <c r="H753" s="206">
        <v>1.402</v>
      </c>
      <c r="I753" s="200"/>
      <c r="L753" s="195"/>
      <c r="M753" s="201"/>
      <c r="N753" s="202"/>
      <c r="O753" s="202"/>
      <c r="P753" s="202"/>
      <c r="Q753" s="202"/>
      <c r="R753" s="202"/>
      <c r="S753" s="202"/>
      <c r="T753" s="203"/>
      <c r="AT753" s="204" t="s">
        <v>136</v>
      </c>
      <c r="AU753" s="204" t="s">
        <v>85</v>
      </c>
      <c r="AV753" s="12" t="s">
        <v>85</v>
      </c>
      <c r="AW753" s="12" t="s">
        <v>39</v>
      </c>
      <c r="AX753" s="12" t="s">
        <v>76</v>
      </c>
      <c r="AY753" s="204" t="s">
        <v>126</v>
      </c>
    </row>
    <row r="754" spans="2:51" s="12" customFormat="1" ht="13.5">
      <c r="B754" s="195"/>
      <c r="D754" s="187" t="s">
        <v>136</v>
      </c>
      <c r="E754" s="204" t="s">
        <v>5</v>
      </c>
      <c r="F754" s="205" t="s">
        <v>1309</v>
      </c>
      <c r="H754" s="206">
        <v>2.117</v>
      </c>
      <c r="I754" s="200"/>
      <c r="L754" s="195"/>
      <c r="M754" s="201"/>
      <c r="N754" s="202"/>
      <c r="O754" s="202"/>
      <c r="P754" s="202"/>
      <c r="Q754" s="202"/>
      <c r="R754" s="202"/>
      <c r="S754" s="202"/>
      <c r="T754" s="203"/>
      <c r="AT754" s="204" t="s">
        <v>136</v>
      </c>
      <c r="AU754" s="204" t="s">
        <v>85</v>
      </c>
      <c r="AV754" s="12" t="s">
        <v>85</v>
      </c>
      <c r="AW754" s="12" t="s">
        <v>39</v>
      </c>
      <c r="AX754" s="12" t="s">
        <v>76</v>
      </c>
      <c r="AY754" s="204" t="s">
        <v>126</v>
      </c>
    </row>
    <row r="755" spans="2:51" s="12" customFormat="1" ht="13.5">
      <c r="B755" s="195"/>
      <c r="D755" s="187" t="s">
        <v>136</v>
      </c>
      <c r="E755" s="204" t="s">
        <v>5</v>
      </c>
      <c r="F755" s="205" t="s">
        <v>1310</v>
      </c>
      <c r="H755" s="206">
        <v>174.6</v>
      </c>
      <c r="I755" s="200"/>
      <c r="L755" s="195"/>
      <c r="M755" s="201"/>
      <c r="N755" s="202"/>
      <c r="O755" s="202"/>
      <c r="P755" s="202"/>
      <c r="Q755" s="202"/>
      <c r="R755" s="202"/>
      <c r="S755" s="202"/>
      <c r="T755" s="203"/>
      <c r="AT755" s="204" t="s">
        <v>136</v>
      </c>
      <c r="AU755" s="204" t="s">
        <v>85</v>
      </c>
      <c r="AV755" s="12" t="s">
        <v>85</v>
      </c>
      <c r="AW755" s="12" t="s">
        <v>39</v>
      </c>
      <c r="AX755" s="12" t="s">
        <v>76</v>
      </c>
      <c r="AY755" s="204" t="s">
        <v>126</v>
      </c>
    </row>
    <row r="756" spans="2:51" s="12" customFormat="1" ht="13.5">
      <c r="B756" s="195"/>
      <c r="D756" s="187" t="s">
        <v>136</v>
      </c>
      <c r="E756" s="204" t="s">
        <v>5</v>
      </c>
      <c r="F756" s="205" t="s">
        <v>1311</v>
      </c>
      <c r="H756" s="206">
        <v>8.924</v>
      </c>
      <c r="I756" s="200"/>
      <c r="L756" s="195"/>
      <c r="M756" s="201"/>
      <c r="N756" s="202"/>
      <c r="O756" s="202"/>
      <c r="P756" s="202"/>
      <c r="Q756" s="202"/>
      <c r="R756" s="202"/>
      <c r="S756" s="202"/>
      <c r="T756" s="203"/>
      <c r="AT756" s="204" t="s">
        <v>136</v>
      </c>
      <c r="AU756" s="204" t="s">
        <v>85</v>
      </c>
      <c r="AV756" s="12" t="s">
        <v>85</v>
      </c>
      <c r="AW756" s="12" t="s">
        <v>39</v>
      </c>
      <c r="AX756" s="12" t="s">
        <v>76</v>
      </c>
      <c r="AY756" s="204" t="s">
        <v>126</v>
      </c>
    </row>
    <row r="757" spans="2:51" s="12" customFormat="1" ht="13.5">
      <c r="B757" s="195"/>
      <c r="D757" s="187" t="s">
        <v>136</v>
      </c>
      <c r="E757" s="204" t="s">
        <v>5</v>
      </c>
      <c r="F757" s="205" t="s">
        <v>1312</v>
      </c>
      <c r="H757" s="206">
        <v>12.065</v>
      </c>
      <c r="I757" s="200"/>
      <c r="L757" s="195"/>
      <c r="M757" s="201"/>
      <c r="N757" s="202"/>
      <c r="O757" s="202"/>
      <c r="P757" s="202"/>
      <c r="Q757" s="202"/>
      <c r="R757" s="202"/>
      <c r="S757" s="202"/>
      <c r="T757" s="203"/>
      <c r="AT757" s="204" t="s">
        <v>136</v>
      </c>
      <c r="AU757" s="204" t="s">
        <v>85</v>
      </c>
      <c r="AV757" s="12" t="s">
        <v>85</v>
      </c>
      <c r="AW757" s="12" t="s">
        <v>39</v>
      </c>
      <c r="AX757" s="12" t="s">
        <v>76</v>
      </c>
      <c r="AY757" s="204" t="s">
        <v>126</v>
      </c>
    </row>
    <row r="758" spans="2:51" s="12" customFormat="1" ht="13.5">
      <c r="B758" s="195"/>
      <c r="D758" s="187" t="s">
        <v>136</v>
      </c>
      <c r="E758" s="204" t="s">
        <v>5</v>
      </c>
      <c r="F758" s="205" t="s">
        <v>1313</v>
      </c>
      <c r="H758" s="206">
        <v>0.186</v>
      </c>
      <c r="I758" s="200"/>
      <c r="L758" s="195"/>
      <c r="M758" s="201"/>
      <c r="N758" s="202"/>
      <c r="O758" s="202"/>
      <c r="P758" s="202"/>
      <c r="Q758" s="202"/>
      <c r="R758" s="202"/>
      <c r="S758" s="202"/>
      <c r="T758" s="203"/>
      <c r="AT758" s="204" t="s">
        <v>136</v>
      </c>
      <c r="AU758" s="204" t="s">
        <v>85</v>
      </c>
      <c r="AV758" s="12" t="s">
        <v>85</v>
      </c>
      <c r="AW758" s="12" t="s">
        <v>39</v>
      </c>
      <c r="AX758" s="12" t="s">
        <v>76</v>
      </c>
      <c r="AY758" s="204" t="s">
        <v>126</v>
      </c>
    </row>
    <row r="759" spans="2:51" s="13" customFormat="1" ht="13.5">
      <c r="B759" s="213"/>
      <c r="D759" s="196" t="s">
        <v>136</v>
      </c>
      <c r="E759" s="214" t="s">
        <v>5</v>
      </c>
      <c r="F759" s="215" t="s">
        <v>237</v>
      </c>
      <c r="H759" s="216">
        <v>307.974</v>
      </c>
      <c r="I759" s="217"/>
      <c r="L759" s="213"/>
      <c r="M759" s="218"/>
      <c r="N759" s="219"/>
      <c r="O759" s="219"/>
      <c r="P759" s="219"/>
      <c r="Q759" s="219"/>
      <c r="R759" s="219"/>
      <c r="S759" s="219"/>
      <c r="T759" s="220"/>
      <c r="AT759" s="221" t="s">
        <v>136</v>
      </c>
      <c r="AU759" s="221" t="s">
        <v>85</v>
      </c>
      <c r="AV759" s="13" t="s">
        <v>134</v>
      </c>
      <c r="AW759" s="13" t="s">
        <v>39</v>
      </c>
      <c r="AX759" s="13" t="s">
        <v>24</v>
      </c>
      <c r="AY759" s="221" t="s">
        <v>126</v>
      </c>
    </row>
    <row r="760" spans="2:65" s="1" customFormat="1" ht="22.5" customHeight="1">
      <c r="B760" s="173"/>
      <c r="C760" s="174" t="s">
        <v>1314</v>
      </c>
      <c r="D760" s="174" t="s">
        <v>129</v>
      </c>
      <c r="E760" s="175" t="s">
        <v>1315</v>
      </c>
      <c r="F760" s="176" t="s">
        <v>1316</v>
      </c>
      <c r="G760" s="177" t="s">
        <v>335</v>
      </c>
      <c r="H760" s="178">
        <v>1.41</v>
      </c>
      <c r="I760" s="179"/>
      <c r="J760" s="180">
        <f>ROUND(I760*H760,2)</f>
        <v>0</v>
      </c>
      <c r="K760" s="176" t="s">
        <v>133</v>
      </c>
      <c r="L760" s="40"/>
      <c r="M760" s="181" t="s">
        <v>5</v>
      </c>
      <c r="N760" s="182" t="s">
        <v>47</v>
      </c>
      <c r="O760" s="41"/>
      <c r="P760" s="183">
        <f>O760*H760</f>
        <v>0</v>
      </c>
      <c r="Q760" s="183">
        <v>0</v>
      </c>
      <c r="R760" s="183">
        <f>Q760*H760</f>
        <v>0</v>
      </c>
      <c r="S760" s="183">
        <v>0</v>
      </c>
      <c r="T760" s="184">
        <f>S760*H760</f>
        <v>0</v>
      </c>
      <c r="AR760" s="23" t="s">
        <v>134</v>
      </c>
      <c r="AT760" s="23" t="s">
        <v>129</v>
      </c>
      <c r="AU760" s="23" t="s">
        <v>85</v>
      </c>
      <c r="AY760" s="23" t="s">
        <v>126</v>
      </c>
      <c r="BE760" s="185">
        <f>IF(N760="základní",J760,0)</f>
        <v>0</v>
      </c>
      <c r="BF760" s="185">
        <f>IF(N760="snížená",J760,0)</f>
        <v>0</v>
      </c>
      <c r="BG760" s="185">
        <f>IF(N760="zákl. přenesená",J760,0)</f>
        <v>0</v>
      </c>
      <c r="BH760" s="185">
        <f>IF(N760="sníž. přenesená",J760,0)</f>
        <v>0</v>
      </c>
      <c r="BI760" s="185">
        <f>IF(N760="nulová",J760,0)</f>
        <v>0</v>
      </c>
      <c r="BJ760" s="23" t="s">
        <v>24</v>
      </c>
      <c r="BK760" s="185">
        <f>ROUND(I760*H760,2)</f>
        <v>0</v>
      </c>
      <c r="BL760" s="23" t="s">
        <v>134</v>
      </c>
      <c r="BM760" s="23" t="s">
        <v>1317</v>
      </c>
    </row>
    <row r="761" spans="2:51" s="12" customFormat="1" ht="13.5">
      <c r="B761" s="195"/>
      <c r="D761" s="196" t="s">
        <v>136</v>
      </c>
      <c r="E761" s="197" t="s">
        <v>5</v>
      </c>
      <c r="F761" s="198" t="s">
        <v>1318</v>
      </c>
      <c r="H761" s="199">
        <v>1.41</v>
      </c>
      <c r="I761" s="200"/>
      <c r="L761" s="195"/>
      <c r="M761" s="201"/>
      <c r="N761" s="202"/>
      <c r="O761" s="202"/>
      <c r="P761" s="202"/>
      <c r="Q761" s="202"/>
      <c r="R761" s="202"/>
      <c r="S761" s="202"/>
      <c r="T761" s="203"/>
      <c r="AT761" s="204" t="s">
        <v>136</v>
      </c>
      <c r="AU761" s="204" t="s">
        <v>85</v>
      </c>
      <c r="AV761" s="12" t="s">
        <v>85</v>
      </c>
      <c r="AW761" s="12" t="s">
        <v>39</v>
      </c>
      <c r="AX761" s="12" t="s">
        <v>24</v>
      </c>
      <c r="AY761" s="204" t="s">
        <v>126</v>
      </c>
    </row>
    <row r="762" spans="2:65" s="1" customFormat="1" ht="22.5" customHeight="1">
      <c r="B762" s="173"/>
      <c r="C762" s="174" t="s">
        <v>1319</v>
      </c>
      <c r="D762" s="174" t="s">
        <v>129</v>
      </c>
      <c r="E762" s="175" t="s">
        <v>1320</v>
      </c>
      <c r="F762" s="176" t="s">
        <v>1321</v>
      </c>
      <c r="G762" s="177" t="s">
        <v>335</v>
      </c>
      <c r="H762" s="178">
        <v>186.713</v>
      </c>
      <c r="I762" s="179"/>
      <c r="J762" s="180">
        <f>ROUND(I762*H762,2)</f>
        <v>0</v>
      </c>
      <c r="K762" s="176" t="s">
        <v>133</v>
      </c>
      <c r="L762" s="40"/>
      <c r="M762" s="181" t="s">
        <v>5</v>
      </c>
      <c r="N762" s="182" t="s">
        <v>47</v>
      </c>
      <c r="O762" s="41"/>
      <c r="P762" s="183">
        <f>O762*H762</f>
        <v>0</v>
      </c>
      <c r="Q762" s="183">
        <v>0</v>
      </c>
      <c r="R762" s="183">
        <f>Q762*H762</f>
        <v>0</v>
      </c>
      <c r="S762" s="183">
        <v>0</v>
      </c>
      <c r="T762" s="184">
        <f>S762*H762</f>
        <v>0</v>
      </c>
      <c r="AR762" s="23" t="s">
        <v>134</v>
      </c>
      <c r="AT762" s="23" t="s">
        <v>129</v>
      </c>
      <c r="AU762" s="23" t="s">
        <v>85</v>
      </c>
      <c r="AY762" s="23" t="s">
        <v>126</v>
      </c>
      <c r="BE762" s="185">
        <f>IF(N762="základní",J762,0)</f>
        <v>0</v>
      </c>
      <c r="BF762" s="185">
        <f>IF(N762="snížená",J762,0)</f>
        <v>0</v>
      </c>
      <c r="BG762" s="185">
        <f>IF(N762="zákl. přenesená",J762,0)</f>
        <v>0</v>
      </c>
      <c r="BH762" s="185">
        <f>IF(N762="sníž. přenesená",J762,0)</f>
        <v>0</v>
      </c>
      <c r="BI762" s="185">
        <f>IF(N762="nulová",J762,0)</f>
        <v>0</v>
      </c>
      <c r="BJ762" s="23" t="s">
        <v>24</v>
      </c>
      <c r="BK762" s="185">
        <f>ROUND(I762*H762,2)</f>
        <v>0</v>
      </c>
      <c r="BL762" s="23" t="s">
        <v>134</v>
      </c>
      <c r="BM762" s="23" t="s">
        <v>1322</v>
      </c>
    </row>
    <row r="763" spans="2:51" s="11" customFormat="1" ht="13.5">
      <c r="B763" s="186"/>
      <c r="D763" s="187" t="s">
        <v>136</v>
      </c>
      <c r="E763" s="188" t="s">
        <v>5</v>
      </c>
      <c r="F763" s="189" t="s">
        <v>1323</v>
      </c>
      <c r="H763" s="190" t="s">
        <v>5</v>
      </c>
      <c r="I763" s="191"/>
      <c r="L763" s="186"/>
      <c r="M763" s="192"/>
      <c r="N763" s="193"/>
      <c r="O763" s="193"/>
      <c r="P763" s="193"/>
      <c r="Q763" s="193"/>
      <c r="R763" s="193"/>
      <c r="S763" s="193"/>
      <c r="T763" s="194"/>
      <c r="AT763" s="190" t="s">
        <v>136</v>
      </c>
      <c r="AU763" s="190" t="s">
        <v>85</v>
      </c>
      <c r="AV763" s="11" t="s">
        <v>24</v>
      </c>
      <c r="AW763" s="11" t="s">
        <v>39</v>
      </c>
      <c r="AX763" s="11" t="s">
        <v>76</v>
      </c>
      <c r="AY763" s="190" t="s">
        <v>126</v>
      </c>
    </row>
    <row r="764" spans="2:51" s="12" customFormat="1" ht="13.5">
      <c r="B764" s="195"/>
      <c r="D764" s="187" t="s">
        <v>136</v>
      </c>
      <c r="E764" s="204" t="s">
        <v>5</v>
      </c>
      <c r="F764" s="205" t="s">
        <v>1324</v>
      </c>
      <c r="H764" s="206">
        <v>55.654</v>
      </c>
      <c r="I764" s="200"/>
      <c r="L764" s="195"/>
      <c r="M764" s="201"/>
      <c r="N764" s="202"/>
      <c r="O764" s="202"/>
      <c r="P764" s="202"/>
      <c r="Q764" s="202"/>
      <c r="R764" s="202"/>
      <c r="S764" s="202"/>
      <c r="T764" s="203"/>
      <c r="AT764" s="204" t="s">
        <v>136</v>
      </c>
      <c r="AU764" s="204" t="s">
        <v>85</v>
      </c>
      <c r="AV764" s="12" t="s">
        <v>85</v>
      </c>
      <c r="AW764" s="12" t="s">
        <v>39</v>
      </c>
      <c r="AX764" s="12" t="s">
        <v>76</v>
      </c>
      <c r="AY764" s="204" t="s">
        <v>126</v>
      </c>
    </row>
    <row r="765" spans="2:51" s="12" customFormat="1" ht="13.5">
      <c r="B765" s="195"/>
      <c r="D765" s="187" t="s">
        <v>136</v>
      </c>
      <c r="E765" s="204" t="s">
        <v>5</v>
      </c>
      <c r="F765" s="205" t="s">
        <v>1325</v>
      </c>
      <c r="H765" s="206">
        <v>51.43</v>
      </c>
      <c r="I765" s="200"/>
      <c r="L765" s="195"/>
      <c r="M765" s="201"/>
      <c r="N765" s="202"/>
      <c r="O765" s="202"/>
      <c r="P765" s="202"/>
      <c r="Q765" s="202"/>
      <c r="R765" s="202"/>
      <c r="S765" s="202"/>
      <c r="T765" s="203"/>
      <c r="AT765" s="204" t="s">
        <v>136</v>
      </c>
      <c r="AU765" s="204" t="s">
        <v>85</v>
      </c>
      <c r="AV765" s="12" t="s">
        <v>85</v>
      </c>
      <c r="AW765" s="12" t="s">
        <v>39</v>
      </c>
      <c r="AX765" s="12" t="s">
        <v>76</v>
      </c>
      <c r="AY765" s="204" t="s">
        <v>126</v>
      </c>
    </row>
    <row r="766" spans="2:51" s="14" customFormat="1" ht="13.5">
      <c r="B766" s="222"/>
      <c r="D766" s="187" t="s">
        <v>136</v>
      </c>
      <c r="E766" s="223" t="s">
        <v>5</v>
      </c>
      <c r="F766" s="224" t="s">
        <v>258</v>
      </c>
      <c r="H766" s="225">
        <v>107.084</v>
      </c>
      <c r="I766" s="226"/>
      <c r="L766" s="222"/>
      <c r="M766" s="227"/>
      <c r="N766" s="228"/>
      <c r="O766" s="228"/>
      <c r="P766" s="228"/>
      <c r="Q766" s="228"/>
      <c r="R766" s="228"/>
      <c r="S766" s="228"/>
      <c r="T766" s="229"/>
      <c r="AT766" s="223" t="s">
        <v>136</v>
      </c>
      <c r="AU766" s="223" t="s">
        <v>85</v>
      </c>
      <c r="AV766" s="14" t="s">
        <v>143</v>
      </c>
      <c r="AW766" s="14" t="s">
        <v>39</v>
      </c>
      <c r="AX766" s="14" t="s">
        <v>76</v>
      </c>
      <c r="AY766" s="223" t="s">
        <v>126</v>
      </c>
    </row>
    <row r="767" spans="2:51" s="11" customFormat="1" ht="13.5">
      <c r="B767" s="186"/>
      <c r="D767" s="187" t="s">
        <v>136</v>
      </c>
      <c r="E767" s="188" t="s">
        <v>5</v>
      </c>
      <c r="F767" s="189" t="s">
        <v>1326</v>
      </c>
      <c r="H767" s="190" t="s">
        <v>5</v>
      </c>
      <c r="I767" s="191"/>
      <c r="L767" s="186"/>
      <c r="M767" s="192"/>
      <c r="N767" s="193"/>
      <c r="O767" s="193"/>
      <c r="P767" s="193"/>
      <c r="Q767" s="193"/>
      <c r="R767" s="193"/>
      <c r="S767" s="193"/>
      <c r="T767" s="194"/>
      <c r="AT767" s="190" t="s">
        <v>136</v>
      </c>
      <c r="AU767" s="190" t="s">
        <v>85</v>
      </c>
      <c r="AV767" s="11" t="s">
        <v>24</v>
      </c>
      <c r="AW767" s="11" t="s">
        <v>39</v>
      </c>
      <c r="AX767" s="11" t="s">
        <v>76</v>
      </c>
      <c r="AY767" s="190" t="s">
        <v>126</v>
      </c>
    </row>
    <row r="768" spans="2:51" s="12" customFormat="1" ht="13.5">
      <c r="B768" s="195"/>
      <c r="D768" s="187" t="s">
        <v>136</v>
      </c>
      <c r="E768" s="204" t="s">
        <v>5</v>
      </c>
      <c r="F768" s="205" t="s">
        <v>1327</v>
      </c>
      <c r="H768" s="206">
        <v>79.629</v>
      </c>
      <c r="I768" s="200"/>
      <c r="L768" s="195"/>
      <c r="M768" s="201"/>
      <c r="N768" s="202"/>
      <c r="O768" s="202"/>
      <c r="P768" s="202"/>
      <c r="Q768" s="202"/>
      <c r="R768" s="202"/>
      <c r="S768" s="202"/>
      <c r="T768" s="203"/>
      <c r="AT768" s="204" t="s">
        <v>136</v>
      </c>
      <c r="AU768" s="204" t="s">
        <v>85</v>
      </c>
      <c r="AV768" s="12" t="s">
        <v>85</v>
      </c>
      <c r="AW768" s="12" t="s">
        <v>39</v>
      </c>
      <c r="AX768" s="12" t="s">
        <v>76</v>
      </c>
      <c r="AY768" s="204" t="s">
        <v>126</v>
      </c>
    </row>
    <row r="769" spans="2:51" s="14" customFormat="1" ht="13.5">
      <c r="B769" s="222"/>
      <c r="D769" s="187" t="s">
        <v>136</v>
      </c>
      <c r="E769" s="223" t="s">
        <v>5</v>
      </c>
      <c r="F769" s="224" t="s">
        <v>258</v>
      </c>
      <c r="H769" s="225">
        <v>79.629</v>
      </c>
      <c r="I769" s="226"/>
      <c r="L769" s="222"/>
      <c r="M769" s="227"/>
      <c r="N769" s="228"/>
      <c r="O769" s="228"/>
      <c r="P769" s="228"/>
      <c r="Q769" s="228"/>
      <c r="R769" s="228"/>
      <c r="S769" s="228"/>
      <c r="T769" s="229"/>
      <c r="AT769" s="223" t="s">
        <v>136</v>
      </c>
      <c r="AU769" s="223" t="s">
        <v>85</v>
      </c>
      <c r="AV769" s="14" t="s">
        <v>143</v>
      </c>
      <c r="AW769" s="14" t="s">
        <v>39</v>
      </c>
      <c r="AX769" s="14" t="s">
        <v>76</v>
      </c>
      <c r="AY769" s="223" t="s">
        <v>126</v>
      </c>
    </row>
    <row r="770" spans="2:51" s="13" customFormat="1" ht="13.5">
      <c r="B770" s="213"/>
      <c r="D770" s="196" t="s">
        <v>136</v>
      </c>
      <c r="E770" s="214" t="s">
        <v>5</v>
      </c>
      <c r="F770" s="215" t="s">
        <v>237</v>
      </c>
      <c r="H770" s="216">
        <v>186.713</v>
      </c>
      <c r="I770" s="217"/>
      <c r="L770" s="213"/>
      <c r="M770" s="218"/>
      <c r="N770" s="219"/>
      <c r="O770" s="219"/>
      <c r="P770" s="219"/>
      <c r="Q770" s="219"/>
      <c r="R770" s="219"/>
      <c r="S770" s="219"/>
      <c r="T770" s="220"/>
      <c r="AT770" s="221" t="s">
        <v>136</v>
      </c>
      <c r="AU770" s="221" t="s">
        <v>85</v>
      </c>
      <c r="AV770" s="13" t="s">
        <v>134</v>
      </c>
      <c r="AW770" s="13" t="s">
        <v>39</v>
      </c>
      <c r="AX770" s="13" t="s">
        <v>24</v>
      </c>
      <c r="AY770" s="221" t="s">
        <v>126</v>
      </c>
    </row>
    <row r="771" spans="2:65" s="1" customFormat="1" ht="22.5" customHeight="1">
      <c r="B771" s="173"/>
      <c r="C771" s="174" t="s">
        <v>1328</v>
      </c>
      <c r="D771" s="174" t="s">
        <v>129</v>
      </c>
      <c r="E771" s="175" t="s">
        <v>1329</v>
      </c>
      <c r="F771" s="176" t="s">
        <v>1330</v>
      </c>
      <c r="G771" s="177" t="s">
        <v>335</v>
      </c>
      <c r="H771" s="178">
        <v>3547.547</v>
      </c>
      <c r="I771" s="179"/>
      <c r="J771" s="180">
        <f>ROUND(I771*H771,2)</f>
        <v>0</v>
      </c>
      <c r="K771" s="176" t="s">
        <v>133</v>
      </c>
      <c r="L771" s="40"/>
      <c r="M771" s="181" t="s">
        <v>5</v>
      </c>
      <c r="N771" s="182" t="s">
        <v>47</v>
      </c>
      <c r="O771" s="41"/>
      <c r="P771" s="183">
        <f>O771*H771</f>
        <v>0</v>
      </c>
      <c r="Q771" s="183">
        <v>0</v>
      </c>
      <c r="R771" s="183">
        <f>Q771*H771</f>
        <v>0</v>
      </c>
      <c r="S771" s="183">
        <v>0</v>
      </c>
      <c r="T771" s="184">
        <f>S771*H771</f>
        <v>0</v>
      </c>
      <c r="AR771" s="23" t="s">
        <v>134</v>
      </c>
      <c r="AT771" s="23" t="s">
        <v>129</v>
      </c>
      <c r="AU771" s="23" t="s">
        <v>85</v>
      </c>
      <c r="AY771" s="23" t="s">
        <v>126</v>
      </c>
      <c r="BE771" s="185">
        <f>IF(N771="základní",J771,0)</f>
        <v>0</v>
      </c>
      <c r="BF771" s="185">
        <f>IF(N771="snížená",J771,0)</f>
        <v>0</v>
      </c>
      <c r="BG771" s="185">
        <f>IF(N771="zákl. přenesená",J771,0)</f>
        <v>0</v>
      </c>
      <c r="BH771" s="185">
        <f>IF(N771="sníž. přenesená",J771,0)</f>
        <v>0</v>
      </c>
      <c r="BI771" s="185">
        <f>IF(N771="nulová",J771,0)</f>
        <v>0</v>
      </c>
      <c r="BJ771" s="23" t="s">
        <v>24</v>
      </c>
      <c r="BK771" s="185">
        <f>ROUND(I771*H771,2)</f>
        <v>0</v>
      </c>
      <c r="BL771" s="23" t="s">
        <v>134</v>
      </c>
      <c r="BM771" s="23" t="s">
        <v>1331</v>
      </c>
    </row>
    <row r="772" spans="2:51" s="12" customFormat="1" ht="13.5">
      <c r="B772" s="195"/>
      <c r="D772" s="187" t="s">
        <v>136</v>
      </c>
      <c r="E772" s="204" t="s">
        <v>5</v>
      </c>
      <c r="F772" s="205" t="s">
        <v>1332</v>
      </c>
      <c r="H772" s="206">
        <v>3547.547</v>
      </c>
      <c r="I772" s="200"/>
      <c r="L772" s="195"/>
      <c r="M772" s="201"/>
      <c r="N772" s="202"/>
      <c r="O772" s="202"/>
      <c r="P772" s="202"/>
      <c r="Q772" s="202"/>
      <c r="R772" s="202"/>
      <c r="S772" s="202"/>
      <c r="T772" s="203"/>
      <c r="AT772" s="204" t="s">
        <v>136</v>
      </c>
      <c r="AU772" s="204" t="s">
        <v>85</v>
      </c>
      <c r="AV772" s="12" t="s">
        <v>85</v>
      </c>
      <c r="AW772" s="12" t="s">
        <v>39</v>
      </c>
      <c r="AX772" s="12" t="s">
        <v>24</v>
      </c>
      <c r="AY772" s="204" t="s">
        <v>126</v>
      </c>
    </row>
    <row r="773" spans="2:51" s="11" customFormat="1" ht="27">
      <c r="B773" s="186"/>
      <c r="D773" s="196" t="s">
        <v>136</v>
      </c>
      <c r="E773" s="207" t="s">
        <v>5</v>
      </c>
      <c r="F773" s="208" t="s">
        <v>1333</v>
      </c>
      <c r="H773" s="209" t="s">
        <v>5</v>
      </c>
      <c r="I773" s="191"/>
      <c r="L773" s="186"/>
      <c r="M773" s="192"/>
      <c r="N773" s="193"/>
      <c r="O773" s="193"/>
      <c r="P773" s="193"/>
      <c r="Q773" s="193"/>
      <c r="R773" s="193"/>
      <c r="S773" s="193"/>
      <c r="T773" s="194"/>
      <c r="AT773" s="190" t="s">
        <v>136</v>
      </c>
      <c r="AU773" s="190" t="s">
        <v>85</v>
      </c>
      <c r="AV773" s="11" t="s">
        <v>24</v>
      </c>
      <c r="AW773" s="11" t="s">
        <v>39</v>
      </c>
      <c r="AX773" s="11" t="s">
        <v>76</v>
      </c>
      <c r="AY773" s="190" t="s">
        <v>126</v>
      </c>
    </row>
    <row r="774" spans="2:65" s="1" customFormat="1" ht="22.5" customHeight="1">
      <c r="B774" s="173"/>
      <c r="C774" s="174" t="s">
        <v>1334</v>
      </c>
      <c r="D774" s="174" t="s">
        <v>129</v>
      </c>
      <c r="E774" s="175" t="s">
        <v>1335</v>
      </c>
      <c r="F774" s="176" t="s">
        <v>1336</v>
      </c>
      <c r="G774" s="177" t="s">
        <v>335</v>
      </c>
      <c r="H774" s="178">
        <v>310.389</v>
      </c>
      <c r="I774" s="179"/>
      <c r="J774" s="180">
        <f>ROUND(I774*H774,2)</f>
        <v>0</v>
      </c>
      <c r="K774" s="176" t="s">
        <v>133</v>
      </c>
      <c r="L774" s="40"/>
      <c r="M774" s="181" t="s">
        <v>5</v>
      </c>
      <c r="N774" s="182" t="s">
        <v>47</v>
      </c>
      <c r="O774" s="41"/>
      <c r="P774" s="183">
        <f>O774*H774</f>
        <v>0</v>
      </c>
      <c r="Q774" s="183">
        <v>0</v>
      </c>
      <c r="R774" s="183">
        <f>Q774*H774</f>
        <v>0</v>
      </c>
      <c r="S774" s="183">
        <v>0</v>
      </c>
      <c r="T774" s="184">
        <f>S774*H774</f>
        <v>0</v>
      </c>
      <c r="AR774" s="23" t="s">
        <v>134</v>
      </c>
      <c r="AT774" s="23" t="s">
        <v>129</v>
      </c>
      <c r="AU774" s="23" t="s">
        <v>85</v>
      </c>
      <c r="AY774" s="23" t="s">
        <v>126</v>
      </c>
      <c r="BE774" s="185">
        <f>IF(N774="základní",J774,0)</f>
        <v>0</v>
      </c>
      <c r="BF774" s="185">
        <f>IF(N774="snížená",J774,0)</f>
        <v>0</v>
      </c>
      <c r="BG774" s="185">
        <f>IF(N774="zákl. přenesená",J774,0)</f>
        <v>0</v>
      </c>
      <c r="BH774" s="185">
        <f>IF(N774="sníž. přenesená",J774,0)</f>
        <v>0</v>
      </c>
      <c r="BI774" s="185">
        <f>IF(N774="nulová",J774,0)</f>
        <v>0</v>
      </c>
      <c r="BJ774" s="23" t="s">
        <v>24</v>
      </c>
      <c r="BK774" s="185">
        <f>ROUND(I774*H774,2)</f>
        <v>0</v>
      </c>
      <c r="BL774" s="23" t="s">
        <v>134</v>
      </c>
      <c r="BM774" s="23" t="s">
        <v>1337</v>
      </c>
    </row>
    <row r="775" spans="2:51" s="11" customFormat="1" ht="13.5">
      <c r="B775" s="186"/>
      <c r="D775" s="187" t="s">
        <v>136</v>
      </c>
      <c r="E775" s="188" t="s">
        <v>5</v>
      </c>
      <c r="F775" s="189" t="s">
        <v>1338</v>
      </c>
      <c r="H775" s="190" t="s">
        <v>5</v>
      </c>
      <c r="I775" s="191"/>
      <c r="L775" s="186"/>
      <c r="M775" s="192"/>
      <c r="N775" s="193"/>
      <c r="O775" s="193"/>
      <c r="P775" s="193"/>
      <c r="Q775" s="193"/>
      <c r="R775" s="193"/>
      <c r="S775" s="193"/>
      <c r="T775" s="194"/>
      <c r="AT775" s="190" t="s">
        <v>136</v>
      </c>
      <c r="AU775" s="190" t="s">
        <v>85</v>
      </c>
      <c r="AV775" s="11" t="s">
        <v>24</v>
      </c>
      <c r="AW775" s="11" t="s">
        <v>39</v>
      </c>
      <c r="AX775" s="11" t="s">
        <v>76</v>
      </c>
      <c r="AY775" s="190" t="s">
        <v>126</v>
      </c>
    </row>
    <row r="776" spans="2:51" s="12" customFormat="1" ht="13.5">
      <c r="B776" s="195"/>
      <c r="D776" s="187" t="s">
        <v>136</v>
      </c>
      <c r="E776" s="204" t="s">
        <v>5</v>
      </c>
      <c r="F776" s="205" t="s">
        <v>1306</v>
      </c>
      <c r="H776" s="206">
        <v>4.1</v>
      </c>
      <c r="I776" s="200"/>
      <c r="L776" s="195"/>
      <c r="M776" s="201"/>
      <c r="N776" s="202"/>
      <c r="O776" s="202"/>
      <c r="P776" s="202"/>
      <c r="Q776" s="202"/>
      <c r="R776" s="202"/>
      <c r="S776" s="202"/>
      <c r="T776" s="203"/>
      <c r="AT776" s="204" t="s">
        <v>136</v>
      </c>
      <c r="AU776" s="204" t="s">
        <v>85</v>
      </c>
      <c r="AV776" s="12" t="s">
        <v>85</v>
      </c>
      <c r="AW776" s="12" t="s">
        <v>39</v>
      </c>
      <c r="AX776" s="12" t="s">
        <v>76</v>
      </c>
      <c r="AY776" s="204" t="s">
        <v>126</v>
      </c>
    </row>
    <row r="777" spans="2:51" s="12" customFormat="1" ht="13.5">
      <c r="B777" s="195"/>
      <c r="D777" s="187" t="s">
        <v>136</v>
      </c>
      <c r="E777" s="204" t="s">
        <v>5</v>
      </c>
      <c r="F777" s="205" t="s">
        <v>1307</v>
      </c>
      <c r="H777" s="206">
        <v>104.58</v>
      </c>
      <c r="I777" s="200"/>
      <c r="L777" s="195"/>
      <c r="M777" s="201"/>
      <c r="N777" s="202"/>
      <c r="O777" s="202"/>
      <c r="P777" s="202"/>
      <c r="Q777" s="202"/>
      <c r="R777" s="202"/>
      <c r="S777" s="202"/>
      <c r="T777" s="203"/>
      <c r="AT777" s="204" t="s">
        <v>136</v>
      </c>
      <c r="AU777" s="204" t="s">
        <v>85</v>
      </c>
      <c r="AV777" s="12" t="s">
        <v>85</v>
      </c>
      <c r="AW777" s="12" t="s">
        <v>39</v>
      </c>
      <c r="AX777" s="12" t="s">
        <v>76</v>
      </c>
      <c r="AY777" s="204" t="s">
        <v>126</v>
      </c>
    </row>
    <row r="778" spans="2:51" s="12" customFormat="1" ht="13.5">
      <c r="B778" s="195"/>
      <c r="D778" s="187" t="s">
        <v>136</v>
      </c>
      <c r="E778" s="204" t="s">
        <v>5</v>
      </c>
      <c r="F778" s="205" t="s">
        <v>1308</v>
      </c>
      <c r="H778" s="206">
        <v>1.402</v>
      </c>
      <c r="I778" s="200"/>
      <c r="L778" s="195"/>
      <c r="M778" s="201"/>
      <c r="N778" s="202"/>
      <c r="O778" s="202"/>
      <c r="P778" s="202"/>
      <c r="Q778" s="202"/>
      <c r="R778" s="202"/>
      <c r="S778" s="202"/>
      <c r="T778" s="203"/>
      <c r="AT778" s="204" t="s">
        <v>136</v>
      </c>
      <c r="AU778" s="204" t="s">
        <v>85</v>
      </c>
      <c r="AV778" s="12" t="s">
        <v>85</v>
      </c>
      <c r="AW778" s="12" t="s">
        <v>39</v>
      </c>
      <c r="AX778" s="12" t="s">
        <v>76</v>
      </c>
      <c r="AY778" s="204" t="s">
        <v>126</v>
      </c>
    </row>
    <row r="779" spans="2:51" s="12" customFormat="1" ht="13.5">
      <c r="B779" s="195"/>
      <c r="D779" s="187" t="s">
        <v>136</v>
      </c>
      <c r="E779" s="204" t="s">
        <v>5</v>
      </c>
      <c r="F779" s="205" t="s">
        <v>1309</v>
      </c>
      <c r="H779" s="206">
        <v>2.117</v>
      </c>
      <c r="I779" s="200"/>
      <c r="L779" s="195"/>
      <c r="M779" s="201"/>
      <c r="N779" s="202"/>
      <c r="O779" s="202"/>
      <c r="P779" s="202"/>
      <c r="Q779" s="202"/>
      <c r="R779" s="202"/>
      <c r="S779" s="202"/>
      <c r="T779" s="203"/>
      <c r="AT779" s="204" t="s">
        <v>136</v>
      </c>
      <c r="AU779" s="204" t="s">
        <v>85</v>
      </c>
      <c r="AV779" s="12" t="s">
        <v>85</v>
      </c>
      <c r="AW779" s="12" t="s">
        <v>39</v>
      </c>
      <c r="AX779" s="12" t="s">
        <v>76</v>
      </c>
      <c r="AY779" s="204" t="s">
        <v>126</v>
      </c>
    </row>
    <row r="780" spans="2:51" s="12" customFormat="1" ht="13.5">
      <c r="B780" s="195"/>
      <c r="D780" s="187" t="s">
        <v>136</v>
      </c>
      <c r="E780" s="204" t="s">
        <v>5</v>
      </c>
      <c r="F780" s="205" t="s">
        <v>1310</v>
      </c>
      <c r="H780" s="206">
        <v>174.6</v>
      </c>
      <c r="I780" s="200"/>
      <c r="L780" s="195"/>
      <c r="M780" s="201"/>
      <c r="N780" s="202"/>
      <c r="O780" s="202"/>
      <c r="P780" s="202"/>
      <c r="Q780" s="202"/>
      <c r="R780" s="202"/>
      <c r="S780" s="202"/>
      <c r="T780" s="203"/>
      <c r="AT780" s="204" t="s">
        <v>136</v>
      </c>
      <c r="AU780" s="204" t="s">
        <v>85</v>
      </c>
      <c r="AV780" s="12" t="s">
        <v>85</v>
      </c>
      <c r="AW780" s="12" t="s">
        <v>39</v>
      </c>
      <c r="AX780" s="12" t="s">
        <v>76</v>
      </c>
      <c r="AY780" s="204" t="s">
        <v>126</v>
      </c>
    </row>
    <row r="781" spans="2:51" s="12" customFormat="1" ht="13.5">
      <c r="B781" s="195"/>
      <c r="D781" s="187" t="s">
        <v>136</v>
      </c>
      <c r="E781" s="204" t="s">
        <v>5</v>
      </c>
      <c r="F781" s="205" t="s">
        <v>1311</v>
      </c>
      <c r="H781" s="206">
        <v>8.924</v>
      </c>
      <c r="I781" s="200"/>
      <c r="L781" s="195"/>
      <c r="M781" s="201"/>
      <c r="N781" s="202"/>
      <c r="O781" s="202"/>
      <c r="P781" s="202"/>
      <c r="Q781" s="202"/>
      <c r="R781" s="202"/>
      <c r="S781" s="202"/>
      <c r="T781" s="203"/>
      <c r="AT781" s="204" t="s">
        <v>136</v>
      </c>
      <c r="AU781" s="204" t="s">
        <v>85</v>
      </c>
      <c r="AV781" s="12" t="s">
        <v>85</v>
      </c>
      <c r="AW781" s="12" t="s">
        <v>39</v>
      </c>
      <c r="AX781" s="12" t="s">
        <v>76</v>
      </c>
      <c r="AY781" s="204" t="s">
        <v>126</v>
      </c>
    </row>
    <row r="782" spans="2:51" s="12" customFormat="1" ht="13.5">
      <c r="B782" s="195"/>
      <c r="D782" s="187" t="s">
        <v>136</v>
      </c>
      <c r="E782" s="204" t="s">
        <v>5</v>
      </c>
      <c r="F782" s="205" t="s">
        <v>1312</v>
      </c>
      <c r="H782" s="206">
        <v>12.065</v>
      </c>
      <c r="I782" s="200"/>
      <c r="L782" s="195"/>
      <c r="M782" s="201"/>
      <c r="N782" s="202"/>
      <c r="O782" s="202"/>
      <c r="P782" s="202"/>
      <c r="Q782" s="202"/>
      <c r="R782" s="202"/>
      <c r="S782" s="202"/>
      <c r="T782" s="203"/>
      <c r="AT782" s="204" t="s">
        <v>136</v>
      </c>
      <c r="AU782" s="204" t="s">
        <v>85</v>
      </c>
      <c r="AV782" s="12" t="s">
        <v>85</v>
      </c>
      <c r="AW782" s="12" t="s">
        <v>39</v>
      </c>
      <c r="AX782" s="12" t="s">
        <v>76</v>
      </c>
      <c r="AY782" s="204" t="s">
        <v>126</v>
      </c>
    </row>
    <row r="783" spans="2:51" s="12" customFormat="1" ht="13.5">
      <c r="B783" s="195"/>
      <c r="D783" s="187" t="s">
        <v>136</v>
      </c>
      <c r="E783" s="204" t="s">
        <v>5</v>
      </c>
      <c r="F783" s="205" t="s">
        <v>1313</v>
      </c>
      <c r="H783" s="206">
        <v>0.186</v>
      </c>
      <c r="I783" s="200"/>
      <c r="L783" s="195"/>
      <c r="M783" s="201"/>
      <c r="N783" s="202"/>
      <c r="O783" s="202"/>
      <c r="P783" s="202"/>
      <c r="Q783" s="202"/>
      <c r="R783" s="202"/>
      <c r="S783" s="202"/>
      <c r="T783" s="203"/>
      <c r="AT783" s="204" t="s">
        <v>136</v>
      </c>
      <c r="AU783" s="204" t="s">
        <v>85</v>
      </c>
      <c r="AV783" s="12" t="s">
        <v>85</v>
      </c>
      <c r="AW783" s="12" t="s">
        <v>39</v>
      </c>
      <c r="AX783" s="12" t="s">
        <v>76</v>
      </c>
      <c r="AY783" s="204" t="s">
        <v>126</v>
      </c>
    </row>
    <row r="784" spans="2:51" s="11" customFormat="1" ht="13.5">
      <c r="B784" s="186"/>
      <c r="D784" s="187" t="s">
        <v>136</v>
      </c>
      <c r="E784" s="188" t="s">
        <v>5</v>
      </c>
      <c r="F784" s="189" t="s">
        <v>1339</v>
      </c>
      <c r="H784" s="190" t="s">
        <v>5</v>
      </c>
      <c r="I784" s="191"/>
      <c r="L784" s="186"/>
      <c r="M784" s="192"/>
      <c r="N784" s="193"/>
      <c r="O784" s="193"/>
      <c r="P784" s="193"/>
      <c r="Q784" s="193"/>
      <c r="R784" s="193"/>
      <c r="S784" s="193"/>
      <c r="T784" s="194"/>
      <c r="AT784" s="190" t="s">
        <v>136</v>
      </c>
      <c r="AU784" s="190" t="s">
        <v>85</v>
      </c>
      <c r="AV784" s="11" t="s">
        <v>24</v>
      </c>
      <c r="AW784" s="11" t="s">
        <v>39</v>
      </c>
      <c r="AX784" s="11" t="s">
        <v>76</v>
      </c>
      <c r="AY784" s="190" t="s">
        <v>126</v>
      </c>
    </row>
    <row r="785" spans="2:51" s="12" customFormat="1" ht="13.5">
      <c r="B785" s="195"/>
      <c r="D785" s="187" t="s">
        <v>136</v>
      </c>
      <c r="E785" s="204" t="s">
        <v>5</v>
      </c>
      <c r="F785" s="205" t="s">
        <v>1340</v>
      </c>
      <c r="H785" s="206">
        <v>1.41</v>
      </c>
      <c r="I785" s="200"/>
      <c r="L785" s="195"/>
      <c r="M785" s="201"/>
      <c r="N785" s="202"/>
      <c r="O785" s="202"/>
      <c r="P785" s="202"/>
      <c r="Q785" s="202"/>
      <c r="R785" s="202"/>
      <c r="S785" s="202"/>
      <c r="T785" s="203"/>
      <c r="AT785" s="204" t="s">
        <v>136</v>
      </c>
      <c r="AU785" s="204" t="s">
        <v>85</v>
      </c>
      <c r="AV785" s="12" t="s">
        <v>85</v>
      </c>
      <c r="AW785" s="12" t="s">
        <v>39</v>
      </c>
      <c r="AX785" s="12" t="s">
        <v>76</v>
      </c>
      <c r="AY785" s="204" t="s">
        <v>126</v>
      </c>
    </row>
    <row r="786" spans="2:51" s="14" customFormat="1" ht="13.5">
      <c r="B786" s="222"/>
      <c r="D786" s="187" t="s">
        <v>136</v>
      </c>
      <c r="E786" s="223" t="s">
        <v>5</v>
      </c>
      <c r="F786" s="224" t="s">
        <v>258</v>
      </c>
      <c r="H786" s="225">
        <v>309.384</v>
      </c>
      <c r="I786" s="226"/>
      <c r="L786" s="222"/>
      <c r="M786" s="227"/>
      <c r="N786" s="228"/>
      <c r="O786" s="228"/>
      <c r="P786" s="228"/>
      <c r="Q786" s="228"/>
      <c r="R786" s="228"/>
      <c r="S786" s="228"/>
      <c r="T786" s="229"/>
      <c r="AT786" s="223" t="s">
        <v>136</v>
      </c>
      <c r="AU786" s="223" t="s">
        <v>85</v>
      </c>
      <c r="AV786" s="14" t="s">
        <v>143</v>
      </c>
      <c r="AW786" s="14" t="s">
        <v>39</v>
      </c>
      <c r="AX786" s="14" t="s">
        <v>76</v>
      </c>
      <c r="AY786" s="223" t="s">
        <v>126</v>
      </c>
    </row>
    <row r="787" spans="2:51" s="11" customFormat="1" ht="13.5">
      <c r="B787" s="186"/>
      <c r="D787" s="187" t="s">
        <v>136</v>
      </c>
      <c r="E787" s="188" t="s">
        <v>5</v>
      </c>
      <c r="F787" s="189" t="s">
        <v>1341</v>
      </c>
      <c r="H787" s="190" t="s">
        <v>5</v>
      </c>
      <c r="I787" s="191"/>
      <c r="L787" s="186"/>
      <c r="M787" s="192"/>
      <c r="N787" s="193"/>
      <c r="O787" s="193"/>
      <c r="P787" s="193"/>
      <c r="Q787" s="193"/>
      <c r="R787" s="193"/>
      <c r="S787" s="193"/>
      <c r="T787" s="194"/>
      <c r="AT787" s="190" t="s">
        <v>136</v>
      </c>
      <c r="AU787" s="190" t="s">
        <v>85</v>
      </c>
      <c r="AV787" s="11" t="s">
        <v>24</v>
      </c>
      <c r="AW787" s="11" t="s">
        <v>39</v>
      </c>
      <c r="AX787" s="11" t="s">
        <v>76</v>
      </c>
      <c r="AY787" s="190" t="s">
        <v>126</v>
      </c>
    </row>
    <row r="788" spans="2:51" s="12" customFormat="1" ht="13.5">
      <c r="B788" s="195"/>
      <c r="D788" s="187" t="s">
        <v>136</v>
      </c>
      <c r="E788" s="204" t="s">
        <v>5</v>
      </c>
      <c r="F788" s="205" t="s">
        <v>1342</v>
      </c>
      <c r="H788" s="206">
        <v>0.492</v>
      </c>
      <c r="I788" s="200"/>
      <c r="L788" s="195"/>
      <c r="M788" s="201"/>
      <c r="N788" s="202"/>
      <c r="O788" s="202"/>
      <c r="P788" s="202"/>
      <c r="Q788" s="202"/>
      <c r="R788" s="202"/>
      <c r="S788" s="202"/>
      <c r="T788" s="203"/>
      <c r="AT788" s="204" t="s">
        <v>136</v>
      </c>
      <c r="AU788" s="204" t="s">
        <v>85</v>
      </c>
      <c r="AV788" s="12" t="s">
        <v>85</v>
      </c>
      <c r="AW788" s="12" t="s">
        <v>39</v>
      </c>
      <c r="AX788" s="12" t="s">
        <v>76</v>
      </c>
      <c r="AY788" s="204" t="s">
        <v>126</v>
      </c>
    </row>
    <row r="789" spans="2:51" s="12" customFormat="1" ht="13.5">
      <c r="B789" s="195"/>
      <c r="D789" s="187" t="s">
        <v>136</v>
      </c>
      <c r="E789" s="204" t="s">
        <v>5</v>
      </c>
      <c r="F789" s="205" t="s">
        <v>1343</v>
      </c>
      <c r="H789" s="206">
        <v>0.171</v>
      </c>
      <c r="I789" s="200"/>
      <c r="L789" s="195"/>
      <c r="M789" s="201"/>
      <c r="N789" s="202"/>
      <c r="O789" s="202"/>
      <c r="P789" s="202"/>
      <c r="Q789" s="202"/>
      <c r="R789" s="202"/>
      <c r="S789" s="202"/>
      <c r="T789" s="203"/>
      <c r="AT789" s="204" t="s">
        <v>136</v>
      </c>
      <c r="AU789" s="204" t="s">
        <v>85</v>
      </c>
      <c r="AV789" s="12" t="s">
        <v>85</v>
      </c>
      <c r="AW789" s="12" t="s">
        <v>39</v>
      </c>
      <c r="AX789" s="12" t="s">
        <v>76</v>
      </c>
      <c r="AY789" s="204" t="s">
        <v>126</v>
      </c>
    </row>
    <row r="790" spans="2:51" s="12" customFormat="1" ht="13.5">
      <c r="B790" s="195"/>
      <c r="D790" s="187" t="s">
        <v>136</v>
      </c>
      <c r="E790" s="204" t="s">
        <v>5</v>
      </c>
      <c r="F790" s="205" t="s">
        <v>1344</v>
      </c>
      <c r="H790" s="206">
        <v>0.342</v>
      </c>
      <c r="I790" s="200"/>
      <c r="L790" s="195"/>
      <c r="M790" s="201"/>
      <c r="N790" s="202"/>
      <c r="O790" s="202"/>
      <c r="P790" s="202"/>
      <c r="Q790" s="202"/>
      <c r="R790" s="202"/>
      <c r="S790" s="202"/>
      <c r="T790" s="203"/>
      <c r="AT790" s="204" t="s">
        <v>136</v>
      </c>
      <c r="AU790" s="204" t="s">
        <v>85</v>
      </c>
      <c r="AV790" s="12" t="s">
        <v>85</v>
      </c>
      <c r="AW790" s="12" t="s">
        <v>39</v>
      </c>
      <c r="AX790" s="12" t="s">
        <v>76</v>
      </c>
      <c r="AY790" s="204" t="s">
        <v>126</v>
      </c>
    </row>
    <row r="791" spans="2:51" s="14" customFormat="1" ht="13.5">
      <c r="B791" s="222"/>
      <c r="D791" s="187" t="s">
        <v>136</v>
      </c>
      <c r="E791" s="223" t="s">
        <v>5</v>
      </c>
      <c r="F791" s="224" t="s">
        <v>258</v>
      </c>
      <c r="H791" s="225">
        <v>1.005</v>
      </c>
      <c r="I791" s="226"/>
      <c r="L791" s="222"/>
      <c r="M791" s="227"/>
      <c r="N791" s="228"/>
      <c r="O791" s="228"/>
      <c r="P791" s="228"/>
      <c r="Q791" s="228"/>
      <c r="R791" s="228"/>
      <c r="S791" s="228"/>
      <c r="T791" s="229"/>
      <c r="AT791" s="223" t="s">
        <v>136</v>
      </c>
      <c r="AU791" s="223" t="s">
        <v>85</v>
      </c>
      <c r="AV791" s="14" t="s">
        <v>143</v>
      </c>
      <c r="AW791" s="14" t="s">
        <v>39</v>
      </c>
      <c r="AX791" s="14" t="s">
        <v>76</v>
      </c>
      <c r="AY791" s="223" t="s">
        <v>126</v>
      </c>
    </row>
    <row r="792" spans="2:51" s="13" customFormat="1" ht="13.5">
      <c r="B792" s="213"/>
      <c r="D792" s="196" t="s">
        <v>136</v>
      </c>
      <c r="E792" s="214" t="s">
        <v>5</v>
      </c>
      <c r="F792" s="215" t="s">
        <v>237</v>
      </c>
      <c r="H792" s="216">
        <v>310.389</v>
      </c>
      <c r="I792" s="217"/>
      <c r="L792" s="213"/>
      <c r="M792" s="218"/>
      <c r="N792" s="219"/>
      <c r="O792" s="219"/>
      <c r="P792" s="219"/>
      <c r="Q792" s="219"/>
      <c r="R792" s="219"/>
      <c r="S792" s="219"/>
      <c r="T792" s="220"/>
      <c r="AT792" s="221" t="s">
        <v>136</v>
      </c>
      <c r="AU792" s="221" t="s">
        <v>85</v>
      </c>
      <c r="AV792" s="13" t="s">
        <v>134</v>
      </c>
      <c r="AW792" s="13" t="s">
        <v>39</v>
      </c>
      <c r="AX792" s="13" t="s">
        <v>24</v>
      </c>
      <c r="AY792" s="221" t="s">
        <v>126</v>
      </c>
    </row>
    <row r="793" spans="2:65" s="1" customFormat="1" ht="22.5" customHeight="1">
      <c r="B793" s="173"/>
      <c r="C793" s="174" t="s">
        <v>1345</v>
      </c>
      <c r="D793" s="174" t="s">
        <v>129</v>
      </c>
      <c r="E793" s="175" t="s">
        <v>1346</v>
      </c>
      <c r="F793" s="176" t="s">
        <v>1347</v>
      </c>
      <c r="G793" s="177" t="s">
        <v>335</v>
      </c>
      <c r="H793" s="178">
        <v>5897.391</v>
      </c>
      <c r="I793" s="179"/>
      <c r="J793" s="180">
        <f>ROUND(I793*H793,2)</f>
        <v>0</v>
      </c>
      <c r="K793" s="176" t="s">
        <v>133</v>
      </c>
      <c r="L793" s="40"/>
      <c r="M793" s="181" t="s">
        <v>5</v>
      </c>
      <c r="N793" s="182" t="s">
        <v>47</v>
      </c>
      <c r="O793" s="41"/>
      <c r="P793" s="183">
        <f>O793*H793</f>
        <v>0</v>
      </c>
      <c r="Q793" s="183">
        <v>0</v>
      </c>
      <c r="R793" s="183">
        <f>Q793*H793</f>
        <v>0</v>
      </c>
      <c r="S793" s="183">
        <v>0</v>
      </c>
      <c r="T793" s="184">
        <f>S793*H793</f>
        <v>0</v>
      </c>
      <c r="AR793" s="23" t="s">
        <v>134</v>
      </c>
      <c r="AT793" s="23" t="s">
        <v>129</v>
      </c>
      <c r="AU793" s="23" t="s">
        <v>85</v>
      </c>
      <c r="AY793" s="23" t="s">
        <v>126</v>
      </c>
      <c r="BE793" s="185">
        <f>IF(N793="základní",J793,0)</f>
        <v>0</v>
      </c>
      <c r="BF793" s="185">
        <f>IF(N793="snížená",J793,0)</f>
        <v>0</v>
      </c>
      <c r="BG793" s="185">
        <f>IF(N793="zákl. přenesená",J793,0)</f>
        <v>0</v>
      </c>
      <c r="BH793" s="185">
        <f>IF(N793="sníž. přenesená",J793,0)</f>
        <v>0</v>
      </c>
      <c r="BI793" s="185">
        <f>IF(N793="nulová",J793,0)</f>
        <v>0</v>
      </c>
      <c r="BJ793" s="23" t="s">
        <v>24</v>
      </c>
      <c r="BK793" s="185">
        <f>ROUND(I793*H793,2)</f>
        <v>0</v>
      </c>
      <c r="BL793" s="23" t="s">
        <v>134</v>
      </c>
      <c r="BM793" s="23" t="s">
        <v>1348</v>
      </c>
    </row>
    <row r="794" spans="2:51" s="12" customFormat="1" ht="13.5">
      <c r="B794" s="195"/>
      <c r="D794" s="187" t="s">
        <v>136</v>
      </c>
      <c r="E794" s="204" t="s">
        <v>5</v>
      </c>
      <c r="F794" s="205" t="s">
        <v>1349</v>
      </c>
      <c r="H794" s="206">
        <v>5897.391</v>
      </c>
      <c r="I794" s="200"/>
      <c r="L794" s="195"/>
      <c r="M794" s="201"/>
      <c r="N794" s="202"/>
      <c r="O794" s="202"/>
      <c r="P794" s="202"/>
      <c r="Q794" s="202"/>
      <c r="R794" s="202"/>
      <c r="S794" s="202"/>
      <c r="T794" s="203"/>
      <c r="AT794" s="204" t="s">
        <v>136</v>
      </c>
      <c r="AU794" s="204" t="s">
        <v>85</v>
      </c>
      <c r="AV794" s="12" t="s">
        <v>85</v>
      </c>
      <c r="AW794" s="12" t="s">
        <v>39</v>
      </c>
      <c r="AX794" s="12" t="s">
        <v>24</v>
      </c>
      <c r="AY794" s="204" t="s">
        <v>126</v>
      </c>
    </row>
    <row r="795" spans="2:51" s="11" customFormat="1" ht="27">
      <c r="B795" s="186"/>
      <c r="D795" s="196" t="s">
        <v>136</v>
      </c>
      <c r="E795" s="207" t="s">
        <v>5</v>
      </c>
      <c r="F795" s="208" t="s">
        <v>1333</v>
      </c>
      <c r="H795" s="209" t="s">
        <v>5</v>
      </c>
      <c r="I795" s="191"/>
      <c r="L795" s="186"/>
      <c r="M795" s="192"/>
      <c r="N795" s="193"/>
      <c r="O795" s="193"/>
      <c r="P795" s="193"/>
      <c r="Q795" s="193"/>
      <c r="R795" s="193"/>
      <c r="S795" s="193"/>
      <c r="T795" s="194"/>
      <c r="AT795" s="190" t="s">
        <v>136</v>
      </c>
      <c r="AU795" s="190" t="s">
        <v>85</v>
      </c>
      <c r="AV795" s="11" t="s">
        <v>24</v>
      </c>
      <c r="AW795" s="11" t="s">
        <v>39</v>
      </c>
      <c r="AX795" s="11" t="s">
        <v>76</v>
      </c>
      <c r="AY795" s="190" t="s">
        <v>126</v>
      </c>
    </row>
    <row r="796" spans="2:65" s="1" customFormat="1" ht="22.5" customHeight="1">
      <c r="B796" s="173"/>
      <c r="C796" s="174" t="s">
        <v>1350</v>
      </c>
      <c r="D796" s="174" t="s">
        <v>129</v>
      </c>
      <c r="E796" s="175" t="s">
        <v>1351</v>
      </c>
      <c r="F796" s="176" t="s">
        <v>1352</v>
      </c>
      <c r="G796" s="177" t="s">
        <v>335</v>
      </c>
      <c r="H796" s="178">
        <v>308.979</v>
      </c>
      <c r="I796" s="179"/>
      <c r="J796" s="180">
        <f>ROUND(I796*H796,2)</f>
        <v>0</v>
      </c>
      <c r="K796" s="176" t="s">
        <v>133</v>
      </c>
      <c r="L796" s="40"/>
      <c r="M796" s="181" t="s">
        <v>5</v>
      </c>
      <c r="N796" s="182" t="s">
        <v>47</v>
      </c>
      <c r="O796" s="41"/>
      <c r="P796" s="183">
        <f>O796*H796</f>
        <v>0</v>
      </c>
      <c r="Q796" s="183">
        <v>0</v>
      </c>
      <c r="R796" s="183">
        <f>Q796*H796</f>
        <v>0</v>
      </c>
      <c r="S796" s="183">
        <v>0</v>
      </c>
      <c r="T796" s="184">
        <f>S796*H796</f>
        <v>0</v>
      </c>
      <c r="AR796" s="23" t="s">
        <v>134</v>
      </c>
      <c r="AT796" s="23" t="s">
        <v>129</v>
      </c>
      <c r="AU796" s="23" t="s">
        <v>85</v>
      </c>
      <c r="AY796" s="23" t="s">
        <v>126</v>
      </c>
      <c r="BE796" s="185">
        <f>IF(N796="základní",J796,0)</f>
        <v>0</v>
      </c>
      <c r="BF796" s="185">
        <f>IF(N796="snížená",J796,0)</f>
        <v>0</v>
      </c>
      <c r="BG796" s="185">
        <f>IF(N796="zákl. přenesená",J796,0)</f>
        <v>0</v>
      </c>
      <c r="BH796" s="185">
        <f>IF(N796="sníž. přenesená",J796,0)</f>
        <v>0</v>
      </c>
      <c r="BI796" s="185">
        <f>IF(N796="nulová",J796,0)</f>
        <v>0</v>
      </c>
      <c r="BJ796" s="23" t="s">
        <v>24</v>
      </c>
      <c r="BK796" s="185">
        <f>ROUND(I796*H796,2)</f>
        <v>0</v>
      </c>
      <c r="BL796" s="23" t="s">
        <v>134</v>
      </c>
      <c r="BM796" s="23" t="s">
        <v>1353</v>
      </c>
    </row>
    <row r="797" spans="2:51" s="12" customFormat="1" ht="13.5">
      <c r="B797" s="195"/>
      <c r="D797" s="196" t="s">
        <v>136</v>
      </c>
      <c r="E797" s="197" t="s">
        <v>5</v>
      </c>
      <c r="F797" s="198" t="s">
        <v>1354</v>
      </c>
      <c r="H797" s="199">
        <v>308.979</v>
      </c>
      <c r="I797" s="200"/>
      <c r="L797" s="195"/>
      <c r="M797" s="201"/>
      <c r="N797" s="202"/>
      <c r="O797" s="202"/>
      <c r="P797" s="202"/>
      <c r="Q797" s="202"/>
      <c r="R797" s="202"/>
      <c r="S797" s="202"/>
      <c r="T797" s="203"/>
      <c r="AT797" s="204" t="s">
        <v>136</v>
      </c>
      <c r="AU797" s="204" t="s">
        <v>85</v>
      </c>
      <c r="AV797" s="12" t="s">
        <v>85</v>
      </c>
      <c r="AW797" s="12" t="s">
        <v>39</v>
      </c>
      <c r="AX797" s="12" t="s">
        <v>24</v>
      </c>
      <c r="AY797" s="204" t="s">
        <v>126</v>
      </c>
    </row>
    <row r="798" spans="2:65" s="1" customFormat="1" ht="22.5" customHeight="1">
      <c r="B798" s="173"/>
      <c r="C798" s="174" t="s">
        <v>1355</v>
      </c>
      <c r="D798" s="174" t="s">
        <v>129</v>
      </c>
      <c r="E798" s="175" t="s">
        <v>1356</v>
      </c>
      <c r="F798" s="176" t="s">
        <v>1357</v>
      </c>
      <c r="G798" s="177" t="s">
        <v>335</v>
      </c>
      <c r="H798" s="178">
        <v>79.629</v>
      </c>
      <c r="I798" s="179"/>
      <c r="J798" s="180">
        <f>ROUND(I798*H798,2)</f>
        <v>0</v>
      </c>
      <c r="K798" s="176" t="s">
        <v>133</v>
      </c>
      <c r="L798" s="40"/>
      <c r="M798" s="181" t="s">
        <v>5</v>
      </c>
      <c r="N798" s="182" t="s">
        <v>47</v>
      </c>
      <c r="O798" s="41"/>
      <c r="P798" s="183">
        <f>O798*H798</f>
        <v>0</v>
      </c>
      <c r="Q798" s="183">
        <v>0</v>
      </c>
      <c r="R798" s="183">
        <f>Q798*H798</f>
        <v>0</v>
      </c>
      <c r="S798" s="183">
        <v>0</v>
      </c>
      <c r="T798" s="184">
        <f>S798*H798</f>
        <v>0</v>
      </c>
      <c r="AR798" s="23" t="s">
        <v>134</v>
      </c>
      <c r="AT798" s="23" t="s">
        <v>129</v>
      </c>
      <c r="AU798" s="23" t="s">
        <v>85</v>
      </c>
      <c r="AY798" s="23" t="s">
        <v>126</v>
      </c>
      <c r="BE798" s="185">
        <f>IF(N798="základní",J798,0)</f>
        <v>0</v>
      </c>
      <c r="BF798" s="185">
        <f>IF(N798="snížená",J798,0)</f>
        <v>0</v>
      </c>
      <c r="BG798" s="185">
        <f>IF(N798="zákl. přenesená",J798,0)</f>
        <v>0</v>
      </c>
      <c r="BH798" s="185">
        <f>IF(N798="sníž. přenesená",J798,0)</f>
        <v>0</v>
      </c>
      <c r="BI798" s="185">
        <f>IF(N798="nulová",J798,0)</f>
        <v>0</v>
      </c>
      <c r="BJ798" s="23" t="s">
        <v>24</v>
      </c>
      <c r="BK798" s="185">
        <f>ROUND(I798*H798,2)</f>
        <v>0</v>
      </c>
      <c r="BL798" s="23" t="s">
        <v>134</v>
      </c>
      <c r="BM798" s="23" t="s">
        <v>1358</v>
      </c>
    </row>
    <row r="799" spans="2:51" s="11" customFormat="1" ht="13.5">
      <c r="B799" s="186"/>
      <c r="D799" s="187" t="s">
        <v>136</v>
      </c>
      <c r="E799" s="188" t="s">
        <v>5</v>
      </c>
      <c r="F799" s="189" t="s">
        <v>1326</v>
      </c>
      <c r="H799" s="190" t="s">
        <v>5</v>
      </c>
      <c r="I799" s="191"/>
      <c r="L799" s="186"/>
      <c r="M799" s="192"/>
      <c r="N799" s="193"/>
      <c r="O799" s="193"/>
      <c r="P799" s="193"/>
      <c r="Q799" s="193"/>
      <c r="R799" s="193"/>
      <c r="S799" s="193"/>
      <c r="T799" s="194"/>
      <c r="AT799" s="190" t="s">
        <v>136</v>
      </c>
      <c r="AU799" s="190" t="s">
        <v>85</v>
      </c>
      <c r="AV799" s="11" t="s">
        <v>24</v>
      </c>
      <c r="AW799" s="11" t="s">
        <v>39</v>
      </c>
      <c r="AX799" s="11" t="s">
        <v>76</v>
      </c>
      <c r="AY799" s="190" t="s">
        <v>126</v>
      </c>
    </row>
    <row r="800" spans="2:51" s="12" customFormat="1" ht="13.5">
      <c r="B800" s="195"/>
      <c r="D800" s="187" t="s">
        <v>136</v>
      </c>
      <c r="E800" s="204" t="s">
        <v>5</v>
      </c>
      <c r="F800" s="205" t="s">
        <v>1327</v>
      </c>
      <c r="H800" s="206">
        <v>79.629</v>
      </c>
      <c r="I800" s="200"/>
      <c r="L800" s="195"/>
      <c r="M800" s="201"/>
      <c r="N800" s="202"/>
      <c r="O800" s="202"/>
      <c r="P800" s="202"/>
      <c r="Q800" s="202"/>
      <c r="R800" s="202"/>
      <c r="S800" s="202"/>
      <c r="T800" s="203"/>
      <c r="AT800" s="204" t="s">
        <v>136</v>
      </c>
      <c r="AU800" s="204" t="s">
        <v>85</v>
      </c>
      <c r="AV800" s="12" t="s">
        <v>85</v>
      </c>
      <c r="AW800" s="12" t="s">
        <v>39</v>
      </c>
      <c r="AX800" s="12" t="s">
        <v>24</v>
      </c>
      <c r="AY800" s="204" t="s">
        <v>126</v>
      </c>
    </row>
    <row r="801" spans="2:63" s="10" customFormat="1" ht="29.85" customHeight="1">
      <c r="B801" s="159"/>
      <c r="D801" s="170" t="s">
        <v>75</v>
      </c>
      <c r="E801" s="171" t="s">
        <v>1359</v>
      </c>
      <c r="F801" s="171" t="s">
        <v>1360</v>
      </c>
      <c r="I801" s="162"/>
      <c r="J801" s="172">
        <f>BK801</f>
        <v>0</v>
      </c>
      <c r="L801" s="159"/>
      <c r="M801" s="164"/>
      <c r="N801" s="165"/>
      <c r="O801" s="165"/>
      <c r="P801" s="166">
        <f>P802</f>
        <v>0</v>
      </c>
      <c r="Q801" s="165"/>
      <c r="R801" s="166">
        <f>R802</f>
        <v>0</v>
      </c>
      <c r="S801" s="165"/>
      <c r="T801" s="167">
        <f>T802</f>
        <v>0</v>
      </c>
      <c r="AR801" s="160" t="s">
        <v>24</v>
      </c>
      <c r="AT801" s="168" t="s">
        <v>75</v>
      </c>
      <c r="AU801" s="168" t="s">
        <v>24</v>
      </c>
      <c r="AY801" s="160" t="s">
        <v>126</v>
      </c>
      <c r="BK801" s="169">
        <f>BK802</f>
        <v>0</v>
      </c>
    </row>
    <row r="802" spans="2:65" s="1" customFormat="1" ht="22.5" customHeight="1">
      <c r="B802" s="173"/>
      <c r="C802" s="174" t="s">
        <v>1361</v>
      </c>
      <c r="D802" s="174" t="s">
        <v>129</v>
      </c>
      <c r="E802" s="175" t="s">
        <v>1362</v>
      </c>
      <c r="F802" s="176" t="s">
        <v>1363</v>
      </c>
      <c r="G802" s="177" t="s">
        <v>335</v>
      </c>
      <c r="H802" s="178">
        <v>920.305</v>
      </c>
      <c r="I802" s="179"/>
      <c r="J802" s="180">
        <f>ROUND(I802*H802,2)</f>
        <v>0</v>
      </c>
      <c r="K802" s="176" t="s">
        <v>133</v>
      </c>
      <c r="L802" s="40"/>
      <c r="M802" s="181" t="s">
        <v>5</v>
      </c>
      <c r="N802" s="182" t="s">
        <v>47</v>
      </c>
      <c r="O802" s="41"/>
      <c r="P802" s="183">
        <f>O802*H802</f>
        <v>0</v>
      </c>
      <c r="Q802" s="183">
        <v>0</v>
      </c>
      <c r="R802" s="183">
        <f>Q802*H802</f>
        <v>0</v>
      </c>
      <c r="S802" s="183">
        <v>0</v>
      </c>
      <c r="T802" s="184">
        <f>S802*H802</f>
        <v>0</v>
      </c>
      <c r="AR802" s="23" t="s">
        <v>134</v>
      </c>
      <c r="AT802" s="23" t="s">
        <v>129</v>
      </c>
      <c r="AU802" s="23" t="s">
        <v>85</v>
      </c>
      <c r="AY802" s="23" t="s">
        <v>126</v>
      </c>
      <c r="BE802" s="185">
        <f>IF(N802="základní",J802,0)</f>
        <v>0</v>
      </c>
      <c r="BF802" s="185">
        <f>IF(N802="snížená",J802,0)</f>
        <v>0</v>
      </c>
      <c r="BG802" s="185">
        <f>IF(N802="zákl. přenesená",J802,0)</f>
        <v>0</v>
      </c>
      <c r="BH802" s="185">
        <f>IF(N802="sníž. přenesená",J802,0)</f>
        <v>0</v>
      </c>
      <c r="BI802" s="185">
        <f>IF(N802="nulová",J802,0)</f>
        <v>0</v>
      </c>
      <c r="BJ802" s="23" t="s">
        <v>24</v>
      </c>
      <c r="BK802" s="185">
        <f>ROUND(I802*H802,2)</f>
        <v>0</v>
      </c>
      <c r="BL802" s="23" t="s">
        <v>134</v>
      </c>
      <c r="BM802" s="23" t="s">
        <v>1364</v>
      </c>
    </row>
    <row r="803" spans="2:63" s="10" customFormat="1" ht="37.35" customHeight="1">
      <c r="B803" s="159"/>
      <c r="D803" s="160" t="s">
        <v>75</v>
      </c>
      <c r="E803" s="161" t="s">
        <v>1365</v>
      </c>
      <c r="F803" s="161" t="s">
        <v>1366</v>
      </c>
      <c r="I803" s="162"/>
      <c r="J803" s="163">
        <f>BK803</f>
        <v>0</v>
      </c>
      <c r="L803" s="159"/>
      <c r="M803" s="164"/>
      <c r="N803" s="165"/>
      <c r="O803" s="165"/>
      <c r="P803" s="166">
        <f>P804+P844+P849</f>
        <v>0</v>
      </c>
      <c r="Q803" s="165"/>
      <c r="R803" s="166">
        <f>R804+R844+R849</f>
        <v>2.72943802</v>
      </c>
      <c r="S803" s="165"/>
      <c r="T803" s="167">
        <f>T804+T844+T849</f>
        <v>0.5031800000000001</v>
      </c>
      <c r="AR803" s="160" t="s">
        <v>85</v>
      </c>
      <c r="AT803" s="168" t="s">
        <v>75</v>
      </c>
      <c r="AU803" s="168" t="s">
        <v>76</v>
      </c>
      <c r="AY803" s="160" t="s">
        <v>126</v>
      </c>
      <c r="BK803" s="169">
        <f>BK804+BK844+BK849</f>
        <v>0</v>
      </c>
    </row>
    <row r="804" spans="2:63" s="10" customFormat="1" ht="19.9" customHeight="1">
      <c r="B804" s="159"/>
      <c r="D804" s="170" t="s">
        <v>75</v>
      </c>
      <c r="E804" s="171" t="s">
        <v>1367</v>
      </c>
      <c r="F804" s="171" t="s">
        <v>1368</v>
      </c>
      <c r="I804" s="162"/>
      <c r="J804" s="172">
        <f>BK804</f>
        <v>0</v>
      </c>
      <c r="L804" s="159"/>
      <c r="M804" s="164"/>
      <c r="N804" s="165"/>
      <c r="O804" s="165"/>
      <c r="P804" s="166">
        <f>SUM(P805:P843)</f>
        <v>0</v>
      </c>
      <c r="Q804" s="165"/>
      <c r="R804" s="166">
        <f>SUM(R805:R843)</f>
        <v>0.55746802</v>
      </c>
      <c r="S804" s="165"/>
      <c r="T804" s="167">
        <f>SUM(T805:T843)</f>
        <v>0.47000000000000003</v>
      </c>
      <c r="AR804" s="160" t="s">
        <v>85</v>
      </c>
      <c r="AT804" s="168" t="s">
        <v>75</v>
      </c>
      <c r="AU804" s="168" t="s">
        <v>24</v>
      </c>
      <c r="AY804" s="160" t="s">
        <v>126</v>
      </c>
      <c r="BK804" s="169">
        <f>SUM(BK805:BK843)</f>
        <v>0</v>
      </c>
    </row>
    <row r="805" spans="2:65" s="1" customFormat="1" ht="22.5" customHeight="1">
      <c r="B805" s="173"/>
      <c r="C805" s="174" t="s">
        <v>1369</v>
      </c>
      <c r="D805" s="174" t="s">
        <v>129</v>
      </c>
      <c r="E805" s="175" t="s">
        <v>1370</v>
      </c>
      <c r="F805" s="176" t="s">
        <v>1371</v>
      </c>
      <c r="G805" s="177" t="s">
        <v>228</v>
      </c>
      <c r="H805" s="178">
        <v>244.156</v>
      </c>
      <c r="I805" s="179"/>
      <c r="J805" s="180">
        <f>ROUND(I805*H805,2)</f>
        <v>0</v>
      </c>
      <c r="K805" s="176" t="s">
        <v>133</v>
      </c>
      <c r="L805" s="40"/>
      <c r="M805" s="181" t="s">
        <v>5</v>
      </c>
      <c r="N805" s="182" t="s">
        <v>47</v>
      </c>
      <c r="O805" s="41"/>
      <c r="P805" s="183">
        <f>O805*H805</f>
        <v>0</v>
      </c>
      <c r="Q805" s="183">
        <v>0</v>
      </c>
      <c r="R805" s="183">
        <f>Q805*H805</f>
        <v>0</v>
      </c>
      <c r="S805" s="183">
        <v>0</v>
      </c>
      <c r="T805" s="184">
        <f>S805*H805</f>
        <v>0</v>
      </c>
      <c r="AR805" s="23" t="s">
        <v>309</v>
      </c>
      <c r="AT805" s="23" t="s">
        <v>129</v>
      </c>
      <c r="AU805" s="23" t="s">
        <v>85</v>
      </c>
      <c r="AY805" s="23" t="s">
        <v>126</v>
      </c>
      <c r="BE805" s="185">
        <f>IF(N805="základní",J805,0)</f>
        <v>0</v>
      </c>
      <c r="BF805" s="185">
        <f>IF(N805="snížená",J805,0)</f>
        <v>0</v>
      </c>
      <c r="BG805" s="185">
        <f>IF(N805="zákl. přenesená",J805,0)</f>
        <v>0</v>
      </c>
      <c r="BH805" s="185">
        <f>IF(N805="sníž. přenesená",J805,0)</f>
        <v>0</v>
      </c>
      <c r="BI805" s="185">
        <f>IF(N805="nulová",J805,0)</f>
        <v>0</v>
      </c>
      <c r="BJ805" s="23" t="s">
        <v>24</v>
      </c>
      <c r="BK805" s="185">
        <f>ROUND(I805*H805,2)</f>
        <v>0</v>
      </c>
      <c r="BL805" s="23" t="s">
        <v>309</v>
      </c>
      <c r="BM805" s="23" t="s">
        <v>1372</v>
      </c>
    </row>
    <row r="806" spans="2:51" s="11" customFormat="1" ht="13.5">
      <c r="B806" s="186"/>
      <c r="D806" s="187" t="s">
        <v>136</v>
      </c>
      <c r="E806" s="188" t="s">
        <v>5</v>
      </c>
      <c r="F806" s="189" t="s">
        <v>1373</v>
      </c>
      <c r="H806" s="190" t="s">
        <v>5</v>
      </c>
      <c r="I806" s="191"/>
      <c r="L806" s="186"/>
      <c r="M806" s="192"/>
      <c r="N806" s="193"/>
      <c r="O806" s="193"/>
      <c r="P806" s="193"/>
      <c r="Q806" s="193"/>
      <c r="R806" s="193"/>
      <c r="S806" s="193"/>
      <c r="T806" s="194"/>
      <c r="AT806" s="190" t="s">
        <v>136</v>
      </c>
      <c r="AU806" s="190" t="s">
        <v>85</v>
      </c>
      <c r="AV806" s="11" t="s">
        <v>24</v>
      </c>
      <c r="AW806" s="11" t="s">
        <v>39</v>
      </c>
      <c r="AX806" s="11" t="s">
        <v>76</v>
      </c>
      <c r="AY806" s="190" t="s">
        <v>126</v>
      </c>
    </row>
    <row r="807" spans="2:51" s="12" customFormat="1" ht="13.5">
      <c r="B807" s="195"/>
      <c r="D807" s="187" t="s">
        <v>136</v>
      </c>
      <c r="E807" s="204" t="s">
        <v>5</v>
      </c>
      <c r="F807" s="205" t="s">
        <v>1374</v>
      </c>
      <c r="H807" s="206">
        <v>70.16</v>
      </c>
      <c r="I807" s="200"/>
      <c r="L807" s="195"/>
      <c r="M807" s="201"/>
      <c r="N807" s="202"/>
      <c r="O807" s="202"/>
      <c r="P807" s="202"/>
      <c r="Q807" s="202"/>
      <c r="R807" s="202"/>
      <c r="S807" s="202"/>
      <c r="T807" s="203"/>
      <c r="AT807" s="204" t="s">
        <v>136</v>
      </c>
      <c r="AU807" s="204" t="s">
        <v>85</v>
      </c>
      <c r="AV807" s="12" t="s">
        <v>85</v>
      </c>
      <c r="AW807" s="12" t="s">
        <v>39</v>
      </c>
      <c r="AX807" s="12" t="s">
        <v>76</v>
      </c>
      <c r="AY807" s="204" t="s">
        <v>126</v>
      </c>
    </row>
    <row r="808" spans="2:51" s="12" customFormat="1" ht="13.5">
      <c r="B808" s="195"/>
      <c r="D808" s="187" t="s">
        <v>136</v>
      </c>
      <c r="E808" s="204" t="s">
        <v>5</v>
      </c>
      <c r="F808" s="205" t="s">
        <v>1375</v>
      </c>
      <c r="H808" s="206">
        <v>49.16</v>
      </c>
      <c r="I808" s="200"/>
      <c r="L808" s="195"/>
      <c r="M808" s="201"/>
      <c r="N808" s="202"/>
      <c r="O808" s="202"/>
      <c r="P808" s="202"/>
      <c r="Q808" s="202"/>
      <c r="R808" s="202"/>
      <c r="S808" s="202"/>
      <c r="T808" s="203"/>
      <c r="AT808" s="204" t="s">
        <v>136</v>
      </c>
      <c r="AU808" s="204" t="s">
        <v>85</v>
      </c>
      <c r="AV808" s="12" t="s">
        <v>85</v>
      </c>
      <c r="AW808" s="12" t="s">
        <v>39</v>
      </c>
      <c r="AX808" s="12" t="s">
        <v>76</v>
      </c>
      <c r="AY808" s="204" t="s">
        <v>126</v>
      </c>
    </row>
    <row r="809" spans="2:51" s="12" customFormat="1" ht="13.5">
      <c r="B809" s="195"/>
      <c r="D809" s="187" t="s">
        <v>136</v>
      </c>
      <c r="E809" s="204" t="s">
        <v>5</v>
      </c>
      <c r="F809" s="205" t="s">
        <v>1376</v>
      </c>
      <c r="H809" s="206">
        <v>8.436</v>
      </c>
      <c r="I809" s="200"/>
      <c r="L809" s="195"/>
      <c r="M809" s="201"/>
      <c r="N809" s="202"/>
      <c r="O809" s="202"/>
      <c r="P809" s="202"/>
      <c r="Q809" s="202"/>
      <c r="R809" s="202"/>
      <c r="S809" s="202"/>
      <c r="T809" s="203"/>
      <c r="AT809" s="204" t="s">
        <v>136</v>
      </c>
      <c r="AU809" s="204" t="s">
        <v>85</v>
      </c>
      <c r="AV809" s="12" t="s">
        <v>85</v>
      </c>
      <c r="AW809" s="12" t="s">
        <v>39</v>
      </c>
      <c r="AX809" s="12" t="s">
        <v>76</v>
      </c>
      <c r="AY809" s="204" t="s">
        <v>126</v>
      </c>
    </row>
    <row r="810" spans="2:51" s="12" customFormat="1" ht="13.5">
      <c r="B810" s="195"/>
      <c r="D810" s="187" t="s">
        <v>136</v>
      </c>
      <c r="E810" s="204" t="s">
        <v>5</v>
      </c>
      <c r="F810" s="205" t="s">
        <v>1377</v>
      </c>
      <c r="H810" s="206">
        <v>84.78</v>
      </c>
      <c r="I810" s="200"/>
      <c r="L810" s="195"/>
      <c r="M810" s="201"/>
      <c r="N810" s="202"/>
      <c r="O810" s="202"/>
      <c r="P810" s="202"/>
      <c r="Q810" s="202"/>
      <c r="R810" s="202"/>
      <c r="S810" s="202"/>
      <c r="T810" s="203"/>
      <c r="AT810" s="204" t="s">
        <v>136</v>
      </c>
      <c r="AU810" s="204" t="s">
        <v>85</v>
      </c>
      <c r="AV810" s="12" t="s">
        <v>85</v>
      </c>
      <c r="AW810" s="12" t="s">
        <v>39</v>
      </c>
      <c r="AX810" s="12" t="s">
        <v>76</v>
      </c>
      <c r="AY810" s="204" t="s">
        <v>126</v>
      </c>
    </row>
    <row r="811" spans="2:51" s="12" customFormat="1" ht="13.5">
      <c r="B811" s="195"/>
      <c r="D811" s="187" t="s">
        <v>136</v>
      </c>
      <c r="E811" s="204" t="s">
        <v>5</v>
      </c>
      <c r="F811" s="205" t="s">
        <v>1378</v>
      </c>
      <c r="H811" s="206">
        <v>31.62</v>
      </c>
      <c r="I811" s="200"/>
      <c r="L811" s="195"/>
      <c r="M811" s="201"/>
      <c r="N811" s="202"/>
      <c r="O811" s="202"/>
      <c r="P811" s="202"/>
      <c r="Q811" s="202"/>
      <c r="R811" s="202"/>
      <c r="S811" s="202"/>
      <c r="T811" s="203"/>
      <c r="AT811" s="204" t="s">
        <v>136</v>
      </c>
      <c r="AU811" s="204" t="s">
        <v>85</v>
      </c>
      <c r="AV811" s="12" t="s">
        <v>85</v>
      </c>
      <c r="AW811" s="12" t="s">
        <v>39</v>
      </c>
      <c r="AX811" s="12" t="s">
        <v>76</v>
      </c>
      <c r="AY811" s="204" t="s">
        <v>126</v>
      </c>
    </row>
    <row r="812" spans="2:51" s="13" customFormat="1" ht="13.5">
      <c r="B812" s="213"/>
      <c r="D812" s="196" t="s">
        <v>136</v>
      </c>
      <c r="E812" s="214" t="s">
        <v>5</v>
      </c>
      <c r="F812" s="215" t="s">
        <v>237</v>
      </c>
      <c r="H812" s="216">
        <v>244.156</v>
      </c>
      <c r="I812" s="217"/>
      <c r="L812" s="213"/>
      <c r="M812" s="218"/>
      <c r="N812" s="219"/>
      <c r="O812" s="219"/>
      <c r="P812" s="219"/>
      <c r="Q812" s="219"/>
      <c r="R812" s="219"/>
      <c r="S812" s="219"/>
      <c r="T812" s="220"/>
      <c r="AT812" s="221" t="s">
        <v>136</v>
      </c>
      <c r="AU812" s="221" t="s">
        <v>85</v>
      </c>
      <c r="AV812" s="13" t="s">
        <v>134</v>
      </c>
      <c r="AW812" s="13" t="s">
        <v>39</v>
      </c>
      <c r="AX812" s="13" t="s">
        <v>24</v>
      </c>
      <c r="AY812" s="221" t="s">
        <v>126</v>
      </c>
    </row>
    <row r="813" spans="2:65" s="1" customFormat="1" ht="22.5" customHeight="1">
      <c r="B813" s="173"/>
      <c r="C813" s="230" t="s">
        <v>1379</v>
      </c>
      <c r="D813" s="230" t="s">
        <v>332</v>
      </c>
      <c r="E813" s="231" t="s">
        <v>1380</v>
      </c>
      <c r="F813" s="232" t="s">
        <v>1381</v>
      </c>
      <c r="G813" s="233" t="s">
        <v>335</v>
      </c>
      <c r="H813" s="234">
        <v>0.107</v>
      </c>
      <c r="I813" s="235"/>
      <c r="J813" s="236">
        <f>ROUND(I813*H813,2)</f>
        <v>0</v>
      </c>
      <c r="K813" s="232" t="s">
        <v>133</v>
      </c>
      <c r="L813" s="237"/>
      <c r="M813" s="238" t="s">
        <v>5</v>
      </c>
      <c r="N813" s="239" t="s">
        <v>47</v>
      </c>
      <c r="O813" s="41"/>
      <c r="P813" s="183">
        <f>O813*H813</f>
        <v>0</v>
      </c>
      <c r="Q813" s="183">
        <v>1</v>
      </c>
      <c r="R813" s="183">
        <f>Q813*H813</f>
        <v>0.107</v>
      </c>
      <c r="S813" s="183">
        <v>0</v>
      </c>
      <c r="T813" s="184">
        <f>S813*H813</f>
        <v>0</v>
      </c>
      <c r="AR813" s="23" t="s">
        <v>399</v>
      </c>
      <c r="AT813" s="23" t="s">
        <v>332</v>
      </c>
      <c r="AU813" s="23" t="s">
        <v>85</v>
      </c>
      <c r="AY813" s="23" t="s">
        <v>126</v>
      </c>
      <c r="BE813" s="185">
        <f>IF(N813="základní",J813,0)</f>
        <v>0</v>
      </c>
      <c r="BF813" s="185">
        <f>IF(N813="snížená",J813,0)</f>
        <v>0</v>
      </c>
      <c r="BG813" s="185">
        <f>IF(N813="zákl. přenesená",J813,0)</f>
        <v>0</v>
      </c>
      <c r="BH813" s="185">
        <f>IF(N813="sníž. přenesená",J813,0)</f>
        <v>0</v>
      </c>
      <c r="BI813" s="185">
        <f>IF(N813="nulová",J813,0)</f>
        <v>0</v>
      </c>
      <c r="BJ813" s="23" t="s">
        <v>24</v>
      </c>
      <c r="BK813" s="185">
        <f>ROUND(I813*H813,2)</f>
        <v>0</v>
      </c>
      <c r="BL813" s="23" t="s">
        <v>309</v>
      </c>
      <c r="BM813" s="23" t="s">
        <v>1382</v>
      </c>
    </row>
    <row r="814" spans="2:51" s="11" customFormat="1" ht="13.5">
      <c r="B814" s="186"/>
      <c r="D814" s="187" t="s">
        <v>136</v>
      </c>
      <c r="E814" s="188" t="s">
        <v>5</v>
      </c>
      <c r="F814" s="189" t="s">
        <v>1383</v>
      </c>
      <c r="H814" s="190" t="s">
        <v>5</v>
      </c>
      <c r="I814" s="191"/>
      <c r="L814" s="186"/>
      <c r="M814" s="192"/>
      <c r="N814" s="193"/>
      <c r="O814" s="193"/>
      <c r="P814" s="193"/>
      <c r="Q814" s="193"/>
      <c r="R814" s="193"/>
      <c r="S814" s="193"/>
      <c r="T814" s="194"/>
      <c r="AT814" s="190" t="s">
        <v>136</v>
      </c>
      <c r="AU814" s="190" t="s">
        <v>85</v>
      </c>
      <c r="AV814" s="11" t="s">
        <v>24</v>
      </c>
      <c r="AW814" s="11" t="s">
        <v>39</v>
      </c>
      <c r="AX814" s="11" t="s">
        <v>76</v>
      </c>
      <c r="AY814" s="190" t="s">
        <v>126</v>
      </c>
    </row>
    <row r="815" spans="2:51" s="12" customFormat="1" ht="13.5">
      <c r="B815" s="195"/>
      <c r="D815" s="196" t="s">
        <v>136</v>
      </c>
      <c r="E815" s="197" t="s">
        <v>5</v>
      </c>
      <c r="F815" s="198" t="s">
        <v>1384</v>
      </c>
      <c r="H815" s="199">
        <v>0.107</v>
      </c>
      <c r="I815" s="200"/>
      <c r="L815" s="195"/>
      <c r="M815" s="201"/>
      <c r="N815" s="202"/>
      <c r="O815" s="202"/>
      <c r="P815" s="202"/>
      <c r="Q815" s="202"/>
      <c r="R815" s="202"/>
      <c r="S815" s="202"/>
      <c r="T815" s="203"/>
      <c r="AT815" s="204" t="s">
        <v>136</v>
      </c>
      <c r="AU815" s="204" t="s">
        <v>85</v>
      </c>
      <c r="AV815" s="12" t="s">
        <v>85</v>
      </c>
      <c r="AW815" s="12" t="s">
        <v>39</v>
      </c>
      <c r="AX815" s="12" t="s">
        <v>24</v>
      </c>
      <c r="AY815" s="204" t="s">
        <v>126</v>
      </c>
    </row>
    <row r="816" spans="2:65" s="1" customFormat="1" ht="22.5" customHeight="1">
      <c r="B816" s="173"/>
      <c r="C816" s="174" t="s">
        <v>1385</v>
      </c>
      <c r="D816" s="174" t="s">
        <v>129</v>
      </c>
      <c r="E816" s="175" t="s">
        <v>1386</v>
      </c>
      <c r="F816" s="176" t="s">
        <v>1387</v>
      </c>
      <c r="G816" s="177" t="s">
        <v>228</v>
      </c>
      <c r="H816" s="178">
        <v>488.312</v>
      </c>
      <c r="I816" s="179"/>
      <c r="J816" s="180">
        <f>ROUND(I816*H816,2)</f>
        <v>0</v>
      </c>
      <c r="K816" s="176" t="s">
        <v>133</v>
      </c>
      <c r="L816" s="40"/>
      <c r="M816" s="181" t="s">
        <v>5</v>
      </c>
      <c r="N816" s="182" t="s">
        <v>47</v>
      </c>
      <c r="O816" s="41"/>
      <c r="P816" s="183">
        <f>O816*H816</f>
        <v>0</v>
      </c>
      <c r="Q816" s="183">
        <v>0</v>
      </c>
      <c r="R816" s="183">
        <f>Q816*H816</f>
        <v>0</v>
      </c>
      <c r="S816" s="183">
        <v>0</v>
      </c>
      <c r="T816" s="184">
        <f>S816*H816</f>
        <v>0</v>
      </c>
      <c r="AR816" s="23" t="s">
        <v>309</v>
      </c>
      <c r="AT816" s="23" t="s">
        <v>129</v>
      </c>
      <c r="AU816" s="23" t="s">
        <v>85</v>
      </c>
      <c r="AY816" s="23" t="s">
        <v>126</v>
      </c>
      <c r="BE816" s="185">
        <f>IF(N816="základní",J816,0)</f>
        <v>0</v>
      </c>
      <c r="BF816" s="185">
        <f>IF(N816="snížená",J816,0)</f>
        <v>0</v>
      </c>
      <c r="BG816" s="185">
        <f>IF(N816="zákl. přenesená",J816,0)</f>
        <v>0</v>
      </c>
      <c r="BH816" s="185">
        <f>IF(N816="sníž. přenesená",J816,0)</f>
        <v>0</v>
      </c>
      <c r="BI816" s="185">
        <f>IF(N816="nulová",J816,0)</f>
        <v>0</v>
      </c>
      <c r="BJ816" s="23" t="s">
        <v>24</v>
      </c>
      <c r="BK816" s="185">
        <f>ROUND(I816*H816,2)</f>
        <v>0</v>
      </c>
      <c r="BL816" s="23" t="s">
        <v>309</v>
      </c>
      <c r="BM816" s="23" t="s">
        <v>1388</v>
      </c>
    </row>
    <row r="817" spans="2:51" s="11" customFormat="1" ht="13.5">
      <c r="B817" s="186"/>
      <c r="D817" s="187" t="s">
        <v>136</v>
      </c>
      <c r="E817" s="188" t="s">
        <v>5</v>
      </c>
      <c r="F817" s="189" t="s">
        <v>1373</v>
      </c>
      <c r="H817" s="190" t="s">
        <v>5</v>
      </c>
      <c r="I817" s="191"/>
      <c r="L817" s="186"/>
      <c r="M817" s="192"/>
      <c r="N817" s="193"/>
      <c r="O817" s="193"/>
      <c r="P817" s="193"/>
      <c r="Q817" s="193"/>
      <c r="R817" s="193"/>
      <c r="S817" s="193"/>
      <c r="T817" s="194"/>
      <c r="AT817" s="190" t="s">
        <v>136</v>
      </c>
      <c r="AU817" s="190" t="s">
        <v>85</v>
      </c>
      <c r="AV817" s="11" t="s">
        <v>24</v>
      </c>
      <c r="AW817" s="11" t="s">
        <v>39</v>
      </c>
      <c r="AX817" s="11" t="s">
        <v>76</v>
      </c>
      <c r="AY817" s="190" t="s">
        <v>126</v>
      </c>
    </row>
    <row r="818" spans="2:51" s="11" customFormat="1" ht="13.5">
      <c r="B818" s="186"/>
      <c r="D818" s="187" t="s">
        <v>136</v>
      </c>
      <c r="E818" s="188" t="s">
        <v>5</v>
      </c>
      <c r="F818" s="189" t="s">
        <v>1389</v>
      </c>
      <c r="H818" s="190" t="s">
        <v>5</v>
      </c>
      <c r="I818" s="191"/>
      <c r="L818" s="186"/>
      <c r="M818" s="192"/>
      <c r="N818" s="193"/>
      <c r="O818" s="193"/>
      <c r="P818" s="193"/>
      <c r="Q818" s="193"/>
      <c r="R818" s="193"/>
      <c r="S818" s="193"/>
      <c r="T818" s="194"/>
      <c r="AT818" s="190" t="s">
        <v>136</v>
      </c>
      <c r="AU818" s="190" t="s">
        <v>85</v>
      </c>
      <c r="AV818" s="11" t="s">
        <v>24</v>
      </c>
      <c r="AW818" s="11" t="s">
        <v>39</v>
      </c>
      <c r="AX818" s="11" t="s">
        <v>76</v>
      </c>
      <c r="AY818" s="190" t="s">
        <v>126</v>
      </c>
    </row>
    <row r="819" spans="2:51" s="12" customFormat="1" ht="13.5">
      <c r="B819" s="195"/>
      <c r="D819" s="196" t="s">
        <v>136</v>
      </c>
      <c r="E819" s="197" t="s">
        <v>5</v>
      </c>
      <c r="F819" s="198" t="s">
        <v>1390</v>
      </c>
      <c r="H819" s="199">
        <v>488.312</v>
      </c>
      <c r="I819" s="200"/>
      <c r="L819" s="195"/>
      <c r="M819" s="201"/>
      <c r="N819" s="202"/>
      <c r="O819" s="202"/>
      <c r="P819" s="202"/>
      <c r="Q819" s="202"/>
      <c r="R819" s="202"/>
      <c r="S819" s="202"/>
      <c r="T819" s="203"/>
      <c r="AT819" s="204" t="s">
        <v>136</v>
      </c>
      <c r="AU819" s="204" t="s">
        <v>85</v>
      </c>
      <c r="AV819" s="12" t="s">
        <v>85</v>
      </c>
      <c r="AW819" s="12" t="s">
        <v>39</v>
      </c>
      <c r="AX819" s="12" t="s">
        <v>24</v>
      </c>
      <c r="AY819" s="204" t="s">
        <v>126</v>
      </c>
    </row>
    <row r="820" spans="2:65" s="1" customFormat="1" ht="22.5" customHeight="1">
      <c r="B820" s="173"/>
      <c r="C820" s="230" t="s">
        <v>1391</v>
      </c>
      <c r="D820" s="230" t="s">
        <v>332</v>
      </c>
      <c r="E820" s="231" t="s">
        <v>1392</v>
      </c>
      <c r="F820" s="232" t="s">
        <v>1393</v>
      </c>
      <c r="G820" s="233" t="s">
        <v>335</v>
      </c>
      <c r="H820" s="234">
        <v>0.269</v>
      </c>
      <c r="I820" s="235"/>
      <c r="J820" s="236">
        <f>ROUND(I820*H820,2)</f>
        <v>0</v>
      </c>
      <c r="K820" s="232" t="s">
        <v>133</v>
      </c>
      <c r="L820" s="237"/>
      <c r="M820" s="238" t="s">
        <v>5</v>
      </c>
      <c r="N820" s="239" t="s">
        <v>47</v>
      </c>
      <c r="O820" s="41"/>
      <c r="P820" s="183">
        <f>O820*H820</f>
        <v>0</v>
      </c>
      <c r="Q820" s="183">
        <v>1</v>
      </c>
      <c r="R820" s="183">
        <f>Q820*H820</f>
        <v>0.269</v>
      </c>
      <c r="S820" s="183">
        <v>0</v>
      </c>
      <c r="T820" s="184">
        <f>S820*H820</f>
        <v>0</v>
      </c>
      <c r="AR820" s="23" t="s">
        <v>399</v>
      </c>
      <c r="AT820" s="23" t="s">
        <v>332</v>
      </c>
      <c r="AU820" s="23" t="s">
        <v>85</v>
      </c>
      <c r="AY820" s="23" t="s">
        <v>126</v>
      </c>
      <c r="BE820" s="185">
        <f>IF(N820="základní",J820,0)</f>
        <v>0</v>
      </c>
      <c r="BF820" s="185">
        <f>IF(N820="snížená",J820,0)</f>
        <v>0</v>
      </c>
      <c r="BG820" s="185">
        <f>IF(N820="zákl. přenesená",J820,0)</f>
        <v>0</v>
      </c>
      <c r="BH820" s="185">
        <f>IF(N820="sníž. přenesená",J820,0)</f>
        <v>0</v>
      </c>
      <c r="BI820" s="185">
        <f>IF(N820="nulová",J820,0)</f>
        <v>0</v>
      </c>
      <c r="BJ820" s="23" t="s">
        <v>24</v>
      </c>
      <c r="BK820" s="185">
        <f>ROUND(I820*H820,2)</f>
        <v>0</v>
      </c>
      <c r="BL820" s="23" t="s">
        <v>309</v>
      </c>
      <c r="BM820" s="23" t="s">
        <v>1394</v>
      </c>
    </row>
    <row r="821" spans="2:51" s="11" customFormat="1" ht="13.5">
      <c r="B821" s="186"/>
      <c r="D821" s="187" t="s">
        <v>136</v>
      </c>
      <c r="E821" s="188" t="s">
        <v>5</v>
      </c>
      <c r="F821" s="189" t="s">
        <v>1395</v>
      </c>
      <c r="H821" s="190" t="s">
        <v>5</v>
      </c>
      <c r="I821" s="191"/>
      <c r="L821" s="186"/>
      <c r="M821" s="192"/>
      <c r="N821" s="193"/>
      <c r="O821" s="193"/>
      <c r="P821" s="193"/>
      <c r="Q821" s="193"/>
      <c r="R821" s="193"/>
      <c r="S821" s="193"/>
      <c r="T821" s="194"/>
      <c r="AT821" s="190" t="s">
        <v>136</v>
      </c>
      <c r="AU821" s="190" t="s">
        <v>85</v>
      </c>
      <c r="AV821" s="11" t="s">
        <v>24</v>
      </c>
      <c r="AW821" s="11" t="s">
        <v>39</v>
      </c>
      <c r="AX821" s="11" t="s">
        <v>76</v>
      </c>
      <c r="AY821" s="190" t="s">
        <v>126</v>
      </c>
    </row>
    <row r="822" spans="2:51" s="12" customFormat="1" ht="13.5">
      <c r="B822" s="195"/>
      <c r="D822" s="196" t="s">
        <v>136</v>
      </c>
      <c r="E822" s="197" t="s">
        <v>5</v>
      </c>
      <c r="F822" s="198" t="s">
        <v>1396</v>
      </c>
      <c r="H822" s="199">
        <v>0.269</v>
      </c>
      <c r="I822" s="200"/>
      <c r="L822" s="195"/>
      <c r="M822" s="201"/>
      <c r="N822" s="202"/>
      <c r="O822" s="202"/>
      <c r="P822" s="202"/>
      <c r="Q822" s="202"/>
      <c r="R822" s="202"/>
      <c r="S822" s="202"/>
      <c r="T822" s="203"/>
      <c r="AT822" s="204" t="s">
        <v>136</v>
      </c>
      <c r="AU822" s="204" t="s">
        <v>85</v>
      </c>
      <c r="AV822" s="12" t="s">
        <v>85</v>
      </c>
      <c r="AW822" s="12" t="s">
        <v>39</v>
      </c>
      <c r="AX822" s="12" t="s">
        <v>24</v>
      </c>
      <c r="AY822" s="204" t="s">
        <v>126</v>
      </c>
    </row>
    <row r="823" spans="2:65" s="1" customFormat="1" ht="22.5" customHeight="1">
      <c r="B823" s="173"/>
      <c r="C823" s="174" t="s">
        <v>1397</v>
      </c>
      <c r="D823" s="174" t="s">
        <v>129</v>
      </c>
      <c r="E823" s="175" t="s">
        <v>1398</v>
      </c>
      <c r="F823" s="176" t="s">
        <v>1399</v>
      </c>
      <c r="G823" s="177" t="s">
        <v>228</v>
      </c>
      <c r="H823" s="178">
        <v>117.5</v>
      </c>
      <c r="I823" s="179"/>
      <c r="J823" s="180">
        <f>ROUND(I823*H823,2)</f>
        <v>0</v>
      </c>
      <c r="K823" s="176" t="s">
        <v>133</v>
      </c>
      <c r="L823" s="40"/>
      <c r="M823" s="181" t="s">
        <v>5</v>
      </c>
      <c r="N823" s="182" t="s">
        <v>47</v>
      </c>
      <c r="O823" s="41"/>
      <c r="P823" s="183">
        <f>O823*H823</f>
        <v>0</v>
      </c>
      <c r="Q823" s="183">
        <v>0</v>
      </c>
      <c r="R823" s="183">
        <f>Q823*H823</f>
        <v>0</v>
      </c>
      <c r="S823" s="183">
        <v>0.004</v>
      </c>
      <c r="T823" s="184">
        <f>S823*H823</f>
        <v>0.47000000000000003</v>
      </c>
      <c r="AR823" s="23" t="s">
        <v>309</v>
      </c>
      <c r="AT823" s="23" t="s">
        <v>129</v>
      </c>
      <c r="AU823" s="23" t="s">
        <v>85</v>
      </c>
      <c r="AY823" s="23" t="s">
        <v>126</v>
      </c>
      <c r="BE823" s="185">
        <f>IF(N823="základní",J823,0)</f>
        <v>0</v>
      </c>
      <c r="BF823" s="185">
        <f>IF(N823="snížená",J823,0)</f>
        <v>0</v>
      </c>
      <c r="BG823" s="185">
        <f>IF(N823="zákl. přenesená",J823,0)</f>
        <v>0</v>
      </c>
      <c r="BH823" s="185">
        <f>IF(N823="sníž. přenesená",J823,0)</f>
        <v>0</v>
      </c>
      <c r="BI823" s="185">
        <f>IF(N823="nulová",J823,0)</f>
        <v>0</v>
      </c>
      <c r="BJ823" s="23" t="s">
        <v>24</v>
      </c>
      <c r="BK823" s="185">
        <f>ROUND(I823*H823,2)</f>
        <v>0</v>
      </c>
      <c r="BL823" s="23" t="s">
        <v>309</v>
      </c>
      <c r="BM823" s="23" t="s">
        <v>1400</v>
      </c>
    </row>
    <row r="824" spans="2:51" s="12" customFormat="1" ht="13.5">
      <c r="B824" s="195"/>
      <c r="D824" s="196" t="s">
        <v>136</v>
      </c>
      <c r="E824" s="197" t="s">
        <v>5</v>
      </c>
      <c r="F824" s="198" t="s">
        <v>1401</v>
      </c>
      <c r="H824" s="199">
        <v>117.5</v>
      </c>
      <c r="I824" s="200"/>
      <c r="L824" s="195"/>
      <c r="M824" s="201"/>
      <c r="N824" s="202"/>
      <c r="O824" s="202"/>
      <c r="P824" s="202"/>
      <c r="Q824" s="202"/>
      <c r="R824" s="202"/>
      <c r="S824" s="202"/>
      <c r="T824" s="203"/>
      <c r="AT824" s="204" t="s">
        <v>136</v>
      </c>
      <c r="AU824" s="204" t="s">
        <v>85</v>
      </c>
      <c r="AV824" s="12" t="s">
        <v>85</v>
      </c>
      <c r="AW824" s="12" t="s">
        <v>39</v>
      </c>
      <c r="AX824" s="12" t="s">
        <v>24</v>
      </c>
      <c r="AY824" s="204" t="s">
        <v>126</v>
      </c>
    </row>
    <row r="825" spans="2:65" s="1" customFormat="1" ht="22.5" customHeight="1">
      <c r="B825" s="173"/>
      <c r="C825" s="174" t="s">
        <v>1402</v>
      </c>
      <c r="D825" s="174" t="s">
        <v>129</v>
      </c>
      <c r="E825" s="175" t="s">
        <v>1403</v>
      </c>
      <c r="F825" s="176" t="s">
        <v>1404</v>
      </c>
      <c r="G825" s="177" t="s">
        <v>228</v>
      </c>
      <c r="H825" s="178">
        <v>33.095</v>
      </c>
      <c r="I825" s="179"/>
      <c r="J825" s="180">
        <f>ROUND(I825*H825,2)</f>
        <v>0</v>
      </c>
      <c r="K825" s="176" t="s">
        <v>133</v>
      </c>
      <c r="L825" s="40"/>
      <c r="M825" s="181" t="s">
        <v>5</v>
      </c>
      <c r="N825" s="182" t="s">
        <v>47</v>
      </c>
      <c r="O825" s="41"/>
      <c r="P825" s="183">
        <f>O825*H825</f>
        <v>0</v>
      </c>
      <c r="Q825" s="183">
        <v>0</v>
      </c>
      <c r="R825" s="183">
        <f>Q825*H825</f>
        <v>0</v>
      </c>
      <c r="S825" s="183">
        <v>0</v>
      </c>
      <c r="T825" s="184">
        <f>S825*H825</f>
        <v>0</v>
      </c>
      <c r="AR825" s="23" t="s">
        <v>309</v>
      </c>
      <c r="AT825" s="23" t="s">
        <v>129</v>
      </c>
      <c r="AU825" s="23" t="s">
        <v>85</v>
      </c>
      <c r="AY825" s="23" t="s">
        <v>126</v>
      </c>
      <c r="BE825" s="185">
        <f>IF(N825="základní",J825,0)</f>
        <v>0</v>
      </c>
      <c r="BF825" s="185">
        <f>IF(N825="snížená",J825,0)</f>
        <v>0</v>
      </c>
      <c r="BG825" s="185">
        <f>IF(N825="zákl. přenesená",J825,0)</f>
        <v>0</v>
      </c>
      <c r="BH825" s="185">
        <f>IF(N825="sníž. přenesená",J825,0)</f>
        <v>0</v>
      </c>
      <c r="BI825" s="185">
        <f>IF(N825="nulová",J825,0)</f>
        <v>0</v>
      </c>
      <c r="BJ825" s="23" t="s">
        <v>24</v>
      </c>
      <c r="BK825" s="185">
        <f>ROUND(I825*H825,2)</f>
        <v>0</v>
      </c>
      <c r="BL825" s="23" t="s">
        <v>309</v>
      </c>
      <c r="BM825" s="23" t="s">
        <v>1405</v>
      </c>
    </row>
    <row r="826" spans="2:51" s="11" customFormat="1" ht="13.5">
      <c r="B826" s="186"/>
      <c r="D826" s="187" t="s">
        <v>136</v>
      </c>
      <c r="E826" s="188" t="s">
        <v>5</v>
      </c>
      <c r="F826" s="189" t="s">
        <v>1406</v>
      </c>
      <c r="H826" s="190" t="s">
        <v>5</v>
      </c>
      <c r="I826" s="191"/>
      <c r="L826" s="186"/>
      <c r="M826" s="192"/>
      <c r="N826" s="193"/>
      <c r="O826" s="193"/>
      <c r="P826" s="193"/>
      <c r="Q826" s="193"/>
      <c r="R826" s="193"/>
      <c r="S826" s="193"/>
      <c r="T826" s="194"/>
      <c r="AT826" s="190" t="s">
        <v>136</v>
      </c>
      <c r="AU826" s="190" t="s">
        <v>85</v>
      </c>
      <c r="AV826" s="11" t="s">
        <v>24</v>
      </c>
      <c r="AW826" s="11" t="s">
        <v>39</v>
      </c>
      <c r="AX826" s="11" t="s">
        <v>76</v>
      </c>
      <c r="AY826" s="190" t="s">
        <v>126</v>
      </c>
    </row>
    <row r="827" spans="2:51" s="12" customFormat="1" ht="13.5">
      <c r="B827" s="195"/>
      <c r="D827" s="187" t="s">
        <v>136</v>
      </c>
      <c r="E827" s="204" t="s">
        <v>5</v>
      </c>
      <c r="F827" s="205" t="s">
        <v>1407</v>
      </c>
      <c r="H827" s="206">
        <v>11.76</v>
      </c>
      <c r="I827" s="200"/>
      <c r="L827" s="195"/>
      <c r="M827" s="201"/>
      <c r="N827" s="202"/>
      <c r="O827" s="202"/>
      <c r="P827" s="202"/>
      <c r="Q827" s="202"/>
      <c r="R827" s="202"/>
      <c r="S827" s="202"/>
      <c r="T827" s="203"/>
      <c r="AT827" s="204" t="s">
        <v>136</v>
      </c>
      <c r="AU827" s="204" t="s">
        <v>85</v>
      </c>
      <c r="AV827" s="12" t="s">
        <v>85</v>
      </c>
      <c r="AW827" s="12" t="s">
        <v>39</v>
      </c>
      <c r="AX827" s="12" t="s">
        <v>76</v>
      </c>
      <c r="AY827" s="204" t="s">
        <v>126</v>
      </c>
    </row>
    <row r="828" spans="2:51" s="12" customFormat="1" ht="13.5">
      <c r="B828" s="195"/>
      <c r="D828" s="187" t="s">
        <v>136</v>
      </c>
      <c r="E828" s="204" t="s">
        <v>5</v>
      </c>
      <c r="F828" s="205" t="s">
        <v>1408</v>
      </c>
      <c r="H828" s="206">
        <v>11.2</v>
      </c>
      <c r="I828" s="200"/>
      <c r="L828" s="195"/>
      <c r="M828" s="201"/>
      <c r="N828" s="202"/>
      <c r="O828" s="202"/>
      <c r="P828" s="202"/>
      <c r="Q828" s="202"/>
      <c r="R828" s="202"/>
      <c r="S828" s="202"/>
      <c r="T828" s="203"/>
      <c r="AT828" s="204" t="s">
        <v>136</v>
      </c>
      <c r="AU828" s="204" t="s">
        <v>85</v>
      </c>
      <c r="AV828" s="12" t="s">
        <v>85</v>
      </c>
      <c r="AW828" s="12" t="s">
        <v>39</v>
      </c>
      <c r="AX828" s="12" t="s">
        <v>76</v>
      </c>
      <c r="AY828" s="204" t="s">
        <v>126</v>
      </c>
    </row>
    <row r="829" spans="2:51" s="12" customFormat="1" ht="13.5">
      <c r="B829" s="195"/>
      <c r="D829" s="187" t="s">
        <v>136</v>
      </c>
      <c r="E829" s="204" t="s">
        <v>5</v>
      </c>
      <c r="F829" s="205" t="s">
        <v>1409</v>
      </c>
      <c r="H829" s="206">
        <v>1</v>
      </c>
      <c r="I829" s="200"/>
      <c r="L829" s="195"/>
      <c r="M829" s="201"/>
      <c r="N829" s="202"/>
      <c r="O829" s="202"/>
      <c r="P829" s="202"/>
      <c r="Q829" s="202"/>
      <c r="R829" s="202"/>
      <c r="S829" s="202"/>
      <c r="T829" s="203"/>
      <c r="AT829" s="204" t="s">
        <v>136</v>
      </c>
      <c r="AU829" s="204" t="s">
        <v>85</v>
      </c>
      <c r="AV829" s="12" t="s">
        <v>85</v>
      </c>
      <c r="AW829" s="12" t="s">
        <v>39</v>
      </c>
      <c r="AX829" s="12" t="s">
        <v>76</v>
      </c>
      <c r="AY829" s="204" t="s">
        <v>126</v>
      </c>
    </row>
    <row r="830" spans="2:51" s="12" customFormat="1" ht="13.5">
      <c r="B830" s="195"/>
      <c r="D830" s="187" t="s">
        <v>136</v>
      </c>
      <c r="E830" s="204" t="s">
        <v>5</v>
      </c>
      <c r="F830" s="205" t="s">
        <v>1410</v>
      </c>
      <c r="H830" s="206">
        <v>7.16</v>
      </c>
      <c r="I830" s="200"/>
      <c r="L830" s="195"/>
      <c r="M830" s="201"/>
      <c r="N830" s="202"/>
      <c r="O830" s="202"/>
      <c r="P830" s="202"/>
      <c r="Q830" s="202"/>
      <c r="R830" s="202"/>
      <c r="S830" s="202"/>
      <c r="T830" s="203"/>
      <c r="AT830" s="204" t="s">
        <v>136</v>
      </c>
      <c r="AU830" s="204" t="s">
        <v>85</v>
      </c>
      <c r="AV830" s="12" t="s">
        <v>85</v>
      </c>
      <c r="AW830" s="12" t="s">
        <v>39</v>
      </c>
      <c r="AX830" s="12" t="s">
        <v>76</v>
      </c>
      <c r="AY830" s="204" t="s">
        <v>126</v>
      </c>
    </row>
    <row r="831" spans="2:51" s="12" customFormat="1" ht="13.5">
      <c r="B831" s="195"/>
      <c r="D831" s="187" t="s">
        <v>136</v>
      </c>
      <c r="E831" s="204" t="s">
        <v>5</v>
      </c>
      <c r="F831" s="205" t="s">
        <v>1411</v>
      </c>
      <c r="H831" s="206">
        <v>1.975</v>
      </c>
      <c r="I831" s="200"/>
      <c r="L831" s="195"/>
      <c r="M831" s="201"/>
      <c r="N831" s="202"/>
      <c r="O831" s="202"/>
      <c r="P831" s="202"/>
      <c r="Q831" s="202"/>
      <c r="R831" s="202"/>
      <c r="S831" s="202"/>
      <c r="T831" s="203"/>
      <c r="AT831" s="204" t="s">
        <v>136</v>
      </c>
      <c r="AU831" s="204" t="s">
        <v>85</v>
      </c>
      <c r="AV831" s="12" t="s">
        <v>85</v>
      </c>
      <c r="AW831" s="12" t="s">
        <v>39</v>
      </c>
      <c r="AX831" s="12" t="s">
        <v>76</v>
      </c>
      <c r="AY831" s="204" t="s">
        <v>126</v>
      </c>
    </row>
    <row r="832" spans="2:51" s="13" customFormat="1" ht="13.5">
      <c r="B832" s="213"/>
      <c r="D832" s="196" t="s">
        <v>136</v>
      </c>
      <c r="E832" s="214" t="s">
        <v>5</v>
      </c>
      <c r="F832" s="215" t="s">
        <v>237</v>
      </c>
      <c r="H832" s="216">
        <v>33.095</v>
      </c>
      <c r="I832" s="217"/>
      <c r="L832" s="213"/>
      <c r="M832" s="218"/>
      <c r="N832" s="219"/>
      <c r="O832" s="219"/>
      <c r="P832" s="219"/>
      <c r="Q832" s="219"/>
      <c r="R832" s="219"/>
      <c r="S832" s="219"/>
      <c r="T832" s="220"/>
      <c r="AT832" s="221" t="s">
        <v>136</v>
      </c>
      <c r="AU832" s="221" t="s">
        <v>85</v>
      </c>
      <c r="AV832" s="13" t="s">
        <v>134</v>
      </c>
      <c r="AW832" s="13" t="s">
        <v>39</v>
      </c>
      <c r="AX832" s="13" t="s">
        <v>24</v>
      </c>
      <c r="AY832" s="221" t="s">
        <v>126</v>
      </c>
    </row>
    <row r="833" spans="2:65" s="1" customFormat="1" ht="22.5" customHeight="1">
      <c r="B833" s="173"/>
      <c r="C833" s="230" t="s">
        <v>1412</v>
      </c>
      <c r="D833" s="230" t="s">
        <v>332</v>
      </c>
      <c r="E833" s="231" t="s">
        <v>1413</v>
      </c>
      <c r="F833" s="232" t="s">
        <v>1414</v>
      </c>
      <c r="G833" s="233" t="s">
        <v>228</v>
      </c>
      <c r="H833" s="234">
        <v>38.059</v>
      </c>
      <c r="I833" s="235"/>
      <c r="J833" s="236">
        <f>ROUND(I833*H833,2)</f>
        <v>0</v>
      </c>
      <c r="K833" s="232" t="s">
        <v>133</v>
      </c>
      <c r="L833" s="237"/>
      <c r="M833" s="238" t="s">
        <v>5</v>
      </c>
      <c r="N833" s="239" t="s">
        <v>47</v>
      </c>
      <c r="O833" s="41"/>
      <c r="P833" s="183">
        <f>O833*H833</f>
        <v>0</v>
      </c>
      <c r="Q833" s="183">
        <v>0.00388</v>
      </c>
      <c r="R833" s="183">
        <f>Q833*H833</f>
        <v>0.14766892</v>
      </c>
      <c r="S833" s="183">
        <v>0</v>
      </c>
      <c r="T833" s="184">
        <f>S833*H833</f>
        <v>0</v>
      </c>
      <c r="AR833" s="23" t="s">
        <v>399</v>
      </c>
      <c r="AT833" s="23" t="s">
        <v>332</v>
      </c>
      <c r="AU833" s="23" t="s">
        <v>85</v>
      </c>
      <c r="AY833" s="23" t="s">
        <v>126</v>
      </c>
      <c r="BE833" s="185">
        <f>IF(N833="základní",J833,0)</f>
        <v>0</v>
      </c>
      <c r="BF833" s="185">
        <f>IF(N833="snížená",J833,0)</f>
        <v>0</v>
      </c>
      <c r="BG833" s="185">
        <f>IF(N833="zákl. přenesená",J833,0)</f>
        <v>0</v>
      </c>
      <c r="BH833" s="185">
        <f>IF(N833="sníž. přenesená",J833,0)</f>
        <v>0</v>
      </c>
      <c r="BI833" s="185">
        <f>IF(N833="nulová",J833,0)</f>
        <v>0</v>
      </c>
      <c r="BJ833" s="23" t="s">
        <v>24</v>
      </c>
      <c r="BK833" s="185">
        <f>ROUND(I833*H833,2)</f>
        <v>0</v>
      </c>
      <c r="BL833" s="23" t="s">
        <v>309</v>
      </c>
      <c r="BM833" s="23" t="s">
        <v>1415</v>
      </c>
    </row>
    <row r="834" spans="2:51" s="12" customFormat="1" ht="13.5">
      <c r="B834" s="195"/>
      <c r="D834" s="196" t="s">
        <v>136</v>
      </c>
      <c r="E834" s="197" t="s">
        <v>5</v>
      </c>
      <c r="F834" s="198" t="s">
        <v>1416</v>
      </c>
      <c r="H834" s="199">
        <v>38.059</v>
      </c>
      <c r="I834" s="200"/>
      <c r="L834" s="195"/>
      <c r="M834" s="201"/>
      <c r="N834" s="202"/>
      <c r="O834" s="202"/>
      <c r="P834" s="202"/>
      <c r="Q834" s="202"/>
      <c r="R834" s="202"/>
      <c r="S834" s="202"/>
      <c r="T834" s="203"/>
      <c r="AT834" s="204" t="s">
        <v>136</v>
      </c>
      <c r="AU834" s="204" t="s">
        <v>85</v>
      </c>
      <c r="AV834" s="12" t="s">
        <v>85</v>
      </c>
      <c r="AW834" s="12" t="s">
        <v>39</v>
      </c>
      <c r="AX834" s="12" t="s">
        <v>24</v>
      </c>
      <c r="AY834" s="204" t="s">
        <v>126</v>
      </c>
    </row>
    <row r="835" spans="2:65" s="1" customFormat="1" ht="22.5" customHeight="1">
      <c r="B835" s="173"/>
      <c r="C835" s="174" t="s">
        <v>1417</v>
      </c>
      <c r="D835" s="174" t="s">
        <v>129</v>
      </c>
      <c r="E835" s="175" t="s">
        <v>1418</v>
      </c>
      <c r="F835" s="176" t="s">
        <v>1419</v>
      </c>
      <c r="G835" s="177" t="s">
        <v>228</v>
      </c>
      <c r="H835" s="178">
        <v>6.608</v>
      </c>
      <c r="I835" s="179"/>
      <c r="J835" s="180">
        <f>ROUND(I835*H835,2)</f>
        <v>0</v>
      </c>
      <c r="K835" s="176" t="s">
        <v>133</v>
      </c>
      <c r="L835" s="40"/>
      <c r="M835" s="181" t="s">
        <v>5</v>
      </c>
      <c r="N835" s="182" t="s">
        <v>47</v>
      </c>
      <c r="O835" s="41"/>
      <c r="P835" s="183">
        <f>O835*H835</f>
        <v>0</v>
      </c>
      <c r="Q835" s="183">
        <v>0.0004</v>
      </c>
      <c r="R835" s="183">
        <f>Q835*H835</f>
        <v>0.0026432</v>
      </c>
      <c r="S835" s="183">
        <v>0</v>
      </c>
      <c r="T835" s="184">
        <f>S835*H835</f>
        <v>0</v>
      </c>
      <c r="AR835" s="23" t="s">
        <v>309</v>
      </c>
      <c r="AT835" s="23" t="s">
        <v>129</v>
      </c>
      <c r="AU835" s="23" t="s">
        <v>85</v>
      </c>
      <c r="AY835" s="23" t="s">
        <v>126</v>
      </c>
      <c r="BE835" s="185">
        <f>IF(N835="základní",J835,0)</f>
        <v>0</v>
      </c>
      <c r="BF835" s="185">
        <f>IF(N835="snížená",J835,0)</f>
        <v>0</v>
      </c>
      <c r="BG835" s="185">
        <f>IF(N835="zákl. přenesená",J835,0)</f>
        <v>0</v>
      </c>
      <c r="BH835" s="185">
        <f>IF(N835="sníž. přenesená",J835,0)</f>
        <v>0</v>
      </c>
      <c r="BI835" s="185">
        <f>IF(N835="nulová",J835,0)</f>
        <v>0</v>
      </c>
      <c r="BJ835" s="23" t="s">
        <v>24</v>
      </c>
      <c r="BK835" s="185">
        <f>ROUND(I835*H835,2)</f>
        <v>0</v>
      </c>
      <c r="BL835" s="23" t="s">
        <v>309</v>
      </c>
      <c r="BM835" s="23" t="s">
        <v>1420</v>
      </c>
    </row>
    <row r="836" spans="2:51" s="12" customFormat="1" ht="13.5">
      <c r="B836" s="195"/>
      <c r="D836" s="196" t="s">
        <v>136</v>
      </c>
      <c r="E836" s="197" t="s">
        <v>5</v>
      </c>
      <c r="F836" s="198" t="s">
        <v>1421</v>
      </c>
      <c r="H836" s="199">
        <v>6.608</v>
      </c>
      <c r="I836" s="200"/>
      <c r="L836" s="195"/>
      <c r="M836" s="201"/>
      <c r="N836" s="202"/>
      <c r="O836" s="202"/>
      <c r="P836" s="202"/>
      <c r="Q836" s="202"/>
      <c r="R836" s="202"/>
      <c r="S836" s="202"/>
      <c r="T836" s="203"/>
      <c r="AT836" s="204" t="s">
        <v>136</v>
      </c>
      <c r="AU836" s="204" t="s">
        <v>85</v>
      </c>
      <c r="AV836" s="12" t="s">
        <v>85</v>
      </c>
      <c r="AW836" s="12" t="s">
        <v>39</v>
      </c>
      <c r="AX836" s="12" t="s">
        <v>24</v>
      </c>
      <c r="AY836" s="204" t="s">
        <v>126</v>
      </c>
    </row>
    <row r="837" spans="2:65" s="1" customFormat="1" ht="22.5" customHeight="1">
      <c r="B837" s="173"/>
      <c r="C837" s="230" t="s">
        <v>1422</v>
      </c>
      <c r="D837" s="230" t="s">
        <v>332</v>
      </c>
      <c r="E837" s="231" t="s">
        <v>1423</v>
      </c>
      <c r="F837" s="232" t="s">
        <v>1424</v>
      </c>
      <c r="G837" s="233" t="s">
        <v>228</v>
      </c>
      <c r="H837" s="234">
        <v>7.599</v>
      </c>
      <c r="I837" s="235"/>
      <c r="J837" s="236">
        <f>ROUND(I837*H837,2)</f>
        <v>0</v>
      </c>
      <c r="K837" s="232" t="s">
        <v>133</v>
      </c>
      <c r="L837" s="237"/>
      <c r="M837" s="238" t="s">
        <v>5</v>
      </c>
      <c r="N837" s="239" t="s">
        <v>47</v>
      </c>
      <c r="O837" s="41"/>
      <c r="P837" s="183">
        <f>O837*H837</f>
        <v>0</v>
      </c>
      <c r="Q837" s="183">
        <v>0.0041</v>
      </c>
      <c r="R837" s="183">
        <f>Q837*H837</f>
        <v>0.031155900000000004</v>
      </c>
      <c r="S837" s="183">
        <v>0</v>
      </c>
      <c r="T837" s="184">
        <f>S837*H837</f>
        <v>0</v>
      </c>
      <c r="AR837" s="23" t="s">
        <v>399</v>
      </c>
      <c r="AT837" s="23" t="s">
        <v>332</v>
      </c>
      <c r="AU837" s="23" t="s">
        <v>85</v>
      </c>
      <c r="AY837" s="23" t="s">
        <v>126</v>
      </c>
      <c r="BE837" s="185">
        <f>IF(N837="základní",J837,0)</f>
        <v>0</v>
      </c>
      <c r="BF837" s="185">
        <f>IF(N837="snížená",J837,0)</f>
        <v>0</v>
      </c>
      <c r="BG837" s="185">
        <f>IF(N837="zákl. přenesená",J837,0)</f>
        <v>0</v>
      </c>
      <c r="BH837" s="185">
        <f>IF(N837="sníž. přenesená",J837,0)</f>
        <v>0</v>
      </c>
      <c r="BI837" s="185">
        <f>IF(N837="nulová",J837,0)</f>
        <v>0</v>
      </c>
      <c r="BJ837" s="23" t="s">
        <v>24</v>
      </c>
      <c r="BK837" s="185">
        <f>ROUND(I837*H837,2)</f>
        <v>0</v>
      </c>
      <c r="BL837" s="23" t="s">
        <v>309</v>
      </c>
      <c r="BM837" s="23" t="s">
        <v>1425</v>
      </c>
    </row>
    <row r="838" spans="2:51" s="11" customFormat="1" ht="13.5">
      <c r="B838" s="186"/>
      <c r="D838" s="187" t="s">
        <v>136</v>
      </c>
      <c r="E838" s="188" t="s">
        <v>5</v>
      </c>
      <c r="F838" s="189" t="s">
        <v>1426</v>
      </c>
      <c r="H838" s="190" t="s">
        <v>5</v>
      </c>
      <c r="I838" s="191"/>
      <c r="L838" s="186"/>
      <c r="M838" s="192"/>
      <c r="N838" s="193"/>
      <c r="O838" s="193"/>
      <c r="P838" s="193"/>
      <c r="Q838" s="193"/>
      <c r="R838" s="193"/>
      <c r="S838" s="193"/>
      <c r="T838" s="194"/>
      <c r="AT838" s="190" t="s">
        <v>136</v>
      </c>
      <c r="AU838" s="190" t="s">
        <v>85</v>
      </c>
      <c r="AV838" s="11" t="s">
        <v>24</v>
      </c>
      <c r="AW838" s="11" t="s">
        <v>39</v>
      </c>
      <c r="AX838" s="11" t="s">
        <v>76</v>
      </c>
      <c r="AY838" s="190" t="s">
        <v>126</v>
      </c>
    </row>
    <row r="839" spans="2:51" s="12" customFormat="1" ht="13.5">
      <c r="B839" s="195"/>
      <c r="D839" s="196" t="s">
        <v>136</v>
      </c>
      <c r="E839" s="197" t="s">
        <v>5</v>
      </c>
      <c r="F839" s="198" t="s">
        <v>1427</v>
      </c>
      <c r="H839" s="199">
        <v>7.599</v>
      </c>
      <c r="I839" s="200"/>
      <c r="L839" s="195"/>
      <c r="M839" s="201"/>
      <c r="N839" s="202"/>
      <c r="O839" s="202"/>
      <c r="P839" s="202"/>
      <c r="Q839" s="202"/>
      <c r="R839" s="202"/>
      <c r="S839" s="202"/>
      <c r="T839" s="203"/>
      <c r="AT839" s="204" t="s">
        <v>136</v>
      </c>
      <c r="AU839" s="204" t="s">
        <v>85</v>
      </c>
      <c r="AV839" s="12" t="s">
        <v>85</v>
      </c>
      <c r="AW839" s="12" t="s">
        <v>39</v>
      </c>
      <c r="AX839" s="12" t="s">
        <v>24</v>
      </c>
      <c r="AY839" s="204" t="s">
        <v>126</v>
      </c>
    </row>
    <row r="840" spans="2:65" s="1" customFormat="1" ht="22.5" customHeight="1">
      <c r="B840" s="173"/>
      <c r="C840" s="174" t="s">
        <v>1428</v>
      </c>
      <c r="D840" s="174" t="s">
        <v>129</v>
      </c>
      <c r="E840" s="175" t="s">
        <v>1429</v>
      </c>
      <c r="F840" s="176" t="s">
        <v>1430</v>
      </c>
      <c r="G840" s="177" t="s">
        <v>1431</v>
      </c>
      <c r="H840" s="178">
        <v>105.975</v>
      </c>
      <c r="I840" s="179"/>
      <c r="J840" s="180">
        <f>ROUND(I840*H840,2)</f>
        <v>0</v>
      </c>
      <c r="K840" s="176" t="s">
        <v>5</v>
      </c>
      <c r="L840" s="40"/>
      <c r="M840" s="181" t="s">
        <v>5</v>
      </c>
      <c r="N840" s="182" t="s">
        <v>47</v>
      </c>
      <c r="O840" s="41"/>
      <c r="P840" s="183">
        <f>O840*H840</f>
        <v>0</v>
      </c>
      <c r="Q840" s="183">
        <v>0</v>
      </c>
      <c r="R840" s="183">
        <f>Q840*H840</f>
        <v>0</v>
      </c>
      <c r="S840" s="183">
        <v>0</v>
      </c>
      <c r="T840" s="184">
        <f>S840*H840</f>
        <v>0</v>
      </c>
      <c r="AR840" s="23" t="s">
        <v>309</v>
      </c>
      <c r="AT840" s="23" t="s">
        <v>129</v>
      </c>
      <c r="AU840" s="23" t="s">
        <v>85</v>
      </c>
      <c r="AY840" s="23" t="s">
        <v>126</v>
      </c>
      <c r="BE840" s="185">
        <f>IF(N840="základní",J840,0)</f>
        <v>0</v>
      </c>
      <c r="BF840" s="185">
        <f>IF(N840="snížená",J840,0)</f>
        <v>0</v>
      </c>
      <c r="BG840" s="185">
        <f>IF(N840="zákl. přenesená",J840,0)</f>
        <v>0</v>
      </c>
      <c r="BH840" s="185">
        <f>IF(N840="sníž. přenesená",J840,0)</f>
        <v>0</v>
      </c>
      <c r="BI840" s="185">
        <f>IF(N840="nulová",J840,0)</f>
        <v>0</v>
      </c>
      <c r="BJ840" s="23" t="s">
        <v>24</v>
      </c>
      <c r="BK840" s="185">
        <f>ROUND(I840*H840,2)</f>
        <v>0</v>
      </c>
      <c r="BL840" s="23" t="s">
        <v>309</v>
      </c>
      <c r="BM840" s="23" t="s">
        <v>1432</v>
      </c>
    </row>
    <row r="841" spans="2:51" s="11" customFormat="1" ht="27">
      <c r="B841" s="186"/>
      <c r="D841" s="187" t="s">
        <v>136</v>
      </c>
      <c r="E841" s="188" t="s">
        <v>5</v>
      </c>
      <c r="F841" s="189" t="s">
        <v>1433</v>
      </c>
      <c r="H841" s="190" t="s">
        <v>5</v>
      </c>
      <c r="I841" s="191"/>
      <c r="L841" s="186"/>
      <c r="M841" s="192"/>
      <c r="N841" s="193"/>
      <c r="O841" s="193"/>
      <c r="P841" s="193"/>
      <c r="Q841" s="193"/>
      <c r="R841" s="193"/>
      <c r="S841" s="193"/>
      <c r="T841" s="194"/>
      <c r="AT841" s="190" t="s">
        <v>136</v>
      </c>
      <c r="AU841" s="190" t="s">
        <v>85</v>
      </c>
      <c r="AV841" s="11" t="s">
        <v>24</v>
      </c>
      <c r="AW841" s="11" t="s">
        <v>39</v>
      </c>
      <c r="AX841" s="11" t="s">
        <v>76</v>
      </c>
      <c r="AY841" s="190" t="s">
        <v>126</v>
      </c>
    </row>
    <row r="842" spans="2:51" s="12" customFormat="1" ht="13.5">
      <c r="B842" s="195"/>
      <c r="D842" s="196" t="s">
        <v>136</v>
      </c>
      <c r="E842" s="197" t="s">
        <v>5</v>
      </c>
      <c r="F842" s="198" t="s">
        <v>1434</v>
      </c>
      <c r="H842" s="199">
        <v>105.975</v>
      </c>
      <c r="I842" s="200"/>
      <c r="L842" s="195"/>
      <c r="M842" s="201"/>
      <c r="N842" s="202"/>
      <c r="O842" s="202"/>
      <c r="P842" s="202"/>
      <c r="Q842" s="202"/>
      <c r="R842" s="202"/>
      <c r="S842" s="202"/>
      <c r="T842" s="203"/>
      <c r="AT842" s="204" t="s">
        <v>136</v>
      </c>
      <c r="AU842" s="204" t="s">
        <v>85</v>
      </c>
      <c r="AV842" s="12" t="s">
        <v>85</v>
      </c>
      <c r="AW842" s="12" t="s">
        <v>39</v>
      </c>
      <c r="AX842" s="12" t="s">
        <v>24</v>
      </c>
      <c r="AY842" s="204" t="s">
        <v>126</v>
      </c>
    </row>
    <row r="843" spans="2:65" s="1" customFormat="1" ht="22.5" customHeight="1">
      <c r="B843" s="173"/>
      <c r="C843" s="174" t="s">
        <v>1435</v>
      </c>
      <c r="D843" s="174" t="s">
        <v>129</v>
      </c>
      <c r="E843" s="175" t="s">
        <v>1436</v>
      </c>
      <c r="F843" s="176" t="s">
        <v>1437</v>
      </c>
      <c r="G843" s="177" t="s">
        <v>335</v>
      </c>
      <c r="H843" s="178">
        <v>0.557</v>
      </c>
      <c r="I843" s="179"/>
      <c r="J843" s="180">
        <f>ROUND(I843*H843,2)</f>
        <v>0</v>
      </c>
      <c r="K843" s="176" t="s">
        <v>133</v>
      </c>
      <c r="L843" s="40"/>
      <c r="M843" s="181" t="s">
        <v>5</v>
      </c>
      <c r="N843" s="182" t="s">
        <v>47</v>
      </c>
      <c r="O843" s="41"/>
      <c r="P843" s="183">
        <f>O843*H843</f>
        <v>0</v>
      </c>
      <c r="Q843" s="183">
        <v>0</v>
      </c>
      <c r="R843" s="183">
        <f>Q843*H843</f>
        <v>0</v>
      </c>
      <c r="S843" s="183">
        <v>0</v>
      </c>
      <c r="T843" s="184">
        <f>S843*H843</f>
        <v>0</v>
      </c>
      <c r="AR843" s="23" t="s">
        <v>309</v>
      </c>
      <c r="AT843" s="23" t="s">
        <v>129</v>
      </c>
      <c r="AU843" s="23" t="s">
        <v>85</v>
      </c>
      <c r="AY843" s="23" t="s">
        <v>126</v>
      </c>
      <c r="BE843" s="185">
        <f>IF(N843="základní",J843,0)</f>
        <v>0</v>
      </c>
      <c r="BF843" s="185">
        <f>IF(N843="snížená",J843,0)</f>
        <v>0</v>
      </c>
      <c r="BG843" s="185">
        <f>IF(N843="zákl. přenesená",J843,0)</f>
        <v>0</v>
      </c>
      <c r="BH843" s="185">
        <f>IF(N843="sníž. přenesená",J843,0)</f>
        <v>0</v>
      </c>
      <c r="BI843" s="185">
        <f>IF(N843="nulová",J843,0)</f>
        <v>0</v>
      </c>
      <c r="BJ843" s="23" t="s">
        <v>24</v>
      </c>
      <c r="BK843" s="185">
        <f>ROUND(I843*H843,2)</f>
        <v>0</v>
      </c>
      <c r="BL843" s="23" t="s">
        <v>309</v>
      </c>
      <c r="BM843" s="23" t="s">
        <v>1438</v>
      </c>
    </row>
    <row r="844" spans="2:63" s="10" customFormat="1" ht="29.85" customHeight="1">
      <c r="B844" s="159"/>
      <c r="D844" s="170" t="s">
        <v>75</v>
      </c>
      <c r="E844" s="171" t="s">
        <v>1439</v>
      </c>
      <c r="F844" s="171" t="s">
        <v>1440</v>
      </c>
      <c r="I844" s="162"/>
      <c r="J844" s="172">
        <f>BK844</f>
        <v>0</v>
      </c>
      <c r="L844" s="159"/>
      <c r="M844" s="164"/>
      <c r="N844" s="165"/>
      <c r="O844" s="165"/>
      <c r="P844" s="166">
        <f>SUM(P845:P848)</f>
        <v>0</v>
      </c>
      <c r="Q844" s="165"/>
      <c r="R844" s="166">
        <f>SUM(R845:R848)</f>
        <v>0.02952</v>
      </c>
      <c r="S844" s="165"/>
      <c r="T844" s="167">
        <f>SUM(T845:T848)</f>
        <v>0.03318</v>
      </c>
      <c r="AR844" s="160" t="s">
        <v>85</v>
      </c>
      <c r="AT844" s="168" t="s">
        <v>75</v>
      </c>
      <c r="AU844" s="168" t="s">
        <v>24</v>
      </c>
      <c r="AY844" s="160" t="s">
        <v>126</v>
      </c>
      <c r="BK844" s="169">
        <f>SUM(BK845:BK848)</f>
        <v>0</v>
      </c>
    </row>
    <row r="845" spans="2:65" s="1" customFormat="1" ht="22.5" customHeight="1">
      <c r="B845" s="173"/>
      <c r="C845" s="174" t="s">
        <v>1441</v>
      </c>
      <c r="D845" s="174" t="s">
        <v>129</v>
      </c>
      <c r="E845" s="175" t="s">
        <v>1442</v>
      </c>
      <c r="F845" s="176" t="s">
        <v>1443</v>
      </c>
      <c r="G845" s="177" t="s">
        <v>268</v>
      </c>
      <c r="H845" s="178">
        <v>6</v>
      </c>
      <c r="I845" s="179"/>
      <c r="J845" s="180">
        <f>ROUND(I845*H845,2)</f>
        <v>0</v>
      </c>
      <c r="K845" s="176" t="s">
        <v>133</v>
      </c>
      <c r="L845" s="40"/>
      <c r="M845" s="181" t="s">
        <v>5</v>
      </c>
      <c r="N845" s="182" t="s">
        <v>47</v>
      </c>
      <c r="O845" s="41"/>
      <c r="P845" s="183">
        <f>O845*H845</f>
        <v>0</v>
      </c>
      <c r="Q845" s="183">
        <v>0.00468</v>
      </c>
      <c r="R845" s="183">
        <f>Q845*H845</f>
        <v>0.02808</v>
      </c>
      <c r="S845" s="183">
        <v>0</v>
      </c>
      <c r="T845" s="184">
        <f>S845*H845</f>
        <v>0</v>
      </c>
      <c r="AR845" s="23" t="s">
        <v>309</v>
      </c>
      <c r="AT845" s="23" t="s">
        <v>129</v>
      </c>
      <c r="AU845" s="23" t="s">
        <v>85</v>
      </c>
      <c r="AY845" s="23" t="s">
        <v>126</v>
      </c>
      <c r="BE845" s="185">
        <f>IF(N845="základní",J845,0)</f>
        <v>0</v>
      </c>
      <c r="BF845" s="185">
        <f>IF(N845="snížená",J845,0)</f>
        <v>0</v>
      </c>
      <c r="BG845" s="185">
        <f>IF(N845="zákl. přenesená",J845,0)</f>
        <v>0</v>
      </c>
      <c r="BH845" s="185">
        <f>IF(N845="sníž. přenesená",J845,0)</f>
        <v>0</v>
      </c>
      <c r="BI845" s="185">
        <f>IF(N845="nulová",J845,0)</f>
        <v>0</v>
      </c>
      <c r="BJ845" s="23" t="s">
        <v>24</v>
      </c>
      <c r="BK845" s="185">
        <f>ROUND(I845*H845,2)</f>
        <v>0</v>
      </c>
      <c r="BL845" s="23" t="s">
        <v>309</v>
      </c>
      <c r="BM845" s="23" t="s">
        <v>1444</v>
      </c>
    </row>
    <row r="846" spans="2:51" s="12" customFormat="1" ht="13.5">
      <c r="B846" s="195"/>
      <c r="D846" s="196" t="s">
        <v>136</v>
      </c>
      <c r="E846" s="197" t="s">
        <v>5</v>
      </c>
      <c r="F846" s="198" t="s">
        <v>1445</v>
      </c>
      <c r="H846" s="199">
        <v>6</v>
      </c>
      <c r="I846" s="200"/>
      <c r="L846" s="195"/>
      <c r="M846" s="201"/>
      <c r="N846" s="202"/>
      <c r="O846" s="202"/>
      <c r="P846" s="202"/>
      <c r="Q846" s="202"/>
      <c r="R846" s="202"/>
      <c r="S846" s="202"/>
      <c r="T846" s="203"/>
      <c r="AT846" s="204" t="s">
        <v>136</v>
      </c>
      <c r="AU846" s="204" t="s">
        <v>85</v>
      </c>
      <c r="AV846" s="12" t="s">
        <v>85</v>
      </c>
      <c r="AW846" s="12" t="s">
        <v>39</v>
      </c>
      <c r="AX846" s="12" t="s">
        <v>24</v>
      </c>
      <c r="AY846" s="204" t="s">
        <v>126</v>
      </c>
    </row>
    <row r="847" spans="2:65" s="1" customFormat="1" ht="22.5" customHeight="1">
      <c r="B847" s="173"/>
      <c r="C847" s="174" t="s">
        <v>1446</v>
      </c>
      <c r="D847" s="174" t="s">
        <v>129</v>
      </c>
      <c r="E847" s="175" t="s">
        <v>1447</v>
      </c>
      <c r="F847" s="176" t="s">
        <v>1448</v>
      </c>
      <c r="G847" s="177" t="s">
        <v>268</v>
      </c>
      <c r="H847" s="178">
        <v>6</v>
      </c>
      <c r="I847" s="179"/>
      <c r="J847" s="180">
        <f>ROUND(I847*H847,2)</f>
        <v>0</v>
      </c>
      <c r="K847" s="176" t="s">
        <v>133</v>
      </c>
      <c r="L847" s="40"/>
      <c r="M847" s="181" t="s">
        <v>5</v>
      </c>
      <c r="N847" s="182" t="s">
        <v>47</v>
      </c>
      <c r="O847" s="41"/>
      <c r="P847" s="183">
        <f>O847*H847</f>
        <v>0</v>
      </c>
      <c r="Q847" s="183">
        <v>0.00024</v>
      </c>
      <c r="R847" s="183">
        <f>Q847*H847</f>
        <v>0.00144</v>
      </c>
      <c r="S847" s="183">
        <v>0.00553</v>
      </c>
      <c r="T847" s="184">
        <f>S847*H847</f>
        <v>0.03318</v>
      </c>
      <c r="AR847" s="23" t="s">
        <v>309</v>
      </c>
      <c r="AT847" s="23" t="s">
        <v>129</v>
      </c>
      <c r="AU847" s="23" t="s">
        <v>85</v>
      </c>
      <c r="AY847" s="23" t="s">
        <v>126</v>
      </c>
      <c r="BE847" s="185">
        <f>IF(N847="základní",J847,0)</f>
        <v>0</v>
      </c>
      <c r="BF847" s="185">
        <f>IF(N847="snížená",J847,0)</f>
        <v>0</v>
      </c>
      <c r="BG847" s="185">
        <f>IF(N847="zákl. přenesená",J847,0)</f>
        <v>0</v>
      </c>
      <c r="BH847" s="185">
        <f>IF(N847="sníž. přenesená",J847,0)</f>
        <v>0</v>
      </c>
      <c r="BI847" s="185">
        <f>IF(N847="nulová",J847,0)</f>
        <v>0</v>
      </c>
      <c r="BJ847" s="23" t="s">
        <v>24</v>
      </c>
      <c r="BK847" s="185">
        <f>ROUND(I847*H847,2)</f>
        <v>0</v>
      </c>
      <c r="BL847" s="23" t="s">
        <v>309</v>
      </c>
      <c r="BM847" s="23" t="s">
        <v>1449</v>
      </c>
    </row>
    <row r="848" spans="2:51" s="12" customFormat="1" ht="13.5">
      <c r="B848" s="195"/>
      <c r="D848" s="187" t="s">
        <v>136</v>
      </c>
      <c r="E848" s="204" t="s">
        <v>5</v>
      </c>
      <c r="F848" s="205" t="s">
        <v>1450</v>
      </c>
      <c r="H848" s="206">
        <v>6</v>
      </c>
      <c r="I848" s="200"/>
      <c r="L848" s="195"/>
      <c r="M848" s="201"/>
      <c r="N848" s="202"/>
      <c r="O848" s="202"/>
      <c r="P848" s="202"/>
      <c r="Q848" s="202"/>
      <c r="R848" s="202"/>
      <c r="S848" s="202"/>
      <c r="T848" s="203"/>
      <c r="AT848" s="204" t="s">
        <v>136</v>
      </c>
      <c r="AU848" s="204" t="s">
        <v>85</v>
      </c>
      <c r="AV848" s="12" t="s">
        <v>85</v>
      </c>
      <c r="AW848" s="12" t="s">
        <v>39</v>
      </c>
      <c r="AX848" s="12" t="s">
        <v>24</v>
      </c>
      <c r="AY848" s="204" t="s">
        <v>126</v>
      </c>
    </row>
    <row r="849" spans="2:63" s="10" customFormat="1" ht="29.85" customHeight="1">
      <c r="B849" s="159"/>
      <c r="D849" s="170" t="s">
        <v>75</v>
      </c>
      <c r="E849" s="171" t="s">
        <v>1451</v>
      </c>
      <c r="F849" s="171" t="s">
        <v>1452</v>
      </c>
      <c r="I849" s="162"/>
      <c r="J849" s="172">
        <f>BK849</f>
        <v>0</v>
      </c>
      <c r="L849" s="159"/>
      <c r="M849" s="164"/>
      <c r="N849" s="165"/>
      <c r="O849" s="165"/>
      <c r="P849" s="166">
        <f>SUM(P850:P854)</f>
        <v>0</v>
      </c>
      <c r="Q849" s="165"/>
      <c r="R849" s="166">
        <f>SUM(R850:R854)</f>
        <v>2.14245</v>
      </c>
      <c r="S849" s="165"/>
      <c r="T849" s="167">
        <f>SUM(T850:T854)</f>
        <v>0</v>
      </c>
      <c r="AR849" s="160" t="s">
        <v>85</v>
      </c>
      <c r="AT849" s="168" t="s">
        <v>75</v>
      </c>
      <c r="AU849" s="168" t="s">
        <v>24</v>
      </c>
      <c r="AY849" s="160" t="s">
        <v>126</v>
      </c>
      <c r="BK849" s="169">
        <f>SUM(BK850:BK854)</f>
        <v>0</v>
      </c>
    </row>
    <row r="850" spans="2:65" s="1" customFormat="1" ht="22.5" customHeight="1">
      <c r="B850" s="173"/>
      <c r="C850" s="174" t="s">
        <v>1453</v>
      </c>
      <c r="D850" s="174" t="s">
        <v>129</v>
      </c>
      <c r="E850" s="175" t="s">
        <v>1454</v>
      </c>
      <c r="F850" s="176" t="s">
        <v>1455</v>
      </c>
      <c r="G850" s="177" t="s">
        <v>228</v>
      </c>
      <c r="H850" s="178">
        <v>11.5</v>
      </c>
      <c r="I850" s="179"/>
      <c r="J850" s="180">
        <f>ROUND(I850*H850,2)</f>
        <v>0</v>
      </c>
      <c r="K850" s="176" t="s">
        <v>133</v>
      </c>
      <c r="L850" s="40"/>
      <c r="M850" s="181" t="s">
        <v>5</v>
      </c>
      <c r="N850" s="182" t="s">
        <v>47</v>
      </c>
      <c r="O850" s="41"/>
      <c r="P850" s="183">
        <f>O850*H850</f>
        <v>0</v>
      </c>
      <c r="Q850" s="183">
        <v>0.0435</v>
      </c>
      <c r="R850" s="183">
        <f>Q850*H850</f>
        <v>0.50025</v>
      </c>
      <c r="S850" s="183">
        <v>0</v>
      </c>
      <c r="T850" s="184">
        <f>S850*H850</f>
        <v>0</v>
      </c>
      <c r="AR850" s="23" t="s">
        <v>309</v>
      </c>
      <c r="AT850" s="23" t="s">
        <v>129</v>
      </c>
      <c r="AU850" s="23" t="s">
        <v>85</v>
      </c>
      <c r="AY850" s="23" t="s">
        <v>126</v>
      </c>
      <c r="BE850" s="185">
        <f>IF(N850="základní",J850,0)</f>
        <v>0</v>
      </c>
      <c r="BF850" s="185">
        <f>IF(N850="snížená",J850,0)</f>
        <v>0</v>
      </c>
      <c r="BG850" s="185">
        <f>IF(N850="zákl. přenesená",J850,0)</f>
        <v>0</v>
      </c>
      <c r="BH850" s="185">
        <f>IF(N850="sníž. přenesená",J850,0)</f>
        <v>0</v>
      </c>
      <c r="BI850" s="185">
        <f>IF(N850="nulová",J850,0)</f>
        <v>0</v>
      </c>
      <c r="BJ850" s="23" t="s">
        <v>24</v>
      </c>
      <c r="BK850" s="185">
        <f>ROUND(I850*H850,2)</f>
        <v>0</v>
      </c>
      <c r="BL850" s="23" t="s">
        <v>309</v>
      </c>
      <c r="BM850" s="23" t="s">
        <v>1456</v>
      </c>
    </row>
    <row r="851" spans="2:51" s="11" customFormat="1" ht="13.5">
      <c r="B851" s="186"/>
      <c r="D851" s="187" t="s">
        <v>136</v>
      </c>
      <c r="E851" s="188" t="s">
        <v>5</v>
      </c>
      <c r="F851" s="189" t="s">
        <v>1457</v>
      </c>
      <c r="H851" s="190" t="s">
        <v>5</v>
      </c>
      <c r="I851" s="191"/>
      <c r="L851" s="186"/>
      <c r="M851" s="192"/>
      <c r="N851" s="193"/>
      <c r="O851" s="193"/>
      <c r="P851" s="193"/>
      <c r="Q851" s="193"/>
      <c r="R851" s="193"/>
      <c r="S851" s="193"/>
      <c r="T851" s="194"/>
      <c r="AT851" s="190" t="s">
        <v>136</v>
      </c>
      <c r="AU851" s="190" t="s">
        <v>85</v>
      </c>
      <c r="AV851" s="11" t="s">
        <v>24</v>
      </c>
      <c r="AW851" s="11" t="s">
        <v>39</v>
      </c>
      <c r="AX851" s="11" t="s">
        <v>76</v>
      </c>
      <c r="AY851" s="190" t="s">
        <v>126</v>
      </c>
    </row>
    <row r="852" spans="2:51" s="12" customFormat="1" ht="13.5">
      <c r="B852" s="195"/>
      <c r="D852" s="196" t="s">
        <v>136</v>
      </c>
      <c r="E852" s="197" t="s">
        <v>5</v>
      </c>
      <c r="F852" s="198" t="s">
        <v>1458</v>
      </c>
      <c r="H852" s="199">
        <v>11.5</v>
      </c>
      <c r="I852" s="200"/>
      <c r="L852" s="195"/>
      <c r="M852" s="201"/>
      <c r="N852" s="202"/>
      <c r="O852" s="202"/>
      <c r="P852" s="202"/>
      <c r="Q852" s="202"/>
      <c r="R852" s="202"/>
      <c r="S852" s="202"/>
      <c r="T852" s="203"/>
      <c r="AT852" s="204" t="s">
        <v>136</v>
      </c>
      <c r="AU852" s="204" t="s">
        <v>85</v>
      </c>
      <c r="AV852" s="12" t="s">
        <v>85</v>
      </c>
      <c r="AW852" s="12" t="s">
        <v>39</v>
      </c>
      <c r="AX852" s="12" t="s">
        <v>24</v>
      </c>
      <c r="AY852" s="204" t="s">
        <v>126</v>
      </c>
    </row>
    <row r="853" spans="2:65" s="1" customFormat="1" ht="22.5" customHeight="1">
      <c r="B853" s="173"/>
      <c r="C853" s="230" t="s">
        <v>1459</v>
      </c>
      <c r="D853" s="230" t="s">
        <v>332</v>
      </c>
      <c r="E853" s="231" t="s">
        <v>1460</v>
      </c>
      <c r="F853" s="232" t="s">
        <v>1461</v>
      </c>
      <c r="G853" s="233" t="s">
        <v>228</v>
      </c>
      <c r="H853" s="234">
        <v>12.075</v>
      </c>
      <c r="I853" s="235"/>
      <c r="J853" s="236">
        <f>ROUND(I853*H853,2)</f>
        <v>0</v>
      </c>
      <c r="K853" s="232" t="s">
        <v>5</v>
      </c>
      <c r="L853" s="237"/>
      <c r="M853" s="238" t="s">
        <v>5</v>
      </c>
      <c r="N853" s="239" t="s">
        <v>47</v>
      </c>
      <c r="O853" s="41"/>
      <c r="P853" s="183">
        <f>O853*H853</f>
        <v>0</v>
      </c>
      <c r="Q853" s="183">
        <v>0.136</v>
      </c>
      <c r="R853" s="183">
        <f>Q853*H853</f>
        <v>1.6422</v>
      </c>
      <c r="S853" s="183">
        <v>0</v>
      </c>
      <c r="T853" s="184">
        <f>S853*H853</f>
        <v>0</v>
      </c>
      <c r="AR853" s="23" t="s">
        <v>399</v>
      </c>
      <c r="AT853" s="23" t="s">
        <v>332</v>
      </c>
      <c r="AU853" s="23" t="s">
        <v>85</v>
      </c>
      <c r="AY853" s="23" t="s">
        <v>126</v>
      </c>
      <c r="BE853" s="185">
        <f>IF(N853="základní",J853,0)</f>
        <v>0</v>
      </c>
      <c r="BF853" s="185">
        <f>IF(N853="snížená",J853,0)</f>
        <v>0</v>
      </c>
      <c r="BG853" s="185">
        <f>IF(N853="zákl. přenesená",J853,0)</f>
        <v>0</v>
      </c>
      <c r="BH853" s="185">
        <f>IF(N853="sníž. přenesená",J853,0)</f>
        <v>0</v>
      </c>
      <c r="BI853" s="185">
        <f>IF(N853="nulová",J853,0)</f>
        <v>0</v>
      </c>
      <c r="BJ853" s="23" t="s">
        <v>24</v>
      </c>
      <c r="BK853" s="185">
        <f>ROUND(I853*H853,2)</f>
        <v>0</v>
      </c>
      <c r="BL853" s="23" t="s">
        <v>309</v>
      </c>
      <c r="BM853" s="23" t="s">
        <v>1462</v>
      </c>
    </row>
    <row r="854" spans="2:51" s="12" customFormat="1" ht="13.5">
      <c r="B854" s="195"/>
      <c r="D854" s="187" t="s">
        <v>136</v>
      </c>
      <c r="F854" s="205" t="s">
        <v>1463</v>
      </c>
      <c r="H854" s="206">
        <v>12.075</v>
      </c>
      <c r="I854" s="200"/>
      <c r="L854" s="195"/>
      <c r="M854" s="201"/>
      <c r="N854" s="202"/>
      <c r="O854" s="202"/>
      <c r="P854" s="202"/>
      <c r="Q854" s="202"/>
      <c r="R854" s="202"/>
      <c r="S854" s="202"/>
      <c r="T854" s="203"/>
      <c r="AT854" s="204" t="s">
        <v>136</v>
      </c>
      <c r="AU854" s="204" t="s">
        <v>85</v>
      </c>
      <c r="AV854" s="12" t="s">
        <v>85</v>
      </c>
      <c r="AW854" s="12" t="s">
        <v>6</v>
      </c>
      <c r="AX854" s="12" t="s">
        <v>24</v>
      </c>
      <c r="AY854" s="204" t="s">
        <v>126</v>
      </c>
    </row>
    <row r="855" spans="2:63" s="10" customFormat="1" ht="37.35" customHeight="1">
      <c r="B855" s="159"/>
      <c r="D855" s="160" t="s">
        <v>75</v>
      </c>
      <c r="E855" s="161" t="s">
        <v>332</v>
      </c>
      <c r="F855" s="161" t="s">
        <v>1464</v>
      </c>
      <c r="I855" s="162"/>
      <c r="J855" s="163">
        <f>BK855</f>
        <v>0</v>
      </c>
      <c r="L855" s="159"/>
      <c r="M855" s="164"/>
      <c r="N855" s="165"/>
      <c r="O855" s="165"/>
      <c r="P855" s="166">
        <f>P856+P860+P867</f>
        <v>0</v>
      </c>
      <c r="Q855" s="165"/>
      <c r="R855" s="166">
        <f>R856+R860+R867</f>
        <v>0</v>
      </c>
      <c r="S855" s="165"/>
      <c r="T855" s="167">
        <f>T856+T860+T867</f>
        <v>0</v>
      </c>
      <c r="AR855" s="160" t="s">
        <v>143</v>
      </c>
      <c r="AT855" s="168" t="s">
        <v>75</v>
      </c>
      <c r="AU855" s="168" t="s">
        <v>76</v>
      </c>
      <c r="AY855" s="160" t="s">
        <v>126</v>
      </c>
      <c r="BK855" s="169">
        <f>BK856+BK860+BK867</f>
        <v>0</v>
      </c>
    </row>
    <row r="856" spans="2:63" s="10" customFormat="1" ht="19.9" customHeight="1">
      <c r="B856" s="159"/>
      <c r="D856" s="170" t="s">
        <v>75</v>
      </c>
      <c r="E856" s="171" t="s">
        <v>1465</v>
      </c>
      <c r="F856" s="171" t="s">
        <v>1466</v>
      </c>
      <c r="I856" s="162"/>
      <c r="J856" s="172">
        <f>BK856</f>
        <v>0</v>
      </c>
      <c r="L856" s="159"/>
      <c r="M856" s="164"/>
      <c r="N856" s="165"/>
      <c r="O856" s="165"/>
      <c r="P856" s="166">
        <f>SUM(P857:P859)</f>
        <v>0</v>
      </c>
      <c r="Q856" s="165"/>
      <c r="R856" s="166">
        <f>SUM(R857:R859)</f>
        <v>0</v>
      </c>
      <c r="S856" s="165"/>
      <c r="T856" s="167">
        <f>SUM(T857:T859)</f>
        <v>0</v>
      </c>
      <c r="AR856" s="160" t="s">
        <v>143</v>
      </c>
      <c r="AT856" s="168" t="s">
        <v>75</v>
      </c>
      <c r="AU856" s="168" t="s">
        <v>24</v>
      </c>
      <c r="AY856" s="160" t="s">
        <v>126</v>
      </c>
      <c r="BK856" s="169">
        <f>SUM(BK857:BK859)</f>
        <v>0</v>
      </c>
    </row>
    <row r="857" spans="2:65" s="1" customFormat="1" ht="22.5" customHeight="1">
      <c r="B857" s="173"/>
      <c r="C857" s="174" t="s">
        <v>1467</v>
      </c>
      <c r="D857" s="174" t="s">
        <v>129</v>
      </c>
      <c r="E857" s="175" t="s">
        <v>1468</v>
      </c>
      <c r="F857" s="176" t="s">
        <v>1469</v>
      </c>
      <c r="G857" s="177" t="s">
        <v>132</v>
      </c>
      <c r="H857" s="178">
        <v>1</v>
      </c>
      <c r="I857" s="179"/>
      <c r="J857" s="180">
        <f>ROUND(I857*H857,2)</f>
        <v>0</v>
      </c>
      <c r="K857" s="176" t="s">
        <v>133</v>
      </c>
      <c r="L857" s="40"/>
      <c r="M857" s="181" t="s">
        <v>5</v>
      </c>
      <c r="N857" s="182" t="s">
        <v>47</v>
      </c>
      <c r="O857" s="41"/>
      <c r="P857" s="183">
        <f>O857*H857</f>
        <v>0</v>
      </c>
      <c r="Q857" s="183">
        <v>0</v>
      </c>
      <c r="R857" s="183">
        <f>Q857*H857</f>
        <v>0</v>
      </c>
      <c r="S857" s="183">
        <v>0</v>
      </c>
      <c r="T857" s="184">
        <f>S857*H857</f>
        <v>0</v>
      </c>
      <c r="AR857" s="23" t="s">
        <v>602</v>
      </c>
      <c r="AT857" s="23" t="s">
        <v>129</v>
      </c>
      <c r="AU857" s="23" t="s">
        <v>85</v>
      </c>
      <c r="AY857" s="23" t="s">
        <v>126</v>
      </c>
      <c r="BE857" s="185">
        <f>IF(N857="základní",J857,0)</f>
        <v>0</v>
      </c>
      <c r="BF857" s="185">
        <f>IF(N857="snížená",J857,0)</f>
        <v>0</v>
      </c>
      <c r="BG857" s="185">
        <f>IF(N857="zákl. přenesená",J857,0)</f>
        <v>0</v>
      </c>
      <c r="BH857" s="185">
        <f>IF(N857="sníž. přenesená",J857,0)</f>
        <v>0</v>
      </c>
      <c r="BI857" s="185">
        <f>IF(N857="nulová",J857,0)</f>
        <v>0</v>
      </c>
      <c r="BJ857" s="23" t="s">
        <v>24</v>
      </c>
      <c r="BK857" s="185">
        <f>ROUND(I857*H857,2)</f>
        <v>0</v>
      </c>
      <c r="BL857" s="23" t="s">
        <v>602</v>
      </c>
      <c r="BM857" s="23" t="s">
        <v>1470</v>
      </c>
    </row>
    <row r="858" spans="2:51" s="11" customFormat="1" ht="27">
      <c r="B858" s="186"/>
      <c r="D858" s="187" t="s">
        <v>136</v>
      </c>
      <c r="E858" s="188" t="s">
        <v>5</v>
      </c>
      <c r="F858" s="189" t="s">
        <v>1471</v>
      </c>
      <c r="H858" s="190" t="s">
        <v>5</v>
      </c>
      <c r="I858" s="191"/>
      <c r="L858" s="186"/>
      <c r="M858" s="192"/>
      <c r="N858" s="193"/>
      <c r="O858" s="193"/>
      <c r="P858" s="193"/>
      <c r="Q858" s="193"/>
      <c r="R858" s="193"/>
      <c r="S858" s="193"/>
      <c r="T858" s="194"/>
      <c r="AT858" s="190" t="s">
        <v>136</v>
      </c>
      <c r="AU858" s="190" t="s">
        <v>85</v>
      </c>
      <c r="AV858" s="11" t="s">
        <v>24</v>
      </c>
      <c r="AW858" s="11" t="s">
        <v>39</v>
      </c>
      <c r="AX858" s="11" t="s">
        <v>76</v>
      </c>
      <c r="AY858" s="190" t="s">
        <v>126</v>
      </c>
    </row>
    <row r="859" spans="2:51" s="12" customFormat="1" ht="13.5">
      <c r="B859" s="195"/>
      <c r="D859" s="187" t="s">
        <v>136</v>
      </c>
      <c r="E859" s="204" t="s">
        <v>5</v>
      </c>
      <c r="F859" s="205" t="s">
        <v>1472</v>
      </c>
      <c r="H859" s="206">
        <v>1</v>
      </c>
      <c r="I859" s="200"/>
      <c r="L859" s="195"/>
      <c r="M859" s="201"/>
      <c r="N859" s="202"/>
      <c r="O859" s="202"/>
      <c r="P859" s="202"/>
      <c r="Q859" s="202"/>
      <c r="R859" s="202"/>
      <c r="S859" s="202"/>
      <c r="T859" s="203"/>
      <c r="AT859" s="204" t="s">
        <v>136</v>
      </c>
      <c r="AU859" s="204" t="s">
        <v>85</v>
      </c>
      <c r="AV859" s="12" t="s">
        <v>85</v>
      </c>
      <c r="AW859" s="12" t="s">
        <v>39</v>
      </c>
      <c r="AX859" s="12" t="s">
        <v>24</v>
      </c>
      <c r="AY859" s="204" t="s">
        <v>126</v>
      </c>
    </row>
    <row r="860" spans="2:63" s="10" customFormat="1" ht="29.85" customHeight="1">
      <c r="B860" s="159"/>
      <c r="D860" s="170" t="s">
        <v>75</v>
      </c>
      <c r="E860" s="171" t="s">
        <v>1473</v>
      </c>
      <c r="F860" s="171" t="s">
        <v>1474</v>
      </c>
      <c r="I860" s="162"/>
      <c r="J860" s="172">
        <f>BK860</f>
        <v>0</v>
      </c>
      <c r="L860" s="159"/>
      <c r="M860" s="164"/>
      <c r="N860" s="165"/>
      <c r="O860" s="165"/>
      <c r="P860" s="166">
        <f>SUM(P861:P866)</f>
        <v>0</v>
      </c>
      <c r="Q860" s="165"/>
      <c r="R860" s="166">
        <f>SUM(R861:R866)</f>
        <v>0</v>
      </c>
      <c r="S860" s="165"/>
      <c r="T860" s="167">
        <f>SUM(T861:T866)</f>
        <v>0</v>
      </c>
      <c r="AR860" s="160" t="s">
        <v>143</v>
      </c>
      <c r="AT860" s="168" t="s">
        <v>75</v>
      </c>
      <c r="AU860" s="168" t="s">
        <v>24</v>
      </c>
      <c r="AY860" s="160" t="s">
        <v>126</v>
      </c>
      <c r="BK860" s="169">
        <f>SUM(BK861:BK866)</f>
        <v>0</v>
      </c>
    </row>
    <row r="861" spans="2:65" s="1" customFormat="1" ht="22.5" customHeight="1">
      <c r="B861" s="173"/>
      <c r="C861" s="174" t="s">
        <v>1475</v>
      </c>
      <c r="D861" s="174" t="s">
        <v>129</v>
      </c>
      <c r="E861" s="175" t="s">
        <v>1476</v>
      </c>
      <c r="F861" s="176" t="s">
        <v>1477</v>
      </c>
      <c r="G861" s="177" t="s">
        <v>132</v>
      </c>
      <c r="H861" s="178">
        <v>4</v>
      </c>
      <c r="I861" s="179"/>
      <c r="J861" s="180">
        <f>ROUND(I861*H861,2)</f>
        <v>0</v>
      </c>
      <c r="K861" s="176" t="s">
        <v>133</v>
      </c>
      <c r="L861" s="40"/>
      <c r="M861" s="181" t="s">
        <v>5</v>
      </c>
      <c r="N861" s="182" t="s">
        <v>47</v>
      </c>
      <c r="O861" s="41"/>
      <c r="P861" s="183">
        <f>O861*H861</f>
        <v>0</v>
      </c>
      <c r="Q861" s="183">
        <v>0</v>
      </c>
      <c r="R861" s="183">
        <f>Q861*H861</f>
        <v>0</v>
      </c>
      <c r="S861" s="183">
        <v>0</v>
      </c>
      <c r="T861" s="184">
        <f>S861*H861</f>
        <v>0</v>
      </c>
      <c r="AR861" s="23" t="s">
        <v>602</v>
      </c>
      <c r="AT861" s="23" t="s">
        <v>129</v>
      </c>
      <c r="AU861" s="23" t="s">
        <v>85</v>
      </c>
      <c r="AY861" s="23" t="s">
        <v>126</v>
      </c>
      <c r="BE861" s="185">
        <f>IF(N861="základní",J861,0)</f>
        <v>0</v>
      </c>
      <c r="BF861" s="185">
        <f>IF(N861="snížená",J861,0)</f>
        <v>0</v>
      </c>
      <c r="BG861" s="185">
        <f>IF(N861="zákl. přenesená",J861,0)</f>
        <v>0</v>
      </c>
      <c r="BH861" s="185">
        <f>IF(N861="sníž. přenesená",J861,0)</f>
        <v>0</v>
      </c>
      <c r="BI861" s="185">
        <f>IF(N861="nulová",J861,0)</f>
        <v>0</v>
      </c>
      <c r="BJ861" s="23" t="s">
        <v>24</v>
      </c>
      <c r="BK861" s="185">
        <f>ROUND(I861*H861,2)</f>
        <v>0</v>
      </c>
      <c r="BL861" s="23" t="s">
        <v>602</v>
      </c>
      <c r="BM861" s="23" t="s">
        <v>1478</v>
      </c>
    </row>
    <row r="862" spans="2:51" s="12" customFormat="1" ht="13.5">
      <c r="B862" s="195"/>
      <c r="D862" s="196" t="s">
        <v>136</v>
      </c>
      <c r="E862" s="197" t="s">
        <v>5</v>
      </c>
      <c r="F862" s="198" t="s">
        <v>1479</v>
      </c>
      <c r="H862" s="199">
        <v>4</v>
      </c>
      <c r="I862" s="200"/>
      <c r="L862" s="195"/>
      <c r="M862" s="201"/>
      <c r="N862" s="202"/>
      <c r="O862" s="202"/>
      <c r="P862" s="202"/>
      <c r="Q862" s="202"/>
      <c r="R862" s="202"/>
      <c r="S862" s="202"/>
      <c r="T862" s="203"/>
      <c r="AT862" s="204" t="s">
        <v>136</v>
      </c>
      <c r="AU862" s="204" t="s">
        <v>85</v>
      </c>
      <c r="AV862" s="12" t="s">
        <v>85</v>
      </c>
      <c r="AW862" s="12" t="s">
        <v>39</v>
      </c>
      <c r="AX862" s="12" t="s">
        <v>24</v>
      </c>
      <c r="AY862" s="204" t="s">
        <v>126</v>
      </c>
    </row>
    <row r="863" spans="2:65" s="1" customFormat="1" ht="22.5" customHeight="1">
      <c r="B863" s="173"/>
      <c r="C863" s="230" t="s">
        <v>1480</v>
      </c>
      <c r="D863" s="230" t="s">
        <v>332</v>
      </c>
      <c r="E863" s="231" t="s">
        <v>1481</v>
      </c>
      <c r="F863" s="232" t="s">
        <v>1482</v>
      </c>
      <c r="G863" s="233" t="s">
        <v>1483</v>
      </c>
      <c r="H863" s="234">
        <v>2</v>
      </c>
      <c r="I863" s="235"/>
      <c r="J863" s="236">
        <f>ROUND(I863*H863,2)</f>
        <v>0</v>
      </c>
      <c r="K863" s="232" t="s">
        <v>5</v>
      </c>
      <c r="L863" s="237"/>
      <c r="M863" s="238" t="s">
        <v>5</v>
      </c>
      <c r="N863" s="239" t="s">
        <v>47</v>
      </c>
      <c r="O863" s="41"/>
      <c r="P863" s="183">
        <f>O863*H863</f>
        <v>0</v>
      </c>
      <c r="Q863" s="183">
        <v>0</v>
      </c>
      <c r="R863" s="183">
        <f>Q863*H863</f>
        <v>0</v>
      </c>
      <c r="S863" s="183">
        <v>0</v>
      </c>
      <c r="T863" s="184">
        <f>S863*H863</f>
        <v>0</v>
      </c>
      <c r="AR863" s="23" t="s">
        <v>1484</v>
      </c>
      <c r="AT863" s="23" t="s">
        <v>332</v>
      </c>
      <c r="AU863" s="23" t="s">
        <v>85</v>
      </c>
      <c r="AY863" s="23" t="s">
        <v>126</v>
      </c>
      <c r="BE863" s="185">
        <f>IF(N863="základní",J863,0)</f>
        <v>0</v>
      </c>
      <c r="BF863" s="185">
        <f>IF(N863="snížená",J863,0)</f>
        <v>0</v>
      </c>
      <c r="BG863" s="185">
        <f>IF(N863="zákl. přenesená",J863,0)</f>
        <v>0</v>
      </c>
      <c r="BH863" s="185">
        <f>IF(N863="sníž. přenesená",J863,0)</f>
        <v>0</v>
      </c>
      <c r="BI863" s="185">
        <f>IF(N863="nulová",J863,0)</f>
        <v>0</v>
      </c>
      <c r="BJ863" s="23" t="s">
        <v>24</v>
      </c>
      <c r="BK863" s="185">
        <f>ROUND(I863*H863,2)</f>
        <v>0</v>
      </c>
      <c r="BL863" s="23" t="s">
        <v>602</v>
      </c>
      <c r="BM863" s="23" t="s">
        <v>1485</v>
      </c>
    </row>
    <row r="864" spans="2:51" s="12" customFormat="1" ht="13.5">
      <c r="B864" s="195"/>
      <c r="D864" s="196" t="s">
        <v>136</v>
      </c>
      <c r="E864" s="197" t="s">
        <v>5</v>
      </c>
      <c r="F864" s="198" t="s">
        <v>85</v>
      </c>
      <c r="H864" s="199">
        <v>2</v>
      </c>
      <c r="I864" s="200"/>
      <c r="L864" s="195"/>
      <c r="M864" s="201"/>
      <c r="N864" s="202"/>
      <c r="O864" s="202"/>
      <c r="P864" s="202"/>
      <c r="Q864" s="202"/>
      <c r="R864" s="202"/>
      <c r="S864" s="202"/>
      <c r="T864" s="203"/>
      <c r="AT864" s="204" t="s">
        <v>136</v>
      </c>
      <c r="AU864" s="204" t="s">
        <v>85</v>
      </c>
      <c r="AV864" s="12" t="s">
        <v>85</v>
      </c>
      <c r="AW864" s="12" t="s">
        <v>39</v>
      </c>
      <c r="AX864" s="12" t="s">
        <v>24</v>
      </c>
      <c r="AY864" s="204" t="s">
        <v>126</v>
      </c>
    </row>
    <row r="865" spans="2:65" s="1" customFormat="1" ht="22.5" customHeight="1">
      <c r="B865" s="173"/>
      <c r="C865" s="174" t="s">
        <v>1486</v>
      </c>
      <c r="D865" s="174" t="s">
        <v>129</v>
      </c>
      <c r="E865" s="175" t="s">
        <v>1487</v>
      </c>
      <c r="F865" s="176" t="s">
        <v>1488</v>
      </c>
      <c r="G865" s="177" t="s">
        <v>1483</v>
      </c>
      <c r="H865" s="178">
        <v>2</v>
      </c>
      <c r="I865" s="179"/>
      <c r="J865" s="180">
        <f>ROUND(I865*H865,2)</f>
        <v>0</v>
      </c>
      <c r="K865" s="176" t="s">
        <v>5</v>
      </c>
      <c r="L865" s="40"/>
      <c r="M865" s="181" t="s">
        <v>5</v>
      </c>
      <c r="N865" s="182" t="s">
        <v>47</v>
      </c>
      <c r="O865" s="41"/>
      <c r="P865" s="183">
        <f>O865*H865</f>
        <v>0</v>
      </c>
      <c r="Q865" s="183">
        <v>0</v>
      </c>
      <c r="R865" s="183">
        <f>Q865*H865</f>
        <v>0</v>
      </c>
      <c r="S865" s="183">
        <v>0</v>
      </c>
      <c r="T865" s="184">
        <f>S865*H865</f>
        <v>0</v>
      </c>
      <c r="AR865" s="23" t="s">
        <v>602</v>
      </c>
      <c r="AT865" s="23" t="s">
        <v>129</v>
      </c>
      <c r="AU865" s="23" t="s">
        <v>85</v>
      </c>
      <c r="AY865" s="23" t="s">
        <v>126</v>
      </c>
      <c r="BE865" s="185">
        <f>IF(N865="základní",J865,0)</f>
        <v>0</v>
      </c>
      <c r="BF865" s="185">
        <f>IF(N865="snížená",J865,0)</f>
        <v>0</v>
      </c>
      <c r="BG865" s="185">
        <f>IF(N865="zákl. přenesená",J865,0)</f>
        <v>0</v>
      </c>
      <c r="BH865" s="185">
        <f>IF(N865="sníž. přenesená",J865,0)</f>
        <v>0</v>
      </c>
      <c r="BI865" s="185">
        <f>IF(N865="nulová",J865,0)</f>
        <v>0</v>
      </c>
      <c r="BJ865" s="23" t="s">
        <v>24</v>
      </c>
      <c r="BK865" s="185">
        <f>ROUND(I865*H865,2)</f>
        <v>0</v>
      </c>
      <c r="BL865" s="23" t="s">
        <v>602</v>
      </c>
      <c r="BM865" s="23" t="s">
        <v>1489</v>
      </c>
    </row>
    <row r="866" spans="2:51" s="12" customFormat="1" ht="13.5">
      <c r="B866" s="195"/>
      <c r="D866" s="187" t="s">
        <v>136</v>
      </c>
      <c r="E866" s="204" t="s">
        <v>5</v>
      </c>
      <c r="F866" s="205" t="s">
        <v>85</v>
      </c>
      <c r="H866" s="206">
        <v>2</v>
      </c>
      <c r="I866" s="200"/>
      <c r="L866" s="195"/>
      <c r="M866" s="201"/>
      <c r="N866" s="202"/>
      <c r="O866" s="202"/>
      <c r="P866" s="202"/>
      <c r="Q866" s="202"/>
      <c r="R866" s="202"/>
      <c r="S866" s="202"/>
      <c r="T866" s="203"/>
      <c r="AT866" s="204" t="s">
        <v>136</v>
      </c>
      <c r="AU866" s="204" t="s">
        <v>85</v>
      </c>
      <c r="AV866" s="12" t="s">
        <v>85</v>
      </c>
      <c r="AW866" s="12" t="s">
        <v>39</v>
      </c>
      <c r="AX866" s="12" t="s">
        <v>24</v>
      </c>
      <c r="AY866" s="204" t="s">
        <v>126</v>
      </c>
    </row>
    <row r="867" spans="2:63" s="10" customFormat="1" ht="29.85" customHeight="1">
      <c r="B867" s="159"/>
      <c r="D867" s="170" t="s">
        <v>75</v>
      </c>
      <c r="E867" s="171" t="s">
        <v>1490</v>
      </c>
      <c r="F867" s="171" t="s">
        <v>1491</v>
      </c>
      <c r="I867" s="162"/>
      <c r="J867" s="172">
        <f>BK867</f>
        <v>0</v>
      </c>
      <c r="L867" s="159"/>
      <c r="M867" s="164"/>
      <c r="N867" s="165"/>
      <c r="O867" s="165"/>
      <c r="P867" s="166">
        <f>SUM(P868:P869)</f>
        <v>0</v>
      </c>
      <c r="Q867" s="165"/>
      <c r="R867" s="166">
        <f>SUM(R868:R869)</f>
        <v>0</v>
      </c>
      <c r="S867" s="165"/>
      <c r="T867" s="167">
        <f>SUM(T868:T869)</f>
        <v>0</v>
      </c>
      <c r="AR867" s="160" t="s">
        <v>143</v>
      </c>
      <c r="AT867" s="168" t="s">
        <v>75</v>
      </c>
      <c r="AU867" s="168" t="s">
        <v>24</v>
      </c>
      <c r="AY867" s="160" t="s">
        <v>126</v>
      </c>
      <c r="BK867" s="169">
        <f>SUM(BK868:BK869)</f>
        <v>0</v>
      </c>
    </row>
    <row r="868" spans="2:65" s="1" customFormat="1" ht="22.5" customHeight="1">
      <c r="B868" s="173"/>
      <c r="C868" s="174" t="s">
        <v>1492</v>
      </c>
      <c r="D868" s="174" t="s">
        <v>129</v>
      </c>
      <c r="E868" s="175" t="s">
        <v>1493</v>
      </c>
      <c r="F868" s="176" t="s">
        <v>1494</v>
      </c>
      <c r="G868" s="177" t="s">
        <v>1495</v>
      </c>
      <c r="H868" s="178">
        <v>5</v>
      </c>
      <c r="I868" s="179"/>
      <c r="J868" s="180">
        <f>ROUND(I868*H868,2)</f>
        <v>0</v>
      </c>
      <c r="K868" s="176" t="s">
        <v>133</v>
      </c>
      <c r="L868" s="40"/>
      <c r="M868" s="181" t="s">
        <v>5</v>
      </c>
      <c r="N868" s="182" t="s">
        <v>47</v>
      </c>
      <c r="O868" s="41"/>
      <c r="P868" s="183">
        <f>O868*H868</f>
        <v>0</v>
      </c>
      <c r="Q868" s="183">
        <v>0</v>
      </c>
      <c r="R868" s="183">
        <f>Q868*H868</f>
        <v>0</v>
      </c>
      <c r="S868" s="183">
        <v>0</v>
      </c>
      <c r="T868" s="184">
        <f>S868*H868</f>
        <v>0</v>
      </c>
      <c r="AR868" s="23" t="s">
        <v>602</v>
      </c>
      <c r="AT868" s="23" t="s">
        <v>129</v>
      </c>
      <c r="AU868" s="23" t="s">
        <v>85</v>
      </c>
      <c r="AY868" s="23" t="s">
        <v>126</v>
      </c>
      <c r="BE868" s="185">
        <f>IF(N868="základní",J868,0)</f>
        <v>0</v>
      </c>
      <c r="BF868" s="185">
        <f>IF(N868="snížená",J868,0)</f>
        <v>0</v>
      </c>
      <c r="BG868" s="185">
        <f>IF(N868="zákl. přenesená",J868,0)</f>
        <v>0</v>
      </c>
      <c r="BH868" s="185">
        <f>IF(N868="sníž. přenesená",J868,0)</f>
        <v>0</v>
      </c>
      <c r="BI868" s="185">
        <f>IF(N868="nulová",J868,0)</f>
        <v>0</v>
      </c>
      <c r="BJ868" s="23" t="s">
        <v>24</v>
      </c>
      <c r="BK868" s="185">
        <f>ROUND(I868*H868,2)</f>
        <v>0</v>
      </c>
      <c r="BL868" s="23" t="s">
        <v>602</v>
      </c>
      <c r="BM868" s="23" t="s">
        <v>1496</v>
      </c>
    </row>
    <row r="869" spans="2:51" s="12" customFormat="1" ht="13.5">
      <c r="B869" s="195"/>
      <c r="D869" s="187" t="s">
        <v>136</v>
      </c>
      <c r="E869" s="204" t="s">
        <v>5</v>
      </c>
      <c r="F869" s="205" t="s">
        <v>1497</v>
      </c>
      <c r="H869" s="206">
        <v>5</v>
      </c>
      <c r="I869" s="200"/>
      <c r="L869" s="195"/>
      <c r="M869" s="201"/>
      <c r="N869" s="202"/>
      <c r="O869" s="202"/>
      <c r="P869" s="202"/>
      <c r="Q869" s="202"/>
      <c r="R869" s="202"/>
      <c r="S869" s="202"/>
      <c r="T869" s="203"/>
      <c r="AT869" s="204" t="s">
        <v>136</v>
      </c>
      <c r="AU869" s="204" t="s">
        <v>85</v>
      </c>
      <c r="AV869" s="12" t="s">
        <v>85</v>
      </c>
      <c r="AW869" s="12" t="s">
        <v>39</v>
      </c>
      <c r="AX869" s="12" t="s">
        <v>24</v>
      </c>
      <c r="AY869" s="204" t="s">
        <v>126</v>
      </c>
    </row>
    <row r="870" spans="2:63" s="10" customFormat="1" ht="37.35" customHeight="1">
      <c r="B870" s="159"/>
      <c r="D870" s="160" t="s">
        <v>75</v>
      </c>
      <c r="E870" s="161" t="s">
        <v>1498</v>
      </c>
      <c r="F870" s="161" t="s">
        <v>1499</v>
      </c>
      <c r="I870" s="162"/>
      <c r="J870" s="163">
        <f>BK870</f>
        <v>0</v>
      </c>
      <c r="L870" s="159"/>
      <c r="M870" s="164"/>
      <c r="N870" s="165"/>
      <c r="O870" s="165"/>
      <c r="P870" s="166">
        <f>P871</f>
        <v>0</v>
      </c>
      <c r="Q870" s="165"/>
      <c r="R870" s="166">
        <f>R871</f>
        <v>0</v>
      </c>
      <c r="S870" s="165"/>
      <c r="T870" s="167">
        <f>T871</f>
        <v>0</v>
      </c>
      <c r="AR870" s="160" t="s">
        <v>155</v>
      </c>
      <c r="AT870" s="168" t="s">
        <v>75</v>
      </c>
      <c r="AU870" s="168" t="s">
        <v>76</v>
      </c>
      <c r="AY870" s="160" t="s">
        <v>126</v>
      </c>
      <c r="BK870" s="169">
        <f>BK871</f>
        <v>0</v>
      </c>
    </row>
    <row r="871" spans="2:63" s="10" customFormat="1" ht="19.9" customHeight="1">
      <c r="B871" s="159"/>
      <c r="D871" s="170" t="s">
        <v>75</v>
      </c>
      <c r="E871" s="171" t="s">
        <v>1500</v>
      </c>
      <c r="F871" s="171" t="s">
        <v>1501</v>
      </c>
      <c r="I871" s="162"/>
      <c r="J871" s="172">
        <f>BK871</f>
        <v>0</v>
      </c>
      <c r="L871" s="159"/>
      <c r="M871" s="164"/>
      <c r="N871" s="165"/>
      <c r="O871" s="165"/>
      <c r="P871" s="166">
        <f>SUM(P872:P922)</f>
        <v>0</v>
      </c>
      <c r="Q871" s="165"/>
      <c r="R871" s="166">
        <f>SUM(R872:R922)</f>
        <v>0</v>
      </c>
      <c r="S871" s="165"/>
      <c r="T871" s="167">
        <f>SUM(T872:T922)</f>
        <v>0</v>
      </c>
      <c r="AR871" s="160" t="s">
        <v>155</v>
      </c>
      <c r="AT871" s="168" t="s">
        <v>75</v>
      </c>
      <c r="AU871" s="168" t="s">
        <v>24</v>
      </c>
      <c r="AY871" s="160" t="s">
        <v>126</v>
      </c>
      <c r="BK871" s="169">
        <f>SUM(BK872:BK922)</f>
        <v>0</v>
      </c>
    </row>
    <row r="872" spans="2:65" s="1" customFormat="1" ht="22.5" customHeight="1">
      <c r="B872" s="173"/>
      <c r="C872" s="174" t="s">
        <v>1502</v>
      </c>
      <c r="D872" s="174" t="s">
        <v>129</v>
      </c>
      <c r="E872" s="175" t="s">
        <v>1503</v>
      </c>
      <c r="F872" s="176" t="s">
        <v>1504</v>
      </c>
      <c r="G872" s="177" t="s">
        <v>1483</v>
      </c>
      <c r="H872" s="178">
        <v>1</v>
      </c>
      <c r="I872" s="179"/>
      <c r="J872" s="180">
        <f>ROUND(I872*H872,2)</f>
        <v>0</v>
      </c>
      <c r="K872" s="176" t="s">
        <v>133</v>
      </c>
      <c r="L872" s="40"/>
      <c r="M872" s="181" t="s">
        <v>5</v>
      </c>
      <c r="N872" s="182" t="s">
        <v>47</v>
      </c>
      <c r="O872" s="41"/>
      <c r="P872" s="183">
        <f>O872*H872</f>
        <v>0</v>
      </c>
      <c r="Q872" s="183">
        <v>0</v>
      </c>
      <c r="R872" s="183">
        <f>Q872*H872</f>
        <v>0</v>
      </c>
      <c r="S872" s="183">
        <v>0</v>
      </c>
      <c r="T872" s="184">
        <f>S872*H872</f>
        <v>0</v>
      </c>
      <c r="AR872" s="23" t="s">
        <v>1505</v>
      </c>
      <c r="AT872" s="23" t="s">
        <v>129</v>
      </c>
      <c r="AU872" s="23" t="s">
        <v>85</v>
      </c>
      <c r="AY872" s="23" t="s">
        <v>126</v>
      </c>
      <c r="BE872" s="185">
        <f>IF(N872="základní",J872,0)</f>
        <v>0</v>
      </c>
      <c r="BF872" s="185">
        <f>IF(N872="snížená",J872,0)</f>
        <v>0</v>
      </c>
      <c r="BG872" s="185">
        <f>IF(N872="zákl. přenesená",J872,0)</f>
        <v>0</v>
      </c>
      <c r="BH872" s="185">
        <f>IF(N872="sníž. přenesená",J872,0)</f>
        <v>0</v>
      </c>
      <c r="BI872" s="185">
        <f>IF(N872="nulová",J872,0)</f>
        <v>0</v>
      </c>
      <c r="BJ872" s="23" t="s">
        <v>24</v>
      </c>
      <c r="BK872" s="185">
        <f>ROUND(I872*H872,2)</f>
        <v>0</v>
      </c>
      <c r="BL872" s="23" t="s">
        <v>1505</v>
      </c>
      <c r="BM872" s="23" t="s">
        <v>1506</v>
      </c>
    </row>
    <row r="873" spans="2:51" s="11" customFormat="1" ht="13.5">
      <c r="B873" s="186"/>
      <c r="D873" s="187" t="s">
        <v>136</v>
      </c>
      <c r="E873" s="188" t="s">
        <v>5</v>
      </c>
      <c r="F873" s="189" t="s">
        <v>1507</v>
      </c>
      <c r="H873" s="190" t="s">
        <v>5</v>
      </c>
      <c r="I873" s="191"/>
      <c r="L873" s="186"/>
      <c r="M873" s="192"/>
      <c r="N873" s="193"/>
      <c r="O873" s="193"/>
      <c r="P873" s="193"/>
      <c r="Q873" s="193"/>
      <c r="R873" s="193"/>
      <c r="S873" s="193"/>
      <c r="T873" s="194"/>
      <c r="AT873" s="190" t="s">
        <v>136</v>
      </c>
      <c r="AU873" s="190" t="s">
        <v>85</v>
      </c>
      <c r="AV873" s="11" t="s">
        <v>24</v>
      </c>
      <c r="AW873" s="11" t="s">
        <v>39</v>
      </c>
      <c r="AX873" s="11" t="s">
        <v>76</v>
      </c>
      <c r="AY873" s="190" t="s">
        <v>126</v>
      </c>
    </row>
    <row r="874" spans="2:51" s="11" customFormat="1" ht="27">
      <c r="B874" s="186"/>
      <c r="D874" s="187" t="s">
        <v>136</v>
      </c>
      <c r="E874" s="188" t="s">
        <v>5</v>
      </c>
      <c r="F874" s="189" t="s">
        <v>1508</v>
      </c>
      <c r="H874" s="190" t="s">
        <v>5</v>
      </c>
      <c r="I874" s="191"/>
      <c r="L874" s="186"/>
      <c r="M874" s="192"/>
      <c r="N874" s="193"/>
      <c r="O874" s="193"/>
      <c r="P874" s="193"/>
      <c r="Q874" s="193"/>
      <c r="R874" s="193"/>
      <c r="S874" s="193"/>
      <c r="T874" s="194"/>
      <c r="AT874" s="190" t="s">
        <v>136</v>
      </c>
      <c r="AU874" s="190" t="s">
        <v>85</v>
      </c>
      <c r="AV874" s="11" t="s">
        <v>24</v>
      </c>
      <c r="AW874" s="11" t="s">
        <v>39</v>
      </c>
      <c r="AX874" s="11" t="s">
        <v>76</v>
      </c>
      <c r="AY874" s="190" t="s">
        <v>126</v>
      </c>
    </row>
    <row r="875" spans="2:51" s="11" customFormat="1" ht="13.5">
      <c r="B875" s="186"/>
      <c r="D875" s="187" t="s">
        <v>136</v>
      </c>
      <c r="E875" s="188" t="s">
        <v>5</v>
      </c>
      <c r="F875" s="189" t="s">
        <v>1509</v>
      </c>
      <c r="H875" s="190" t="s">
        <v>5</v>
      </c>
      <c r="I875" s="191"/>
      <c r="L875" s="186"/>
      <c r="M875" s="192"/>
      <c r="N875" s="193"/>
      <c r="O875" s="193"/>
      <c r="P875" s="193"/>
      <c r="Q875" s="193"/>
      <c r="R875" s="193"/>
      <c r="S875" s="193"/>
      <c r="T875" s="194"/>
      <c r="AT875" s="190" t="s">
        <v>136</v>
      </c>
      <c r="AU875" s="190" t="s">
        <v>85</v>
      </c>
      <c r="AV875" s="11" t="s">
        <v>24</v>
      </c>
      <c r="AW875" s="11" t="s">
        <v>39</v>
      </c>
      <c r="AX875" s="11" t="s">
        <v>76</v>
      </c>
      <c r="AY875" s="190" t="s">
        <v>126</v>
      </c>
    </row>
    <row r="876" spans="2:51" s="12" customFormat="1" ht="13.5">
      <c r="B876" s="195"/>
      <c r="D876" s="196" t="s">
        <v>136</v>
      </c>
      <c r="E876" s="197" t="s">
        <v>5</v>
      </c>
      <c r="F876" s="198" t="s">
        <v>24</v>
      </c>
      <c r="H876" s="199">
        <v>1</v>
      </c>
      <c r="I876" s="200"/>
      <c r="L876" s="195"/>
      <c r="M876" s="201"/>
      <c r="N876" s="202"/>
      <c r="O876" s="202"/>
      <c r="P876" s="202"/>
      <c r="Q876" s="202"/>
      <c r="R876" s="202"/>
      <c r="S876" s="202"/>
      <c r="T876" s="203"/>
      <c r="AT876" s="204" t="s">
        <v>136</v>
      </c>
      <c r="AU876" s="204" t="s">
        <v>85</v>
      </c>
      <c r="AV876" s="12" t="s">
        <v>85</v>
      </c>
      <c r="AW876" s="12" t="s">
        <v>39</v>
      </c>
      <c r="AX876" s="12" t="s">
        <v>24</v>
      </c>
      <c r="AY876" s="204" t="s">
        <v>126</v>
      </c>
    </row>
    <row r="877" spans="2:65" s="1" customFormat="1" ht="22.5" customHeight="1">
      <c r="B877" s="173"/>
      <c r="C877" s="174" t="s">
        <v>1510</v>
      </c>
      <c r="D877" s="174" t="s">
        <v>129</v>
      </c>
      <c r="E877" s="175" t="s">
        <v>1511</v>
      </c>
      <c r="F877" s="176" t="s">
        <v>1512</v>
      </c>
      <c r="G877" s="177" t="s">
        <v>1483</v>
      </c>
      <c r="H877" s="178">
        <v>3</v>
      </c>
      <c r="I877" s="179"/>
      <c r="J877" s="180">
        <f>ROUND(I877*H877,2)</f>
        <v>0</v>
      </c>
      <c r="K877" s="176" t="s">
        <v>133</v>
      </c>
      <c r="L877" s="40"/>
      <c r="M877" s="181" t="s">
        <v>5</v>
      </c>
      <c r="N877" s="182" t="s">
        <v>47</v>
      </c>
      <c r="O877" s="41"/>
      <c r="P877" s="183">
        <f>O877*H877</f>
        <v>0</v>
      </c>
      <c r="Q877" s="183">
        <v>0</v>
      </c>
      <c r="R877" s="183">
        <f>Q877*H877</f>
        <v>0</v>
      </c>
      <c r="S877" s="183">
        <v>0</v>
      </c>
      <c r="T877" s="184">
        <f>S877*H877</f>
        <v>0</v>
      </c>
      <c r="AR877" s="23" t="s">
        <v>1505</v>
      </c>
      <c r="AT877" s="23" t="s">
        <v>129</v>
      </c>
      <c r="AU877" s="23" t="s">
        <v>85</v>
      </c>
      <c r="AY877" s="23" t="s">
        <v>126</v>
      </c>
      <c r="BE877" s="185">
        <f>IF(N877="základní",J877,0)</f>
        <v>0</v>
      </c>
      <c r="BF877" s="185">
        <f>IF(N877="snížená",J877,0)</f>
        <v>0</v>
      </c>
      <c r="BG877" s="185">
        <f>IF(N877="zákl. přenesená",J877,0)</f>
        <v>0</v>
      </c>
      <c r="BH877" s="185">
        <f>IF(N877="sníž. přenesená",J877,0)</f>
        <v>0</v>
      </c>
      <c r="BI877" s="185">
        <f>IF(N877="nulová",J877,0)</f>
        <v>0</v>
      </c>
      <c r="BJ877" s="23" t="s">
        <v>24</v>
      </c>
      <c r="BK877" s="185">
        <f>ROUND(I877*H877,2)</f>
        <v>0</v>
      </c>
      <c r="BL877" s="23" t="s">
        <v>1505</v>
      </c>
      <c r="BM877" s="23" t="s">
        <v>1513</v>
      </c>
    </row>
    <row r="878" spans="2:51" s="11" customFormat="1" ht="27">
      <c r="B878" s="186"/>
      <c r="D878" s="187" t="s">
        <v>136</v>
      </c>
      <c r="E878" s="188" t="s">
        <v>5</v>
      </c>
      <c r="F878" s="189" t="s">
        <v>1514</v>
      </c>
      <c r="H878" s="190" t="s">
        <v>5</v>
      </c>
      <c r="I878" s="191"/>
      <c r="L878" s="186"/>
      <c r="M878" s="192"/>
      <c r="N878" s="193"/>
      <c r="O878" s="193"/>
      <c r="P878" s="193"/>
      <c r="Q878" s="193"/>
      <c r="R878" s="193"/>
      <c r="S878" s="193"/>
      <c r="T878" s="194"/>
      <c r="AT878" s="190" t="s">
        <v>136</v>
      </c>
      <c r="AU878" s="190" t="s">
        <v>85</v>
      </c>
      <c r="AV878" s="11" t="s">
        <v>24</v>
      </c>
      <c r="AW878" s="11" t="s">
        <v>39</v>
      </c>
      <c r="AX878" s="11" t="s">
        <v>76</v>
      </c>
      <c r="AY878" s="190" t="s">
        <v>126</v>
      </c>
    </row>
    <row r="879" spans="2:51" s="11" customFormat="1" ht="27">
      <c r="B879" s="186"/>
      <c r="D879" s="187" t="s">
        <v>136</v>
      </c>
      <c r="E879" s="188" t="s">
        <v>5</v>
      </c>
      <c r="F879" s="189" t="s">
        <v>1515</v>
      </c>
      <c r="H879" s="190" t="s">
        <v>5</v>
      </c>
      <c r="I879" s="191"/>
      <c r="L879" s="186"/>
      <c r="M879" s="192"/>
      <c r="N879" s="193"/>
      <c r="O879" s="193"/>
      <c r="P879" s="193"/>
      <c r="Q879" s="193"/>
      <c r="R879" s="193"/>
      <c r="S879" s="193"/>
      <c r="T879" s="194"/>
      <c r="AT879" s="190" t="s">
        <v>136</v>
      </c>
      <c r="AU879" s="190" t="s">
        <v>85</v>
      </c>
      <c r="AV879" s="11" t="s">
        <v>24</v>
      </c>
      <c r="AW879" s="11" t="s">
        <v>39</v>
      </c>
      <c r="AX879" s="11" t="s">
        <v>76</v>
      </c>
      <c r="AY879" s="190" t="s">
        <v>126</v>
      </c>
    </row>
    <row r="880" spans="2:51" s="11" customFormat="1" ht="13.5">
      <c r="B880" s="186"/>
      <c r="D880" s="187" t="s">
        <v>136</v>
      </c>
      <c r="E880" s="188" t="s">
        <v>5</v>
      </c>
      <c r="F880" s="189" t="s">
        <v>1516</v>
      </c>
      <c r="H880" s="190" t="s">
        <v>5</v>
      </c>
      <c r="I880" s="191"/>
      <c r="L880" s="186"/>
      <c r="M880" s="192"/>
      <c r="N880" s="193"/>
      <c r="O880" s="193"/>
      <c r="P880" s="193"/>
      <c r="Q880" s="193"/>
      <c r="R880" s="193"/>
      <c r="S880" s="193"/>
      <c r="T880" s="194"/>
      <c r="AT880" s="190" t="s">
        <v>136</v>
      </c>
      <c r="AU880" s="190" t="s">
        <v>85</v>
      </c>
      <c r="AV880" s="11" t="s">
        <v>24</v>
      </c>
      <c r="AW880" s="11" t="s">
        <v>39</v>
      </c>
      <c r="AX880" s="11" t="s">
        <v>76</v>
      </c>
      <c r="AY880" s="190" t="s">
        <v>126</v>
      </c>
    </row>
    <row r="881" spans="2:51" s="11" customFormat="1" ht="13.5">
      <c r="B881" s="186"/>
      <c r="D881" s="187" t="s">
        <v>136</v>
      </c>
      <c r="E881" s="188" t="s">
        <v>5</v>
      </c>
      <c r="F881" s="189" t="s">
        <v>1517</v>
      </c>
      <c r="H881" s="190" t="s">
        <v>5</v>
      </c>
      <c r="I881" s="191"/>
      <c r="L881" s="186"/>
      <c r="M881" s="192"/>
      <c r="N881" s="193"/>
      <c r="O881" s="193"/>
      <c r="P881" s="193"/>
      <c r="Q881" s="193"/>
      <c r="R881" s="193"/>
      <c r="S881" s="193"/>
      <c r="T881" s="194"/>
      <c r="AT881" s="190" t="s">
        <v>136</v>
      </c>
      <c r="AU881" s="190" t="s">
        <v>85</v>
      </c>
      <c r="AV881" s="11" t="s">
        <v>24</v>
      </c>
      <c r="AW881" s="11" t="s">
        <v>39</v>
      </c>
      <c r="AX881" s="11" t="s">
        <v>76</v>
      </c>
      <c r="AY881" s="190" t="s">
        <v>126</v>
      </c>
    </row>
    <row r="882" spans="2:51" s="11" customFormat="1" ht="13.5">
      <c r="B882" s="186"/>
      <c r="D882" s="187" t="s">
        <v>136</v>
      </c>
      <c r="E882" s="188" t="s">
        <v>5</v>
      </c>
      <c r="F882" s="189" t="s">
        <v>1518</v>
      </c>
      <c r="H882" s="190" t="s">
        <v>5</v>
      </c>
      <c r="I882" s="191"/>
      <c r="L882" s="186"/>
      <c r="M882" s="192"/>
      <c r="N882" s="193"/>
      <c r="O882" s="193"/>
      <c r="P882" s="193"/>
      <c r="Q882" s="193"/>
      <c r="R882" s="193"/>
      <c r="S882" s="193"/>
      <c r="T882" s="194"/>
      <c r="AT882" s="190" t="s">
        <v>136</v>
      </c>
      <c r="AU882" s="190" t="s">
        <v>85</v>
      </c>
      <c r="AV882" s="11" t="s">
        <v>24</v>
      </c>
      <c r="AW882" s="11" t="s">
        <v>39</v>
      </c>
      <c r="AX882" s="11" t="s">
        <v>76</v>
      </c>
      <c r="AY882" s="190" t="s">
        <v>126</v>
      </c>
    </row>
    <row r="883" spans="2:51" s="11" customFormat="1" ht="13.5">
      <c r="B883" s="186"/>
      <c r="D883" s="187" t="s">
        <v>136</v>
      </c>
      <c r="E883" s="188" t="s">
        <v>5</v>
      </c>
      <c r="F883" s="189" t="s">
        <v>1519</v>
      </c>
      <c r="H883" s="190" t="s">
        <v>5</v>
      </c>
      <c r="I883" s="191"/>
      <c r="L883" s="186"/>
      <c r="M883" s="192"/>
      <c r="N883" s="193"/>
      <c r="O883" s="193"/>
      <c r="P883" s="193"/>
      <c r="Q883" s="193"/>
      <c r="R883" s="193"/>
      <c r="S883" s="193"/>
      <c r="T883" s="194"/>
      <c r="AT883" s="190" t="s">
        <v>136</v>
      </c>
      <c r="AU883" s="190" t="s">
        <v>85</v>
      </c>
      <c r="AV883" s="11" t="s">
        <v>24</v>
      </c>
      <c r="AW883" s="11" t="s">
        <v>39</v>
      </c>
      <c r="AX883" s="11" t="s">
        <v>76</v>
      </c>
      <c r="AY883" s="190" t="s">
        <v>126</v>
      </c>
    </row>
    <row r="884" spans="2:51" s="11" customFormat="1" ht="13.5">
      <c r="B884" s="186"/>
      <c r="D884" s="187" t="s">
        <v>136</v>
      </c>
      <c r="E884" s="188" t="s">
        <v>5</v>
      </c>
      <c r="F884" s="189" t="s">
        <v>1520</v>
      </c>
      <c r="H884" s="190" t="s">
        <v>5</v>
      </c>
      <c r="I884" s="191"/>
      <c r="L884" s="186"/>
      <c r="M884" s="192"/>
      <c r="N884" s="193"/>
      <c r="O884" s="193"/>
      <c r="P884" s="193"/>
      <c r="Q884" s="193"/>
      <c r="R884" s="193"/>
      <c r="S884" s="193"/>
      <c r="T884" s="194"/>
      <c r="AT884" s="190" t="s">
        <v>136</v>
      </c>
      <c r="AU884" s="190" t="s">
        <v>85</v>
      </c>
      <c r="AV884" s="11" t="s">
        <v>24</v>
      </c>
      <c r="AW884" s="11" t="s">
        <v>39</v>
      </c>
      <c r="AX884" s="11" t="s">
        <v>76</v>
      </c>
      <c r="AY884" s="190" t="s">
        <v>126</v>
      </c>
    </row>
    <row r="885" spans="2:51" s="12" customFormat="1" ht="13.5">
      <c r="B885" s="195"/>
      <c r="D885" s="196" t="s">
        <v>136</v>
      </c>
      <c r="E885" s="197" t="s">
        <v>5</v>
      </c>
      <c r="F885" s="198" t="s">
        <v>1521</v>
      </c>
      <c r="H885" s="199">
        <v>3</v>
      </c>
      <c r="I885" s="200"/>
      <c r="L885" s="195"/>
      <c r="M885" s="201"/>
      <c r="N885" s="202"/>
      <c r="O885" s="202"/>
      <c r="P885" s="202"/>
      <c r="Q885" s="202"/>
      <c r="R885" s="202"/>
      <c r="S885" s="202"/>
      <c r="T885" s="203"/>
      <c r="AT885" s="204" t="s">
        <v>136</v>
      </c>
      <c r="AU885" s="204" t="s">
        <v>85</v>
      </c>
      <c r="AV885" s="12" t="s">
        <v>85</v>
      </c>
      <c r="AW885" s="12" t="s">
        <v>39</v>
      </c>
      <c r="AX885" s="12" t="s">
        <v>24</v>
      </c>
      <c r="AY885" s="204" t="s">
        <v>126</v>
      </c>
    </row>
    <row r="886" spans="2:65" s="1" customFormat="1" ht="22.5" customHeight="1">
      <c r="B886" s="173"/>
      <c r="C886" s="174" t="s">
        <v>1522</v>
      </c>
      <c r="D886" s="174" t="s">
        <v>129</v>
      </c>
      <c r="E886" s="175" t="s">
        <v>1523</v>
      </c>
      <c r="F886" s="176" t="s">
        <v>1524</v>
      </c>
      <c r="G886" s="177" t="s">
        <v>1483</v>
      </c>
      <c r="H886" s="178">
        <v>1</v>
      </c>
      <c r="I886" s="179"/>
      <c r="J886" s="180">
        <f>ROUND(I886*H886,2)</f>
        <v>0</v>
      </c>
      <c r="K886" s="176" t="s">
        <v>133</v>
      </c>
      <c r="L886" s="40"/>
      <c r="M886" s="181" t="s">
        <v>5</v>
      </c>
      <c r="N886" s="182" t="s">
        <v>47</v>
      </c>
      <c r="O886" s="41"/>
      <c r="P886" s="183">
        <f>O886*H886</f>
        <v>0</v>
      </c>
      <c r="Q886" s="183">
        <v>0</v>
      </c>
      <c r="R886" s="183">
        <f>Q886*H886</f>
        <v>0</v>
      </c>
      <c r="S886" s="183">
        <v>0</v>
      </c>
      <c r="T886" s="184">
        <f>S886*H886</f>
        <v>0</v>
      </c>
      <c r="AR886" s="23" t="s">
        <v>1505</v>
      </c>
      <c r="AT886" s="23" t="s">
        <v>129</v>
      </c>
      <c r="AU886" s="23" t="s">
        <v>85</v>
      </c>
      <c r="AY886" s="23" t="s">
        <v>126</v>
      </c>
      <c r="BE886" s="185">
        <f>IF(N886="základní",J886,0)</f>
        <v>0</v>
      </c>
      <c r="BF886" s="185">
        <f>IF(N886="snížená",J886,0)</f>
        <v>0</v>
      </c>
      <c r="BG886" s="185">
        <f>IF(N886="zákl. přenesená",J886,0)</f>
        <v>0</v>
      </c>
      <c r="BH886" s="185">
        <f>IF(N886="sníž. přenesená",J886,0)</f>
        <v>0</v>
      </c>
      <c r="BI886" s="185">
        <f>IF(N886="nulová",J886,0)</f>
        <v>0</v>
      </c>
      <c r="BJ886" s="23" t="s">
        <v>24</v>
      </c>
      <c r="BK886" s="185">
        <f>ROUND(I886*H886,2)</f>
        <v>0</v>
      </c>
      <c r="BL886" s="23" t="s">
        <v>1505</v>
      </c>
      <c r="BM886" s="23" t="s">
        <v>1525</v>
      </c>
    </row>
    <row r="887" spans="2:51" s="11" customFormat="1" ht="13.5">
      <c r="B887" s="186"/>
      <c r="D887" s="187" t="s">
        <v>136</v>
      </c>
      <c r="E887" s="188" t="s">
        <v>5</v>
      </c>
      <c r="F887" s="189" t="s">
        <v>1526</v>
      </c>
      <c r="H887" s="190" t="s">
        <v>5</v>
      </c>
      <c r="I887" s="191"/>
      <c r="L887" s="186"/>
      <c r="M887" s="192"/>
      <c r="N887" s="193"/>
      <c r="O887" s="193"/>
      <c r="P887" s="193"/>
      <c r="Q887" s="193"/>
      <c r="R887" s="193"/>
      <c r="S887" s="193"/>
      <c r="T887" s="194"/>
      <c r="AT887" s="190" t="s">
        <v>136</v>
      </c>
      <c r="AU887" s="190" t="s">
        <v>85</v>
      </c>
      <c r="AV887" s="11" t="s">
        <v>24</v>
      </c>
      <c r="AW887" s="11" t="s">
        <v>39</v>
      </c>
      <c r="AX887" s="11" t="s">
        <v>76</v>
      </c>
      <c r="AY887" s="190" t="s">
        <v>126</v>
      </c>
    </row>
    <row r="888" spans="2:51" s="11" customFormat="1" ht="27">
      <c r="B888" s="186"/>
      <c r="D888" s="187" t="s">
        <v>136</v>
      </c>
      <c r="E888" s="188" t="s">
        <v>5</v>
      </c>
      <c r="F888" s="189" t="s">
        <v>1527</v>
      </c>
      <c r="H888" s="190" t="s">
        <v>5</v>
      </c>
      <c r="I888" s="191"/>
      <c r="L888" s="186"/>
      <c r="M888" s="192"/>
      <c r="N888" s="193"/>
      <c r="O888" s="193"/>
      <c r="P888" s="193"/>
      <c r="Q888" s="193"/>
      <c r="R888" s="193"/>
      <c r="S888" s="193"/>
      <c r="T888" s="194"/>
      <c r="AT888" s="190" t="s">
        <v>136</v>
      </c>
      <c r="AU888" s="190" t="s">
        <v>85</v>
      </c>
      <c r="AV888" s="11" t="s">
        <v>24</v>
      </c>
      <c r="AW888" s="11" t="s">
        <v>39</v>
      </c>
      <c r="AX888" s="11" t="s">
        <v>76</v>
      </c>
      <c r="AY888" s="190" t="s">
        <v>126</v>
      </c>
    </row>
    <row r="889" spans="2:51" s="12" customFormat="1" ht="13.5">
      <c r="B889" s="195"/>
      <c r="D889" s="196" t="s">
        <v>136</v>
      </c>
      <c r="E889" s="197" t="s">
        <v>5</v>
      </c>
      <c r="F889" s="198" t="s">
        <v>24</v>
      </c>
      <c r="H889" s="199">
        <v>1</v>
      </c>
      <c r="I889" s="200"/>
      <c r="L889" s="195"/>
      <c r="M889" s="201"/>
      <c r="N889" s="202"/>
      <c r="O889" s="202"/>
      <c r="P889" s="202"/>
      <c r="Q889" s="202"/>
      <c r="R889" s="202"/>
      <c r="S889" s="202"/>
      <c r="T889" s="203"/>
      <c r="AT889" s="204" t="s">
        <v>136</v>
      </c>
      <c r="AU889" s="204" t="s">
        <v>85</v>
      </c>
      <c r="AV889" s="12" t="s">
        <v>85</v>
      </c>
      <c r="AW889" s="12" t="s">
        <v>39</v>
      </c>
      <c r="AX889" s="12" t="s">
        <v>24</v>
      </c>
      <c r="AY889" s="204" t="s">
        <v>126</v>
      </c>
    </row>
    <row r="890" spans="2:65" s="1" customFormat="1" ht="22.5" customHeight="1">
      <c r="B890" s="173"/>
      <c r="C890" s="174" t="s">
        <v>1528</v>
      </c>
      <c r="D890" s="174" t="s">
        <v>129</v>
      </c>
      <c r="E890" s="175" t="s">
        <v>1529</v>
      </c>
      <c r="F890" s="176" t="s">
        <v>1530</v>
      </c>
      <c r="G890" s="177" t="s">
        <v>1483</v>
      </c>
      <c r="H890" s="178">
        <v>1</v>
      </c>
      <c r="I890" s="179"/>
      <c r="J890" s="180">
        <f>ROUND(I890*H890,2)</f>
        <v>0</v>
      </c>
      <c r="K890" s="176" t="s">
        <v>133</v>
      </c>
      <c r="L890" s="40"/>
      <c r="M890" s="181" t="s">
        <v>5</v>
      </c>
      <c r="N890" s="182" t="s">
        <v>47</v>
      </c>
      <c r="O890" s="41"/>
      <c r="P890" s="183">
        <f>O890*H890</f>
        <v>0</v>
      </c>
      <c r="Q890" s="183">
        <v>0</v>
      </c>
      <c r="R890" s="183">
        <f>Q890*H890</f>
        <v>0</v>
      </c>
      <c r="S890" s="183">
        <v>0</v>
      </c>
      <c r="T890" s="184">
        <f>S890*H890</f>
        <v>0</v>
      </c>
      <c r="AR890" s="23" t="s">
        <v>1505</v>
      </c>
      <c r="AT890" s="23" t="s">
        <v>129</v>
      </c>
      <c r="AU890" s="23" t="s">
        <v>85</v>
      </c>
      <c r="AY890" s="23" t="s">
        <v>126</v>
      </c>
      <c r="BE890" s="185">
        <f>IF(N890="základní",J890,0)</f>
        <v>0</v>
      </c>
      <c r="BF890" s="185">
        <f>IF(N890="snížená",J890,0)</f>
        <v>0</v>
      </c>
      <c r="BG890" s="185">
        <f>IF(N890="zákl. přenesená",J890,0)</f>
        <v>0</v>
      </c>
      <c r="BH890" s="185">
        <f>IF(N890="sníž. přenesená",J890,0)</f>
        <v>0</v>
      </c>
      <c r="BI890" s="185">
        <f>IF(N890="nulová",J890,0)</f>
        <v>0</v>
      </c>
      <c r="BJ890" s="23" t="s">
        <v>24</v>
      </c>
      <c r="BK890" s="185">
        <f>ROUND(I890*H890,2)</f>
        <v>0</v>
      </c>
      <c r="BL890" s="23" t="s">
        <v>1505</v>
      </c>
      <c r="BM890" s="23" t="s">
        <v>1531</v>
      </c>
    </row>
    <row r="891" spans="2:51" s="11" customFormat="1" ht="27">
      <c r="B891" s="186"/>
      <c r="D891" s="187" t="s">
        <v>136</v>
      </c>
      <c r="E891" s="188" t="s">
        <v>5</v>
      </c>
      <c r="F891" s="189" t="s">
        <v>1532</v>
      </c>
      <c r="H891" s="190" t="s">
        <v>5</v>
      </c>
      <c r="I891" s="191"/>
      <c r="L891" s="186"/>
      <c r="M891" s="192"/>
      <c r="N891" s="193"/>
      <c r="O891" s="193"/>
      <c r="P891" s="193"/>
      <c r="Q891" s="193"/>
      <c r="R891" s="193"/>
      <c r="S891" s="193"/>
      <c r="T891" s="194"/>
      <c r="AT891" s="190" t="s">
        <v>136</v>
      </c>
      <c r="AU891" s="190" t="s">
        <v>85</v>
      </c>
      <c r="AV891" s="11" t="s">
        <v>24</v>
      </c>
      <c r="AW891" s="11" t="s">
        <v>39</v>
      </c>
      <c r="AX891" s="11" t="s">
        <v>76</v>
      </c>
      <c r="AY891" s="190" t="s">
        <v>126</v>
      </c>
    </row>
    <row r="892" spans="2:51" s="11" customFormat="1" ht="13.5">
      <c r="B892" s="186"/>
      <c r="D892" s="187" t="s">
        <v>136</v>
      </c>
      <c r="E892" s="188" t="s">
        <v>5</v>
      </c>
      <c r="F892" s="189" t="s">
        <v>1533</v>
      </c>
      <c r="H892" s="190" t="s">
        <v>5</v>
      </c>
      <c r="I892" s="191"/>
      <c r="L892" s="186"/>
      <c r="M892" s="192"/>
      <c r="N892" s="193"/>
      <c r="O892" s="193"/>
      <c r="P892" s="193"/>
      <c r="Q892" s="193"/>
      <c r="R892" s="193"/>
      <c r="S892" s="193"/>
      <c r="T892" s="194"/>
      <c r="AT892" s="190" t="s">
        <v>136</v>
      </c>
      <c r="AU892" s="190" t="s">
        <v>85</v>
      </c>
      <c r="AV892" s="11" t="s">
        <v>24</v>
      </c>
      <c r="AW892" s="11" t="s">
        <v>39</v>
      </c>
      <c r="AX892" s="11" t="s">
        <v>76</v>
      </c>
      <c r="AY892" s="190" t="s">
        <v>126</v>
      </c>
    </row>
    <row r="893" spans="2:51" s="11" customFormat="1" ht="13.5">
      <c r="B893" s="186"/>
      <c r="D893" s="187" t="s">
        <v>136</v>
      </c>
      <c r="E893" s="188" t="s">
        <v>5</v>
      </c>
      <c r="F893" s="189" t="s">
        <v>1534</v>
      </c>
      <c r="H893" s="190" t="s">
        <v>5</v>
      </c>
      <c r="I893" s="191"/>
      <c r="L893" s="186"/>
      <c r="M893" s="192"/>
      <c r="N893" s="193"/>
      <c r="O893" s="193"/>
      <c r="P893" s="193"/>
      <c r="Q893" s="193"/>
      <c r="R893" s="193"/>
      <c r="S893" s="193"/>
      <c r="T893" s="194"/>
      <c r="AT893" s="190" t="s">
        <v>136</v>
      </c>
      <c r="AU893" s="190" t="s">
        <v>85</v>
      </c>
      <c r="AV893" s="11" t="s">
        <v>24</v>
      </c>
      <c r="AW893" s="11" t="s">
        <v>39</v>
      </c>
      <c r="AX893" s="11" t="s">
        <v>76</v>
      </c>
      <c r="AY893" s="190" t="s">
        <v>126</v>
      </c>
    </row>
    <row r="894" spans="2:51" s="11" customFormat="1" ht="13.5">
      <c r="B894" s="186"/>
      <c r="D894" s="187" t="s">
        <v>136</v>
      </c>
      <c r="E894" s="188" t="s">
        <v>5</v>
      </c>
      <c r="F894" s="189" t="s">
        <v>1535</v>
      </c>
      <c r="H894" s="190" t="s">
        <v>5</v>
      </c>
      <c r="I894" s="191"/>
      <c r="L894" s="186"/>
      <c r="M894" s="192"/>
      <c r="N894" s="193"/>
      <c r="O894" s="193"/>
      <c r="P894" s="193"/>
      <c r="Q894" s="193"/>
      <c r="R894" s="193"/>
      <c r="S894" s="193"/>
      <c r="T894" s="194"/>
      <c r="AT894" s="190" t="s">
        <v>136</v>
      </c>
      <c r="AU894" s="190" t="s">
        <v>85</v>
      </c>
      <c r="AV894" s="11" t="s">
        <v>24</v>
      </c>
      <c r="AW894" s="11" t="s">
        <v>39</v>
      </c>
      <c r="AX894" s="11" t="s">
        <v>76</v>
      </c>
      <c r="AY894" s="190" t="s">
        <v>126</v>
      </c>
    </row>
    <row r="895" spans="2:51" s="11" customFormat="1" ht="13.5">
      <c r="B895" s="186"/>
      <c r="D895" s="187" t="s">
        <v>136</v>
      </c>
      <c r="E895" s="188" t="s">
        <v>5</v>
      </c>
      <c r="F895" s="189" t="s">
        <v>1536</v>
      </c>
      <c r="H895" s="190" t="s">
        <v>5</v>
      </c>
      <c r="I895" s="191"/>
      <c r="L895" s="186"/>
      <c r="M895" s="192"/>
      <c r="N895" s="193"/>
      <c r="O895" s="193"/>
      <c r="P895" s="193"/>
      <c r="Q895" s="193"/>
      <c r="R895" s="193"/>
      <c r="S895" s="193"/>
      <c r="T895" s="194"/>
      <c r="AT895" s="190" t="s">
        <v>136</v>
      </c>
      <c r="AU895" s="190" t="s">
        <v>85</v>
      </c>
      <c r="AV895" s="11" t="s">
        <v>24</v>
      </c>
      <c r="AW895" s="11" t="s">
        <v>39</v>
      </c>
      <c r="AX895" s="11" t="s">
        <v>76</v>
      </c>
      <c r="AY895" s="190" t="s">
        <v>126</v>
      </c>
    </row>
    <row r="896" spans="2:51" s="11" customFormat="1" ht="13.5">
      <c r="B896" s="186"/>
      <c r="D896" s="187" t="s">
        <v>136</v>
      </c>
      <c r="E896" s="188" t="s">
        <v>5</v>
      </c>
      <c r="F896" s="189" t="s">
        <v>1537</v>
      </c>
      <c r="H896" s="190" t="s">
        <v>5</v>
      </c>
      <c r="I896" s="191"/>
      <c r="L896" s="186"/>
      <c r="M896" s="192"/>
      <c r="N896" s="193"/>
      <c r="O896" s="193"/>
      <c r="P896" s="193"/>
      <c r="Q896" s="193"/>
      <c r="R896" s="193"/>
      <c r="S896" s="193"/>
      <c r="T896" s="194"/>
      <c r="AT896" s="190" t="s">
        <v>136</v>
      </c>
      <c r="AU896" s="190" t="s">
        <v>85</v>
      </c>
      <c r="AV896" s="11" t="s">
        <v>24</v>
      </c>
      <c r="AW896" s="11" t="s">
        <v>39</v>
      </c>
      <c r="AX896" s="11" t="s">
        <v>76</v>
      </c>
      <c r="AY896" s="190" t="s">
        <v>126</v>
      </c>
    </row>
    <row r="897" spans="2:51" s="11" customFormat="1" ht="13.5">
      <c r="B897" s="186"/>
      <c r="D897" s="187" t="s">
        <v>136</v>
      </c>
      <c r="E897" s="188" t="s">
        <v>5</v>
      </c>
      <c r="F897" s="189" t="s">
        <v>1533</v>
      </c>
      <c r="H897" s="190" t="s">
        <v>5</v>
      </c>
      <c r="I897" s="191"/>
      <c r="L897" s="186"/>
      <c r="M897" s="192"/>
      <c r="N897" s="193"/>
      <c r="O897" s="193"/>
      <c r="P897" s="193"/>
      <c r="Q897" s="193"/>
      <c r="R897" s="193"/>
      <c r="S897" s="193"/>
      <c r="T897" s="194"/>
      <c r="AT897" s="190" t="s">
        <v>136</v>
      </c>
      <c r="AU897" s="190" t="s">
        <v>85</v>
      </c>
      <c r="AV897" s="11" t="s">
        <v>24</v>
      </c>
      <c r="AW897" s="11" t="s">
        <v>39</v>
      </c>
      <c r="AX897" s="11" t="s">
        <v>76</v>
      </c>
      <c r="AY897" s="190" t="s">
        <v>126</v>
      </c>
    </row>
    <row r="898" spans="2:51" s="12" customFormat="1" ht="13.5">
      <c r="B898" s="195"/>
      <c r="D898" s="196" t="s">
        <v>136</v>
      </c>
      <c r="E898" s="197" t="s">
        <v>5</v>
      </c>
      <c r="F898" s="198" t="s">
        <v>24</v>
      </c>
      <c r="H898" s="199">
        <v>1</v>
      </c>
      <c r="I898" s="200"/>
      <c r="L898" s="195"/>
      <c r="M898" s="201"/>
      <c r="N898" s="202"/>
      <c r="O898" s="202"/>
      <c r="P898" s="202"/>
      <c r="Q898" s="202"/>
      <c r="R898" s="202"/>
      <c r="S898" s="202"/>
      <c r="T898" s="203"/>
      <c r="AT898" s="204" t="s">
        <v>136</v>
      </c>
      <c r="AU898" s="204" t="s">
        <v>85</v>
      </c>
      <c r="AV898" s="12" t="s">
        <v>85</v>
      </c>
      <c r="AW898" s="12" t="s">
        <v>39</v>
      </c>
      <c r="AX898" s="12" t="s">
        <v>24</v>
      </c>
      <c r="AY898" s="204" t="s">
        <v>126</v>
      </c>
    </row>
    <row r="899" spans="2:65" s="1" customFormat="1" ht="22.5" customHeight="1">
      <c r="B899" s="173"/>
      <c r="C899" s="174" t="s">
        <v>1538</v>
      </c>
      <c r="D899" s="174" t="s">
        <v>129</v>
      </c>
      <c r="E899" s="175" t="s">
        <v>1539</v>
      </c>
      <c r="F899" s="176" t="s">
        <v>1540</v>
      </c>
      <c r="G899" s="177" t="s">
        <v>1483</v>
      </c>
      <c r="H899" s="178">
        <v>1</v>
      </c>
      <c r="I899" s="179"/>
      <c r="J899" s="180">
        <f>ROUND(I899*H899,2)</f>
        <v>0</v>
      </c>
      <c r="K899" s="176" t="s">
        <v>133</v>
      </c>
      <c r="L899" s="40"/>
      <c r="M899" s="181" t="s">
        <v>5</v>
      </c>
      <c r="N899" s="182" t="s">
        <v>47</v>
      </c>
      <c r="O899" s="41"/>
      <c r="P899" s="183">
        <f>O899*H899</f>
        <v>0</v>
      </c>
      <c r="Q899" s="183">
        <v>0</v>
      </c>
      <c r="R899" s="183">
        <f>Q899*H899</f>
        <v>0</v>
      </c>
      <c r="S899" s="183">
        <v>0</v>
      </c>
      <c r="T899" s="184">
        <f>S899*H899</f>
        <v>0</v>
      </c>
      <c r="AR899" s="23" t="s">
        <v>1505</v>
      </c>
      <c r="AT899" s="23" t="s">
        <v>129</v>
      </c>
      <c r="AU899" s="23" t="s">
        <v>85</v>
      </c>
      <c r="AY899" s="23" t="s">
        <v>126</v>
      </c>
      <c r="BE899" s="185">
        <f>IF(N899="základní",J899,0)</f>
        <v>0</v>
      </c>
      <c r="BF899" s="185">
        <f>IF(N899="snížená",J899,0)</f>
        <v>0</v>
      </c>
      <c r="BG899" s="185">
        <f>IF(N899="zákl. přenesená",J899,0)</f>
        <v>0</v>
      </c>
      <c r="BH899" s="185">
        <f>IF(N899="sníž. přenesená",J899,0)</f>
        <v>0</v>
      </c>
      <c r="BI899" s="185">
        <f>IF(N899="nulová",J899,0)</f>
        <v>0</v>
      </c>
      <c r="BJ899" s="23" t="s">
        <v>24</v>
      </c>
      <c r="BK899" s="185">
        <f>ROUND(I899*H899,2)</f>
        <v>0</v>
      </c>
      <c r="BL899" s="23" t="s">
        <v>1505</v>
      </c>
      <c r="BM899" s="23" t="s">
        <v>1541</v>
      </c>
    </row>
    <row r="900" spans="2:51" s="11" customFormat="1" ht="13.5">
      <c r="B900" s="186"/>
      <c r="D900" s="187" t="s">
        <v>136</v>
      </c>
      <c r="E900" s="188" t="s">
        <v>5</v>
      </c>
      <c r="F900" s="189" t="s">
        <v>1542</v>
      </c>
      <c r="H900" s="190" t="s">
        <v>5</v>
      </c>
      <c r="I900" s="191"/>
      <c r="L900" s="186"/>
      <c r="M900" s="192"/>
      <c r="N900" s="193"/>
      <c r="O900" s="193"/>
      <c r="P900" s="193"/>
      <c r="Q900" s="193"/>
      <c r="R900" s="193"/>
      <c r="S900" s="193"/>
      <c r="T900" s="194"/>
      <c r="AT900" s="190" t="s">
        <v>136</v>
      </c>
      <c r="AU900" s="190" t="s">
        <v>85</v>
      </c>
      <c r="AV900" s="11" t="s">
        <v>24</v>
      </c>
      <c r="AW900" s="11" t="s">
        <v>39</v>
      </c>
      <c r="AX900" s="11" t="s">
        <v>76</v>
      </c>
      <c r="AY900" s="190" t="s">
        <v>126</v>
      </c>
    </row>
    <row r="901" spans="2:51" s="11" customFormat="1" ht="27">
      <c r="B901" s="186"/>
      <c r="D901" s="187" t="s">
        <v>136</v>
      </c>
      <c r="E901" s="188" t="s">
        <v>5</v>
      </c>
      <c r="F901" s="189" t="s">
        <v>1543</v>
      </c>
      <c r="H901" s="190" t="s">
        <v>5</v>
      </c>
      <c r="I901" s="191"/>
      <c r="L901" s="186"/>
      <c r="M901" s="192"/>
      <c r="N901" s="193"/>
      <c r="O901" s="193"/>
      <c r="P901" s="193"/>
      <c r="Q901" s="193"/>
      <c r="R901" s="193"/>
      <c r="S901" s="193"/>
      <c r="T901" s="194"/>
      <c r="AT901" s="190" t="s">
        <v>136</v>
      </c>
      <c r="AU901" s="190" t="s">
        <v>85</v>
      </c>
      <c r="AV901" s="11" t="s">
        <v>24</v>
      </c>
      <c r="AW901" s="11" t="s">
        <v>39</v>
      </c>
      <c r="AX901" s="11" t="s">
        <v>76</v>
      </c>
      <c r="AY901" s="190" t="s">
        <v>126</v>
      </c>
    </row>
    <row r="902" spans="2:51" s="11" customFormat="1" ht="27">
      <c r="B902" s="186"/>
      <c r="D902" s="187" t="s">
        <v>136</v>
      </c>
      <c r="E902" s="188" t="s">
        <v>5</v>
      </c>
      <c r="F902" s="189" t="s">
        <v>1544</v>
      </c>
      <c r="H902" s="190" t="s">
        <v>5</v>
      </c>
      <c r="I902" s="191"/>
      <c r="L902" s="186"/>
      <c r="M902" s="192"/>
      <c r="N902" s="193"/>
      <c r="O902" s="193"/>
      <c r="P902" s="193"/>
      <c r="Q902" s="193"/>
      <c r="R902" s="193"/>
      <c r="S902" s="193"/>
      <c r="T902" s="194"/>
      <c r="AT902" s="190" t="s">
        <v>136</v>
      </c>
      <c r="AU902" s="190" t="s">
        <v>85</v>
      </c>
      <c r="AV902" s="11" t="s">
        <v>24</v>
      </c>
      <c r="AW902" s="11" t="s">
        <v>39</v>
      </c>
      <c r="AX902" s="11" t="s">
        <v>76</v>
      </c>
      <c r="AY902" s="190" t="s">
        <v>126</v>
      </c>
    </row>
    <row r="903" spans="2:51" s="11" customFormat="1" ht="13.5">
      <c r="B903" s="186"/>
      <c r="D903" s="187" t="s">
        <v>136</v>
      </c>
      <c r="E903" s="188" t="s">
        <v>5</v>
      </c>
      <c r="F903" s="189" t="s">
        <v>1545</v>
      </c>
      <c r="H903" s="190" t="s">
        <v>5</v>
      </c>
      <c r="I903" s="191"/>
      <c r="L903" s="186"/>
      <c r="M903" s="192"/>
      <c r="N903" s="193"/>
      <c r="O903" s="193"/>
      <c r="P903" s="193"/>
      <c r="Q903" s="193"/>
      <c r="R903" s="193"/>
      <c r="S903" s="193"/>
      <c r="T903" s="194"/>
      <c r="AT903" s="190" t="s">
        <v>136</v>
      </c>
      <c r="AU903" s="190" t="s">
        <v>85</v>
      </c>
      <c r="AV903" s="11" t="s">
        <v>24</v>
      </c>
      <c r="AW903" s="11" t="s">
        <v>39</v>
      </c>
      <c r="AX903" s="11" t="s">
        <v>76</v>
      </c>
      <c r="AY903" s="190" t="s">
        <v>126</v>
      </c>
    </row>
    <row r="904" spans="2:51" s="12" customFormat="1" ht="13.5">
      <c r="B904" s="195"/>
      <c r="D904" s="196" t="s">
        <v>136</v>
      </c>
      <c r="E904" s="197" t="s">
        <v>5</v>
      </c>
      <c r="F904" s="198" t="s">
        <v>24</v>
      </c>
      <c r="H904" s="199">
        <v>1</v>
      </c>
      <c r="I904" s="200"/>
      <c r="L904" s="195"/>
      <c r="M904" s="201"/>
      <c r="N904" s="202"/>
      <c r="O904" s="202"/>
      <c r="P904" s="202"/>
      <c r="Q904" s="202"/>
      <c r="R904" s="202"/>
      <c r="S904" s="202"/>
      <c r="T904" s="203"/>
      <c r="AT904" s="204" t="s">
        <v>136</v>
      </c>
      <c r="AU904" s="204" t="s">
        <v>85</v>
      </c>
      <c r="AV904" s="12" t="s">
        <v>85</v>
      </c>
      <c r="AW904" s="12" t="s">
        <v>39</v>
      </c>
      <c r="AX904" s="12" t="s">
        <v>24</v>
      </c>
      <c r="AY904" s="204" t="s">
        <v>126</v>
      </c>
    </row>
    <row r="905" spans="2:65" s="1" customFormat="1" ht="22.5" customHeight="1">
      <c r="B905" s="173"/>
      <c r="C905" s="174" t="s">
        <v>1546</v>
      </c>
      <c r="D905" s="174" t="s">
        <v>129</v>
      </c>
      <c r="E905" s="175" t="s">
        <v>1547</v>
      </c>
      <c r="F905" s="176" t="s">
        <v>1548</v>
      </c>
      <c r="G905" s="177" t="s">
        <v>1483</v>
      </c>
      <c r="H905" s="178">
        <v>1</v>
      </c>
      <c r="I905" s="179"/>
      <c r="J905" s="180">
        <f>ROUND(I905*H905,2)</f>
        <v>0</v>
      </c>
      <c r="K905" s="176" t="s">
        <v>133</v>
      </c>
      <c r="L905" s="40"/>
      <c r="M905" s="181" t="s">
        <v>5</v>
      </c>
      <c r="N905" s="182" t="s">
        <v>47</v>
      </c>
      <c r="O905" s="41"/>
      <c r="P905" s="183">
        <f>O905*H905</f>
        <v>0</v>
      </c>
      <c r="Q905" s="183">
        <v>0</v>
      </c>
      <c r="R905" s="183">
        <f>Q905*H905</f>
        <v>0</v>
      </c>
      <c r="S905" s="183">
        <v>0</v>
      </c>
      <c r="T905" s="184">
        <f>S905*H905</f>
        <v>0</v>
      </c>
      <c r="AR905" s="23" t="s">
        <v>1505</v>
      </c>
      <c r="AT905" s="23" t="s">
        <v>129</v>
      </c>
      <c r="AU905" s="23" t="s">
        <v>85</v>
      </c>
      <c r="AY905" s="23" t="s">
        <v>126</v>
      </c>
      <c r="BE905" s="185">
        <f>IF(N905="základní",J905,0)</f>
        <v>0</v>
      </c>
      <c r="BF905" s="185">
        <f>IF(N905="snížená",J905,0)</f>
        <v>0</v>
      </c>
      <c r="BG905" s="185">
        <f>IF(N905="zákl. přenesená",J905,0)</f>
        <v>0</v>
      </c>
      <c r="BH905" s="185">
        <f>IF(N905="sníž. přenesená",J905,0)</f>
        <v>0</v>
      </c>
      <c r="BI905" s="185">
        <f>IF(N905="nulová",J905,0)</f>
        <v>0</v>
      </c>
      <c r="BJ905" s="23" t="s">
        <v>24</v>
      </c>
      <c r="BK905" s="185">
        <f>ROUND(I905*H905,2)</f>
        <v>0</v>
      </c>
      <c r="BL905" s="23" t="s">
        <v>1505</v>
      </c>
      <c r="BM905" s="23" t="s">
        <v>1549</v>
      </c>
    </row>
    <row r="906" spans="2:51" s="11" customFormat="1" ht="13.5">
      <c r="B906" s="186"/>
      <c r="D906" s="187" t="s">
        <v>136</v>
      </c>
      <c r="E906" s="188" t="s">
        <v>5</v>
      </c>
      <c r="F906" s="189" t="s">
        <v>1550</v>
      </c>
      <c r="H906" s="190" t="s">
        <v>5</v>
      </c>
      <c r="I906" s="191"/>
      <c r="L906" s="186"/>
      <c r="M906" s="192"/>
      <c r="N906" s="193"/>
      <c r="O906" s="193"/>
      <c r="P906" s="193"/>
      <c r="Q906" s="193"/>
      <c r="R906" s="193"/>
      <c r="S906" s="193"/>
      <c r="T906" s="194"/>
      <c r="AT906" s="190" t="s">
        <v>136</v>
      </c>
      <c r="AU906" s="190" t="s">
        <v>85</v>
      </c>
      <c r="AV906" s="11" t="s">
        <v>24</v>
      </c>
      <c r="AW906" s="11" t="s">
        <v>39</v>
      </c>
      <c r="AX906" s="11" t="s">
        <v>76</v>
      </c>
      <c r="AY906" s="190" t="s">
        <v>126</v>
      </c>
    </row>
    <row r="907" spans="2:51" s="11" customFormat="1" ht="13.5">
      <c r="B907" s="186"/>
      <c r="D907" s="187" t="s">
        <v>136</v>
      </c>
      <c r="E907" s="188" t="s">
        <v>5</v>
      </c>
      <c r="F907" s="189" t="s">
        <v>1551</v>
      </c>
      <c r="H907" s="190" t="s">
        <v>5</v>
      </c>
      <c r="I907" s="191"/>
      <c r="L907" s="186"/>
      <c r="M907" s="192"/>
      <c r="N907" s="193"/>
      <c r="O907" s="193"/>
      <c r="P907" s="193"/>
      <c r="Q907" s="193"/>
      <c r="R907" s="193"/>
      <c r="S907" s="193"/>
      <c r="T907" s="194"/>
      <c r="AT907" s="190" t="s">
        <v>136</v>
      </c>
      <c r="AU907" s="190" t="s">
        <v>85</v>
      </c>
      <c r="AV907" s="11" t="s">
        <v>24</v>
      </c>
      <c r="AW907" s="11" t="s">
        <v>39</v>
      </c>
      <c r="AX907" s="11" t="s">
        <v>76</v>
      </c>
      <c r="AY907" s="190" t="s">
        <v>126</v>
      </c>
    </row>
    <row r="908" spans="2:51" s="12" customFormat="1" ht="13.5">
      <c r="B908" s="195"/>
      <c r="D908" s="196" t="s">
        <v>136</v>
      </c>
      <c r="E908" s="197" t="s">
        <v>5</v>
      </c>
      <c r="F908" s="198" t="s">
        <v>1552</v>
      </c>
      <c r="H908" s="199">
        <v>1</v>
      </c>
      <c r="I908" s="200"/>
      <c r="L908" s="195"/>
      <c r="M908" s="201"/>
      <c r="N908" s="202"/>
      <c r="O908" s="202"/>
      <c r="P908" s="202"/>
      <c r="Q908" s="202"/>
      <c r="R908" s="202"/>
      <c r="S908" s="202"/>
      <c r="T908" s="203"/>
      <c r="AT908" s="204" t="s">
        <v>136</v>
      </c>
      <c r="AU908" s="204" t="s">
        <v>85</v>
      </c>
      <c r="AV908" s="12" t="s">
        <v>85</v>
      </c>
      <c r="AW908" s="12" t="s">
        <v>39</v>
      </c>
      <c r="AX908" s="12" t="s">
        <v>24</v>
      </c>
      <c r="AY908" s="204" t="s">
        <v>126</v>
      </c>
    </row>
    <row r="909" spans="2:65" s="1" customFormat="1" ht="22.5" customHeight="1">
      <c r="B909" s="173"/>
      <c r="C909" s="174" t="s">
        <v>1553</v>
      </c>
      <c r="D909" s="174" t="s">
        <v>129</v>
      </c>
      <c r="E909" s="175" t="s">
        <v>1554</v>
      </c>
      <c r="F909" s="176" t="s">
        <v>1555</v>
      </c>
      <c r="G909" s="177" t="s">
        <v>1483</v>
      </c>
      <c r="H909" s="178">
        <v>1</v>
      </c>
      <c r="I909" s="179"/>
      <c r="J909" s="180">
        <f>ROUND(I909*H909,2)</f>
        <v>0</v>
      </c>
      <c r="K909" s="176" t="s">
        <v>133</v>
      </c>
      <c r="L909" s="40"/>
      <c r="M909" s="181" t="s">
        <v>5</v>
      </c>
      <c r="N909" s="182" t="s">
        <v>47</v>
      </c>
      <c r="O909" s="41"/>
      <c r="P909" s="183">
        <f>O909*H909</f>
        <v>0</v>
      </c>
      <c r="Q909" s="183">
        <v>0</v>
      </c>
      <c r="R909" s="183">
        <f>Q909*H909</f>
        <v>0</v>
      </c>
      <c r="S909" s="183">
        <v>0</v>
      </c>
      <c r="T909" s="184">
        <f>S909*H909</f>
        <v>0</v>
      </c>
      <c r="AR909" s="23" t="s">
        <v>1505</v>
      </c>
      <c r="AT909" s="23" t="s">
        <v>129</v>
      </c>
      <c r="AU909" s="23" t="s">
        <v>85</v>
      </c>
      <c r="AY909" s="23" t="s">
        <v>126</v>
      </c>
      <c r="BE909" s="185">
        <f>IF(N909="základní",J909,0)</f>
        <v>0</v>
      </c>
      <c r="BF909" s="185">
        <f>IF(N909="snížená",J909,0)</f>
        <v>0</v>
      </c>
      <c r="BG909" s="185">
        <f>IF(N909="zákl. přenesená",J909,0)</f>
        <v>0</v>
      </c>
      <c r="BH909" s="185">
        <f>IF(N909="sníž. přenesená",J909,0)</f>
        <v>0</v>
      </c>
      <c r="BI909" s="185">
        <f>IF(N909="nulová",J909,0)</f>
        <v>0</v>
      </c>
      <c r="BJ909" s="23" t="s">
        <v>24</v>
      </c>
      <c r="BK909" s="185">
        <f>ROUND(I909*H909,2)</f>
        <v>0</v>
      </c>
      <c r="BL909" s="23" t="s">
        <v>1505</v>
      </c>
      <c r="BM909" s="23" t="s">
        <v>1556</v>
      </c>
    </row>
    <row r="910" spans="2:51" s="11" customFormat="1" ht="27">
      <c r="B910" s="186"/>
      <c r="D910" s="187" t="s">
        <v>136</v>
      </c>
      <c r="E910" s="188" t="s">
        <v>5</v>
      </c>
      <c r="F910" s="189" t="s">
        <v>1557</v>
      </c>
      <c r="H910" s="190" t="s">
        <v>5</v>
      </c>
      <c r="I910" s="191"/>
      <c r="L910" s="186"/>
      <c r="M910" s="192"/>
      <c r="N910" s="193"/>
      <c r="O910" s="193"/>
      <c r="P910" s="193"/>
      <c r="Q910" s="193"/>
      <c r="R910" s="193"/>
      <c r="S910" s="193"/>
      <c r="T910" s="194"/>
      <c r="AT910" s="190" t="s">
        <v>136</v>
      </c>
      <c r="AU910" s="190" t="s">
        <v>85</v>
      </c>
      <c r="AV910" s="11" t="s">
        <v>24</v>
      </c>
      <c r="AW910" s="11" t="s">
        <v>39</v>
      </c>
      <c r="AX910" s="11" t="s">
        <v>76</v>
      </c>
      <c r="AY910" s="190" t="s">
        <v>126</v>
      </c>
    </row>
    <row r="911" spans="2:51" s="11" customFormat="1" ht="13.5">
      <c r="B911" s="186"/>
      <c r="D911" s="187" t="s">
        <v>136</v>
      </c>
      <c r="E911" s="188" t="s">
        <v>5</v>
      </c>
      <c r="F911" s="189" t="s">
        <v>1558</v>
      </c>
      <c r="H911" s="190" t="s">
        <v>5</v>
      </c>
      <c r="I911" s="191"/>
      <c r="L911" s="186"/>
      <c r="M911" s="192"/>
      <c r="N911" s="193"/>
      <c r="O911" s="193"/>
      <c r="P911" s="193"/>
      <c r="Q911" s="193"/>
      <c r="R911" s="193"/>
      <c r="S911" s="193"/>
      <c r="T911" s="194"/>
      <c r="AT911" s="190" t="s">
        <v>136</v>
      </c>
      <c r="AU911" s="190" t="s">
        <v>85</v>
      </c>
      <c r="AV911" s="11" t="s">
        <v>24</v>
      </c>
      <c r="AW911" s="11" t="s">
        <v>39</v>
      </c>
      <c r="AX911" s="11" t="s">
        <v>76</v>
      </c>
      <c r="AY911" s="190" t="s">
        <v>126</v>
      </c>
    </row>
    <row r="912" spans="2:51" s="12" customFormat="1" ht="13.5">
      <c r="B912" s="195"/>
      <c r="D912" s="196" t="s">
        <v>136</v>
      </c>
      <c r="E912" s="197" t="s">
        <v>5</v>
      </c>
      <c r="F912" s="198" t="s">
        <v>24</v>
      </c>
      <c r="H912" s="199">
        <v>1</v>
      </c>
      <c r="I912" s="200"/>
      <c r="L912" s="195"/>
      <c r="M912" s="201"/>
      <c r="N912" s="202"/>
      <c r="O912" s="202"/>
      <c r="P912" s="202"/>
      <c r="Q912" s="202"/>
      <c r="R912" s="202"/>
      <c r="S912" s="202"/>
      <c r="T912" s="203"/>
      <c r="AT912" s="204" t="s">
        <v>136</v>
      </c>
      <c r="AU912" s="204" t="s">
        <v>85</v>
      </c>
      <c r="AV912" s="12" t="s">
        <v>85</v>
      </c>
      <c r="AW912" s="12" t="s">
        <v>39</v>
      </c>
      <c r="AX912" s="12" t="s">
        <v>24</v>
      </c>
      <c r="AY912" s="204" t="s">
        <v>126</v>
      </c>
    </row>
    <row r="913" spans="2:65" s="1" customFormat="1" ht="22.5" customHeight="1">
      <c r="B913" s="173"/>
      <c r="C913" s="174" t="s">
        <v>1559</v>
      </c>
      <c r="D913" s="174" t="s">
        <v>129</v>
      </c>
      <c r="E913" s="175" t="s">
        <v>1560</v>
      </c>
      <c r="F913" s="176" t="s">
        <v>1561</v>
      </c>
      <c r="G913" s="177" t="s">
        <v>1483</v>
      </c>
      <c r="H913" s="178">
        <v>1</v>
      </c>
      <c r="I913" s="179"/>
      <c r="J913" s="180">
        <f>ROUND(I913*H913,2)</f>
        <v>0</v>
      </c>
      <c r="K913" s="176" t="s">
        <v>133</v>
      </c>
      <c r="L913" s="40"/>
      <c r="M913" s="181" t="s">
        <v>5</v>
      </c>
      <c r="N913" s="182" t="s">
        <v>47</v>
      </c>
      <c r="O913" s="41"/>
      <c r="P913" s="183">
        <f>O913*H913</f>
        <v>0</v>
      </c>
      <c r="Q913" s="183">
        <v>0</v>
      </c>
      <c r="R913" s="183">
        <f>Q913*H913</f>
        <v>0</v>
      </c>
      <c r="S913" s="183">
        <v>0</v>
      </c>
      <c r="T913" s="184">
        <f>S913*H913</f>
        <v>0</v>
      </c>
      <c r="AR913" s="23" t="s">
        <v>1505</v>
      </c>
      <c r="AT913" s="23" t="s">
        <v>129</v>
      </c>
      <c r="AU913" s="23" t="s">
        <v>85</v>
      </c>
      <c r="AY913" s="23" t="s">
        <v>126</v>
      </c>
      <c r="BE913" s="185">
        <f>IF(N913="základní",J913,0)</f>
        <v>0</v>
      </c>
      <c r="BF913" s="185">
        <f>IF(N913="snížená",J913,0)</f>
        <v>0</v>
      </c>
      <c r="BG913" s="185">
        <f>IF(N913="zákl. přenesená",J913,0)</f>
        <v>0</v>
      </c>
      <c r="BH913" s="185">
        <f>IF(N913="sníž. přenesená",J913,0)</f>
        <v>0</v>
      </c>
      <c r="BI913" s="185">
        <f>IF(N913="nulová",J913,0)</f>
        <v>0</v>
      </c>
      <c r="BJ913" s="23" t="s">
        <v>24</v>
      </c>
      <c r="BK913" s="185">
        <f>ROUND(I913*H913,2)</f>
        <v>0</v>
      </c>
      <c r="BL913" s="23" t="s">
        <v>1505</v>
      </c>
      <c r="BM913" s="23" t="s">
        <v>1562</v>
      </c>
    </row>
    <row r="914" spans="2:51" s="11" customFormat="1" ht="27">
      <c r="B914" s="186"/>
      <c r="D914" s="187" t="s">
        <v>136</v>
      </c>
      <c r="E914" s="188" t="s">
        <v>5</v>
      </c>
      <c r="F914" s="189" t="s">
        <v>1563</v>
      </c>
      <c r="H914" s="190" t="s">
        <v>5</v>
      </c>
      <c r="I914" s="191"/>
      <c r="L914" s="186"/>
      <c r="M914" s="192"/>
      <c r="N914" s="193"/>
      <c r="O914" s="193"/>
      <c r="P914" s="193"/>
      <c r="Q914" s="193"/>
      <c r="R914" s="193"/>
      <c r="S914" s="193"/>
      <c r="T914" s="194"/>
      <c r="AT914" s="190" t="s">
        <v>136</v>
      </c>
      <c r="AU914" s="190" t="s">
        <v>85</v>
      </c>
      <c r="AV914" s="11" t="s">
        <v>24</v>
      </c>
      <c r="AW914" s="11" t="s">
        <v>39</v>
      </c>
      <c r="AX914" s="11" t="s">
        <v>76</v>
      </c>
      <c r="AY914" s="190" t="s">
        <v>126</v>
      </c>
    </row>
    <row r="915" spans="2:51" s="11" customFormat="1" ht="13.5">
      <c r="B915" s="186"/>
      <c r="D915" s="187" t="s">
        <v>136</v>
      </c>
      <c r="E915" s="188" t="s">
        <v>5</v>
      </c>
      <c r="F915" s="189" t="s">
        <v>1564</v>
      </c>
      <c r="H915" s="190" t="s">
        <v>5</v>
      </c>
      <c r="I915" s="191"/>
      <c r="L915" s="186"/>
      <c r="M915" s="192"/>
      <c r="N915" s="193"/>
      <c r="O915" s="193"/>
      <c r="P915" s="193"/>
      <c r="Q915" s="193"/>
      <c r="R915" s="193"/>
      <c r="S915" s="193"/>
      <c r="T915" s="194"/>
      <c r="AT915" s="190" t="s">
        <v>136</v>
      </c>
      <c r="AU915" s="190" t="s">
        <v>85</v>
      </c>
      <c r="AV915" s="11" t="s">
        <v>24</v>
      </c>
      <c r="AW915" s="11" t="s">
        <v>39</v>
      </c>
      <c r="AX915" s="11" t="s">
        <v>76</v>
      </c>
      <c r="AY915" s="190" t="s">
        <v>126</v>
      </c>
    </row>
    <row r="916" spans="2:51" s="12" customFormat="1" ht="13.5">
      <c r="B916" s="195"/>
      <c r="D916" s="196" t="s">
        <v>136</v>
      </c>
      <c r="E916" s="197" t="s">
        <v>5</v>
      </c>
      <c r="F916" s="198" t="s">
        <v>24</v>
      </c>
      <c r="H916" s="199">
        <v>1</v>
      </c>
      <c r="I916" s="200"/>
      <c r="L916" s="195"/>
      <c r="M916" s="201"/>
      <c r="N916" s="202"/>
      <c r="O916" s="202"/>
      <c r="P916" s="202"/>
      <c r="Q916" s="202"/>
      <c r="R916" s="202"/>
      <c r="S916" s="202"/>
      <c r="T916" s="203"/>
      <c r="AT916" s="204" t="s">
        <v>136</v>
      </c>
      <c r="AU916" s="204" t="s">
        <v>85</v>
      </c>
      <c r="AV916" s="12" t="s">
        <v>85</v>
      </c>
      <c r="AW916" s="12" t="s">
        <v>39</v>
      </c>
      <c r="AX916" s="12" t="s">
        <v>24</v>
      </c>
      <c r="AY916" s="204" t="s">
        <v>126</v>
      </c>
    </row>
    <row r="917" spans="2:65" s="1" customFormat="1" ht="22.5" customHeight="1">
      <c r="B917" s="173"/>
      <c r="C917" s="174" t="s">
        <v>1565</v>
      </c>
      <c r="D917" s="174" t="s">
        <v>129</v>
      </c>
      <c r="E917" s="175" t="s">
        <v>1566</v>
      </c>
      <c r="F917" s="176" t="s">
        <v>1567</v>
      </c>
      <c r="G917" s="177" t="s">
        <v>1483</v>
      </c>
      <c r="H917" s="178">
        <v>1</v>
      </c>
      <c r="I917" s="179"/>
      <c r="J917" s="180">
        <f>ROUND(I917*H917,2)</f>
        <v>0</v>
      </c>
      <c r="K917" s="176" t="s">
        <v>133</v>
      </c>
      <c r="L917" s="40"/>
      <c r="M917" s="181" t="s">
        <v>5</v>
      </c>
      <c r="N917" s="182" t="s">
        <v>47</v>
      </c>
      <c r="O917" s="41"/>
      <c r="P917" s="183">
        <f>O917*H917</f>
        <v>0</v>
      </c>
      <c r="Q917" s="183">
        <v>0</v>
      </c>
      <c r="R917" s="183">
        <f>Q917*H917</f>
        <v>0</v>
      </c>
      <c r="S917" s="183">
        <v>0</v>
      </c>
      <c r="T917" s="184">
        <f>S917*H917</f>
        <v>0</v>
      </c>
      <c r="AR917" s="23" t="s">
        <v>1505</v>
      </c>
      <c r="AT917" s="23" t="s">
        <v>129</v>
      </c>
      <c r="AU917" s="23" t="s">
        <v>85</v>
      </c>
      <c r="AY917" s="23" t="s">
        <v>126</v>
      </c>
      <c r="BE917" s="185">
        <f>IF(N917="základní",J917,0)</f>
        <v>0</v>
      </c>
      <c r="BF917" s="185">
        <f>IF(N917="snížená",J917,0)</f>
        <v>0</v>
      </c>
      <c r="BG917" s="185">
        <f>IF(N917="zákl. přenesená",J917,0)</f>
        <v>0</v>
      </c>
      <c r="BH917" s="185">
        <f>IF(N917="sníž. přenesená",J917,0)</f>
        <v>0</v>
      </c>
      <c r="BI917" s="185">
        <f>IF(N917="nulová",J917,0)</f>
        <v>0</v>
      </c>
      <c r="BJ917" s="23" t="s">
        <v>24</v>
      </c>
      <c r="BK917" s="185">
        <f>ROUND(I917*H917,2)</f>
        <v>0</v>
      </c>
      <c r="BL917" s="23" t="s">
        <v>1505</v>
      </c>
      <c r="BM917" s="23" t="s">
        <v>1568</v>
      </c>
    </row>
    <row r="918" spans="2:51" s="11" customFormat="1" ht="27">
      <c r="B918" s="186"/>
      <c r="D918" s="187" t="s">
        <v>136</v>
      </c>
      <c r="E918" s="188" t="s">
        <v>5</v>
      </c>
      <c r="F918" s="189" t="s">
        <v>1569</v>
      </c>
      <c r="H918" s="190" t="s">
        <v>5</v>
      </c>
      <c r="I918" s="191"/>
      <c r="L918" s="186"/>
      <c r="M918" s="192"/>
      <c r="N918" s="193"/>
      <c r="O918" s="193"/>
      <c r="P918" s="193"/>
      <c r="Q918" s="193"/>
      <c r="R918" s="193"/>
      <c r="S918" s="193"/>
      <c r="T918" s="194"/>
      <c r="AT918" s="190" t="s">
        <v>136</v>
      </c>
      <c r="AU918" s="190" t="s">
        <v>85</v>
      </c>
      <c r="AV918" s="11" t="s">
        <v>24</v>
      </c>
      <c r="AW918" s="11" t="s">
        <v>39</v>
      </c>
      <c r="AX918" s="11" t="s">
        <v>76</v>
      </c>
      <c r="AY918" s="190" t="s">
        <v>126</v>
      </c>
    </row>
    <row r="919" spans="2:51" s="11" customFormat="1" ht="13.5">
      <c r="B919" s="186"/>
      <c r="D919" s="187" t="s">
        <v>136</v>
      </c>
      <c r="E919" s="188" t="s">
        <v>5</v>
      </c>
      <c r="F919" s="189" t="s">
        <v>1570</v>
      </c>
      <c r="H919" s="190" t="s">
        <v>5</v>
      </c>
      <c r="I919" s="191"/>
      <c r="L919" s="186"/>
      <c r="M919" s="192"/>
      <c r="N919" s="193"/>
      <c r="O919" s="193"/>
      <c r="P919" s="193"/>
      <c r="Q919" s="193"/>
      <c r="R919" s="193"/>
      <c r="S919" s="193"/>
      <c r="T919" s="194"/>
      <c r="AT919" s="190" t="s">
        <v>136</v>
      </c>
      <c r="AU919" s="190" t="s">
        <v>85</v>
      </c>
      <c r="AV919" s="11" t="s">
        <v>24</v>
      </c>
      <c r="AW919" s="11" t="s">
        <v>39</v>
      </c>
      <c r="AX919" s="11" t="s">
        <v>76</v>
      </c>
      <c r="AY919" s="190" t="s">
        <v>126</v>
      </c>
    </row>
    <row r="920" spans="2:51" s="12" customFormat="1" ht="13.5">
      <c r="B920" s="195"/>
      <c r="D920" s="196" t="s">
        <v>136</v>
      </c>
      <c r="E920" s="197" t="s">
        <v>5</v>
      </c>
      <c r="F920" s="198" t="s">
        <v>24</v>
      </c>
      <c r="H920" s="199">
        <v>1</v>
      </c>
      <c r="I920" s="200"/>
      <c r="L920" s="195"/>
      <c r="M920" s="201"/>
      <c r="N920" s="202"/>
      <c r="O920" s="202"/>
      <c r="P920" s="202"/>
      <c r="Q920" s="202"/>
      <c r="R920" s="202"/>
      <c r="S920" s="202"/>
      <c r="T920" s="203"/>
      <c r="AT920" s="204" t="s">
        <v>136</v>
      </c>
      <c r="AU920" s="204" t="s">
        <v>85</v>
      </c>
      <c r="AV920" s="12" t="s">
        <v>85</v>
      </c>
      <c r="AW920" s="12" t="s">
        <v>39</v>
      </c>
      <c r="AX920" s="12" t="s">
        <v>24</v>
      </c>
      <c r="AY920" s="204" t="s">
        <v>126</v>
      </c>
    </row>
    <row r="921" spans="2:65" s="1" customFormat="1" ht="22.5" customHeight="1">
      <c r="B921" s="173"/>
      <c r="C921" s="174" t="s">
        <v>1571</v>
      </c>
      <c r="D921" s="174" t="s">
        <v>129</v>
      </c>
      <c r="E921" s="175" t="s">
        <v>1572</v>
      </c>
      <c r="F921" s="176" t="s">
        <v>1573</v>
      </c>
      <c r="G921" s="177" t="s">
        <v>1483</v>
      </c>
      <c r="H921" s="178">
        <v>1</v>
      </c>
      <c r="I921" s="179"/>
      <c r="J921" s="180">
        <f>ROUND(I921*H921,2)</f>
        <v>0</v>
      </c>
      <c r="K921" s="176" t="s">
        <v>133</v>
      </c>
      <c r="L921" s="40"/>
      <c r="M921" s="181" t="s">
        <v>5</v>
      </c>
      <c r="N921" s="182" t="s">
        <v>47</v>
      </c>
      <c r="O921" s="41"/>
      <c r="P921" s="183">
        <f>O921*H921</f>
        <v>0</v>
      </c>
      <c r="Q921" s="183">
        <v>0</v>
      </c>
      <c r="R921" s="183">
        <f>Q921*H921</f>
        <v>0</v>
      </c>
      <c r="S921" s="183">
        <v>0</v>
      </c>
      <c r="T921" s="184">
        <f>S921*H921</f>
        <v>0</v>
      </c>
      <c r="AR921" s="23" t="s">
        <v>1505</v>
      </c>
      <c r="AT921" s="23" t="s">
        <v>129</v>
      </c>
      <c r="AU921" s="23" t="s">
        <v>85</v>
      </c>
      <c r="AY921" s="23" t="s">
        <v>126</v>
      </c>
      <c r="BE921" s="185">
        <f>IF(N921="základní",J921,0)</f>
        <v>0</v>
      </c>
      <c r="BF921" s="185">
        <f>IF(N921="snížená",J921,0)</f>
        <v>0</v>
      </c>
      <c r="BG921" s="185">
        <f>IF(N921="zákl. přenesená",J921,0)</f>
        <v>0</v>
      </c>
      <c r="BH921" s="185">
        <f>IF(N921="sníž. přenesená",J921,0)</f>
        <v>0</v>
      </c>
      <c r="BI921" s="185">
        <f>IF(N921="nulová",J921,0)</f>
        <v>0</v>
      </c>
      <c r="BJ921" s="23" t="s">
        <v>24</v>
      </c>
      <c r="BK921" s="185">
        <f>ROUND(I921*H921,2)</f>
        <v>0</v>
      </c>
      <c r="BL921" s="23" t="s">
        <v>1505</v>
      </c>
      <c r="BM921" s="23" t="s">
        <v>1574</v>
      </c>
    </row>
    <row r="922" spans="2:51" s="12" customFormat="1" ht="13.5">
      <c r="B922" s="195"/>
      <c r="D922" s="187" t="s">
        <v>136</v>
      </c>
      <c r="E922" s="204" t="s">
        <v>5</v>
      </c>
      <c r="F922" s="205" t="s">
        <v>1575</v>
      </c>
      <c r="H922" s="206">
        <v>1</v>
      </c>
      <c r="I922" s="200"/>
      <c r="L922" s="195"/>
      <c r="M922" s="210"/>
      <c r="N922" s="211"/>
      <c r="O922" s="211"/>
      <c r="P922" s="211"/>
      <c r="Q922" s="211"/>
      <c r="R922" s="211"/>
      <c r="S922" s="211"/>
      <c r="T922" s="212"/>
      <c r="AT922" s="204" t="s">
        <v>136</v>
      </c>
      <c r="AU922" s="204" t="s">
        <v>85</v>
      </c>
      <c r="AV922" s="12" t="s">
        <v>85</v>
      </c>
      <c r="AW922" s="12" t="s">
        <v>39</v>
      </c>
      <c r="AX922" s="12" t="s">
        <v>24</v>
      </c>
      <c r="AY922" s="204" t="s">
        <v>126</v>
      </c>
    </row>
    <row r="923" spans="2:12" s="1" customFormat="1" ht="6.95" customHeight="1">
      <c r="B923" s="55"/>
      <c r="C923" s="56"/>
      <c r="D923" s="56"/>
      <c r="E923" s="56"/>
      <c r="F923" s="56"/>
      <c r="G923" s="56"/>
      <c r="H923" s="56"/>
      <c r="I923" s="126"/>
      <c r="J923" s="56"/>
      <c r="K923" s="56"/>
      <c r="L923" s="40"/>
    </row>
  </sheetData>
  <autoFilter ref="C96:K922"/>
  <mergeCells count="9"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95</v>
      </c>
      <c r="G1" s="283" t="s">
        <v>96</v>
      </c>
      <c r="H1" s="283"/>
      <c r="I1" s="102"/>
      <c r="J1" s="101" t="s">
        <v>97</v>
      </c>
      <c r="K1" s="100" t="s">
        <v>98</v>
      </c>
      <c r="L1" s="101" t="s">
        <v>99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5" t="s">
        <v>8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84" t="str">
        <f>'Rekapitulace stavby'!K6</f>
        <v>III/ 11522 Svinaře, most ev.č. 11522 – 1, přes potok v obci Svinaře</v>
      </c>
      <c r="F7" s="285"/>
      <c r="G7" s="285"/>
      <c r="H7" s="285"/>
      <c r="I7" s="104"/>
      <c r="J7" s="28"/>
      <c r="K7" s="30"/>
    </row>
    <row r="8" spans="2:11" s="1" customFormat="1" ht="15">
      <c r="B8" s="40"/>
      <c r="C8" s="41"/>
      <c r="D8" s="36" t="s">
        <v>101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86" t="s">
        <v>1576</v>
      </c>
      <c r="F9" s="287"/>
      <c r="G9" s="287"/>
      <c r="H9" s="287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16. 12. 2016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276" t="s">
        <v>5</v>
      </c>
      <c r="F24" s="276"/>
      <c r="G24" s="276"/>
      <c r="H24" s="27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ROUND(J78,2)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ROUND(SUM(BE78:BE82),2)</f>
        <v>0</v>
      </c>
      <c r="G30" s="41"/>
      <c r="H30" s="41"/>
      <c r="I30" s="118">
        <v>0.21</v>
      </c>
      <c r="J30" s="117">
        <f>ROUND(ROUND((SUM(BE78:BE82)),2)*I30,2)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ROUND(SUM(BF78:BF82),2)</f>
        <v>0</v>
      </c>
      <c r="G31" s="41"/>
      <c r="H31" s="41"/>
      <c r="I31" s="118">
        <v>0.15</v>
      </c>
      <c r="J31" s="117">
        <f>ROUND(ROUND((SUM(BF78:BF82)),2)*I31,2)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ROUND(SUM(BG78:BG82),2)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ROUND(SUM(BH78:BH82),2)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ROUND(SUM(BI78:BI82),2)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103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84" t="str">
        <f>E7</f>
        <v>III/ 11522 Svinaře, most ev.č. 11522 – 1, přes potok v obci Svinaře</v>
      </c>
      <c r="F45" s="285"/>
      <c r="G45" s="285"/>
      <c r="H45" s="285"/>
      <c r="I45" s="105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86" t="str">
        <f>E9</f>
        <v>SO 451 - Přeložka nadzemního sdělovacího vedení</v>
      </c>
      <c r="F47" s="287"/>
      <c r="G47" s="287"/>
      <c r="H47" s="287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16. 12. 2016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KSÚS  Středočeského Kraje</v>
      </c>
      <c r="G51" s="41"/>
      <c r="H51" s="41"/>
      <c r="I51" s="106" t="s">
        <v>37</v>
      </c>
      <c r="J51" s="34" t="str">
        <f>E21</f>
        <v>PRAGOPROJEKT, a.s.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104</v>
      </c>
      <c r="D54" s="119"/>
      <c r="E54" s="119"/>
      <c r="F54" s="119"/>
      <c r="G54" s="119"/>
      <c r="H54" s="119"/>
      <c r="I54" s="130"/>
      <c r="J54" s="131" t="s">
        <v>105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106</v>
      </c>
      <c r="D56" s="41"/>
      <c r="E56" s="41"/>
      <c r="F56" s="41"/>
      <c r="G56" s="41"/>
      <c r="H56" s="41"/>
      <c r="I56" s="105"/>
      <c r="J56" s="115">
        <f>J78</f>
        <v>0</v>
      </c>
      <c r="K56" s="44"/>
      <c r="AU56" s="23" t="s">
        <v>107</v>
      </c>
    </row>
    <row r="57" spans="2:11" s="7" customFormat="1" ht="24.95" customHeight="1">
      <c r="B57" s="134"/>
      <c r="C57" s="135"/>
      <c r="D57" s="136" t="s">
        <v>219</v>
      </c>
      <c r="E57" s="137"/>
      <c r="F57" s="137"/>
      <c r="G57" s="137"/>
      <c r="H57" s="137"/>
      <c r="I57" s="138"/>
      <c r="J57" s="139">
        <f>J79</f>
        <v>0</v>
      </c>
      <c r="K57" s="140"/>
    </row>
    <row r="58" spans="2:11" s="8" customFormat="1" ht="19.9" customHeight="1">
      <c r="B58" s="141"/>
      <c r="C58" s="142"/>
      <c r="D58" s="143" t="s">
        <v>220</v>
      </c>
      <c r="E58" s="144"/>
      <c r="F58" s="144"/>
      <c r="G58" s="144"/>
      <c r="H58" s="144"/>
      <c r="I58" s="145"/>
      <c r="J58" s="146">
        <f>J80</f>
        <v>0</v>
      </c>
      <c r="K58" s="147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12" s="1" customFormat="1" ht="36.95" customHeight="1">
      <c r="B65" s="40"/>
      <c r="C65" s="60" t="s">
        <v>110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19</v>
      </c>
      <c r="L67" s="40"/>
    </row>
    <row r="68" spans="2:12" s="1" customFormat="1" ht="22.5" customHeight="1">
      <c r="B68" s="40"/>
      <c r="E68" s="280" t="str">
        <f>E7</f>
        <v>III/ 11522 Svinaře, most ev.č. 11522 – 1, přes potok v obci Svinaře</v>
      </c>
      <c r="F68" s="281"/>
      <c r="G68" s="281"/>
      <c r="H68" s="281"/>
      <c r="L68" s="40"/>
    </row>
    <row r="69" spans="2:12" s="1" customFormat="1" ht="14.45" customHeight="1">
      <c r="B69" s="40"/>
      <c r="C69" s="62" t="s">
        <v>101</v>
      </c>
      <c r="L69" s="40"/>
    </row>
    <row r="70" spans="2:12" s="1" customFormat="1" ht="23.25" customHeight="1">
      <c r="B70" s="40"/>
      <c r="E70" s="250" t="str">
        <f>E9</f>
        <v>SO 451 - Přeložka nadzemního sdělovacího vedení</v>
      </c>
      <c r="F70" s="282"/>
      <c r="G70" s="282"/>
      <c r="H70" s="282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25</v>
      </c>
      <c r="F72" s="148" t="str">
        <f>F12</f>
        <v xml:space="preserve"> </v>
      </c>
      <c r="I72" s="149" t="s">
        <v>27</v>
      </c>
      <c r="J72" s="66" t="str">
        <f>IF(J12="","",J12)</f>
        <v>16. 12. 2016</v>
      </c>
      <c r="L72" s="40"/>
    </row>
    <row r="73" spans="2:12" s="1" customFormat="1" ht="6.95" customHeight="1">
      <c r="B73" s="40"/>
      <c r="L73" s="40"/>
    </row>
    <row r="74" spans="2:12" s="1" customFormat="1" ht="15">
      <c r="B74" s="40"/>
      <c r="C74" s="62" t="s">
        <v>31</v>
      </c>
      <c r="F74" s="148" t="str">
        <f>E15</f>
        <v>KSÚS  Středočeského Kraje</v>
      </c>
      <c r="I74" s="149" t="s">
        <v>37</v>
      </c>
      <c r="J74" s="148" t="str">
        <f>E21</f>
        <v>PRAGOPROJEKT, a.s.</v>
      </c>
      <c r="L74" s="40"/>
    </row>
    <row r="75" spans="2:12" s="1" customFormat="1" ht="14.45" customHeight="1">
      <c r="B75" s="40"/>
      <c r="C75" s="62" t="s">
        <v>35</v>
      </c>
      <c r="F75" s="148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0"/>
      <c r="C77" s="151" t="s">
        <v>111</v>
      </c>
      <c r="D77" s="152" t="s">
        <v>61</v>
      </c>
      <c r="E77" s="152" t="s">
        <v>57</v>
      </c>
      <c r="F77" s="152" t="s">
        <v>112</v>
      </c>
      <c r="G77" s="152" t="s">
        <v>113</v>
      </c>
      <c r="H77" s="152" t="s">
        <v>114</v>
      </c>
      <c r="I77" s="153" t="s">
        <v>115</v>
      </c>
      <c r="J77" s="152" t="s">
        <v>105</v>
      </c>
      <c r="K77" s="154" t="s">
        <v>116</v>
      </c>
      <c r="L77" s="150"/>
      <c r="M77" s="72" t="s">
        <v>117</v>
      </c>
      <c r="N77" s="73" t="s">
        <v>46</v>
      </c>
      <c r="O77" s="73" t="s">
        <v>118</v>
      </c>
      <c r="P77" s="73" t="s">
        <v>119</v>
      </c>
      <c r="Q77" s="73" t="s">
        <v>120</v>
      </c>
      <c r="R77" s="73" t="s">
        <v>121</v>
      </c>
      <c r="S77" s="73" t="s">
        <v>122</v>
      </c>
      <c r="T77" s="74" t="s">
        <v>123</v>
      </c>
    </row>
    <row r="78" spans="2:63" s="1" customFormat="1" ht="29.25" customHeight="1">
      <c r="B78" s="40"/>
      <c r="C78" s="76" t="s">
        <v>106</v>
      </c>
      <c r="J78" s="155">
        <f>BK78</f>
        <v>0</v>
      </c>
      <c r="L78" s="40"/>
      <c r="M78" s="75"/>
      <c r="N78" s="67"/>
      <c r="O78" s="67"/>
      <c r="P78" s="156">
        <f>P79</f>
        <v>0</v>
      </c>
      <c r="Q78" s="67"/>
      <c r="R78" s="156">
        <f>R79</f>
        <v>0</v>
      </c>
      <c r="S78" s="67"/>
      <c r="T78" s="157">
        <f>T79</f>
        <v>0</v>
      </c>
      <c r="AT78" s="23" t="s">
        <v>75</v>
      </c>
      <c r="AU78" s="23" t="s">
        <v>107</v>
      </c>
      <c r="BK78" s="158">
        <f>BK79</f>
        <v>0</v>
      </c>
    </row>
    <row r="79" spans="2:63" s="10" customFormat="1" ht="37.35" customHeight="1">
      <c r="B79" s="159"/>
      <c r="D79" s="160" t="s">
        <v>75</v>
      </c>
      <c r="E79" s="161" t="s">
        <v>332</v>
      </c>
      <c r="F79" s="161" t="s">
        <v>1464</v>
      </c>
      <c r="I79" s="162"/>
      <c r="J79" s="163">
        <f>BK79</f>
        <v>0</v>
      </c>
      <c r="L79" s="159"/>
      <c r="M79" s="164"/>
      <c r="N79" s="165"/>
      <c r="O79" s="165"/>
      <c r="P79" s="166">
        <f>P80</f>
        <v>0</v>
      </c>
      <c r="Q79" s="165"/>
      <c r="R79" s="166">
        <f>R80</f>
        <v>0</v>
      </c>
      <c r="S79" s="165"/>
      <c r="T79" s="167">
        <f>T80</f>
        <v>0</v>
      </c>
      <c r="AR79" s="160" t="s">
        <v>143</v>
      </c>
      <c r="AT79" s="168" t="s">
        <v>75</v>
      </c>
      <c r="AU79" s="168" t="s">
        <v>76</v>
      </c>
      <c r="AY79" s="160" t="s">
        <v>126</v>
      </c>
      <c r="BK79" s="169">
        <f>BK80</f>
        <v>0</v>
      </c>
    </row>
    <row r="80" spans="2:63" s="10" customFormat="1" ht="19.9" customHeight="1">
      <c r="B80" s="159"/>
      <c r="D80" s="170" t="s">
        <v>75</v>
      </c>
      <c r="E80" s="171" t="s">
        <v>1465</v>
      </c>
      <c r="F80" s="171" t="s">
        <v>1466</v>
      </c>
      <c r="I80" s="162"/>
      <c r="J80" s="172">
        <f>BK80</f>
        <v>0</v>
      </c>
      <c r="L80" s="159"/>
      <c r="M80" s="164"/>
      <c r="N80" s="165"/>
      <c r="O80" s="165"/>
      <c r="P80" s="166">
        <f>SUM(P81:P82)</f>
        <v>0</v>
      </c>
      <c r="Q80" s="165"/>
      <c r="R80" s="166">
        <f>SUM(R81:R82)</f>
        <v>0</v>
      </c>
      <c r="S80" s="165"/>
      <c r="T80" s="167">
        <f>SUM(T81:T82)</f>
        <v>0</v>
      </c>
      <c r="AR80" s="160" t="s">
        <v>143</v>
      </c>
      <c r="AT80" s="168" t="s">
        <v>75</v>
      </c>
      <c r="AU80" s="168" t="s">
        <v>24</v>
      </c>
      <c r="AY80" s="160" t="s">
        <v>126</v>
      </c>
      <c r="BK80" s="169">
        <f>SUM(BK81:BK82)</f>
        <v>0</v>
      </c>
    </row>
    <row r="81" spans="2:65" s="1" customFormat="1" ht="22.5" customHeight="1">
      <c r="B81" s="173"/>
      <c r="C81" s="174" t="s">
        <v>24</v>
      </c>
      <c r="D81" s="174" t="s">
        <v>129</v>
      </c>
      <c r="E81" s="175" t="s">
        <v>1577</v>
      </c>
      <c r="F81" s="176" t="s">
        <v>1578</v>
      </c>
      <c r="G81" s="177" t="s">
        <v>1483</v>
      </c>
      <c r="H81" s="178">
        <v>1</v>
      </c>
      <c r="I81" s="179"/>
      <c r="J81" s="180">
        <f>ROUND(I81*H81,2)</f>
        <v>0</v>
      </c>
      <c r="K81" s="176" t="s">
        <v>5</v>
      </c>
      <c r="L81" s="40"/>
      <c r="M81" s="181" t="s">
        <v>5</v>
      </c>
      <c r="N81" s="182" t="s">
        <v>47</v>
      </c>
      <c r="O81" s="41"/>
      <c r="P81" s="183">
        <f>O81*H81</f>
        <v>0</v>
      </c>
      <c r="Q81" s="183">
        <v>0</v>
      </c>
      <c r="R81" s="183">
        <f>Q81*H81</f>
        <v>0</v>
      </c>
      <c r="S81" s="183">
        <v>0</v>
      </c>
      <c r="T81" s="184">
        <f>S81*H81</f>
        <v>0</v>
      </c>
      <c r="AR81" s="23" t="s">
        <v>602</v>
      </c>
      <c r="AT81" s="23" t="s">
        <v>129</v>
      </c>
      <c r="AU81" s="23" t="s">
        <v>85</v>
      </c>
      <c r="AY81" s="23" t="s">
        <v>126</v>
      </c>
      <c r="BE81" s="185">
        <f>IF(N81="základní",J81,0)</f>
        <v>0</v>
      </c>
      <c r="BF81" s="185">
        <f>IF(N81="snížená",J81,0)</f>
        <v>0</v>
      </c>
      <c r="BG81" s="185">
        <f>IF(N81="zákl. přenesená",J81,0)</f>
        <v>0</v>
      </c>
      <c r="BH81" s="185">
        <f>IF(N81="sníž. přenesená",J81,0)</f>
        <v>0</v>
      </c>
      <c r="BI81" s="185">
        <f>IF(N81="nulová",J81,0)</f>
        <v>0</v>
      </c>
      <c r="BJ81" s="23" t="s">
        <v>24</v>
      </c>
      <c r="BK81" s="185">
        <f>ROUND(I81*H81,2)</f>
        <v>0</v>
      </c>
      <c r="BL81" s="23" t="s">
        <v>602</v>
      </c>
      <c r="BM81" s="23" t="s">
        <v>1579</v>
      </c>
    </row>
    <row r="82" spans="2:51" s="12" customFormat="1" ht="13.5">
      <c r="B82" s="195"/>
      <c r="D82" s="187" t="s">
        <v>136</v>
      </c>
      <c r="E82" s="204" t="s">
        <v>5</v>
      </c>
      <c r="F82" s="205" t="s">
        <v>1580</v>
      </c>
      <c r="H82" s="206">
        <v>1</v>
      </c>
      <c r="I82" s="200"/>
      <c r="L82" s="195"/>
      <c r="M82" s="210"/>
      <c r="N82" s="211"/>
      <c r="O82" s="211"/>
      <c r="P82" s="211"/>
      <c r="Q82" s="211"/>
      <c r="R82" s="211"/>
      <c r="S82" s="211"/>
      <c r="T82" s="212"/>
      <c r="AT82" s="204" t="s">
        <v>136</v>
      </c>
      <c r="AU82" s="204" t="s">
        <v>85</v>
      </c>
      <c r="AV82" s="12" t="s">
        <v>85</v>
      </c>
      <c r="AW82" s="12" t="s">
        <v>39</v>
      </c>
      <c r="AX82" s="12" t="s">
        <v>24</v>
      </c>
      <c r="AY82" s="204" t="s">
        <v>126</v>
      </c>
    </row>
    <row r="83" spans="2:12" s="1" customFormat="1" ht="6.95" customHeight="1">
      <c r="B83" s="55"/>
      <c r="C83" s="56"/>
      <c r="D83" s="56"/>
      <c r="E83" s="56"/>
      <c r="F83" s="56"/>
      <c r="G83" s="56"/>
      <c r="H83" s="56"/>
      <c r="I83" s="126"/>
      <c r="J83" s="56"/>
      <c r="K83" s="56"/>
      <c r="L83" s="40"/>
    </row>
  </sheetData>
  <autoFilter ref="C77:K82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95</v>
      </c>
      <c r="G1" s="283" t="s">
        <v>96</v>
      </c>
      <c r="H1" s="283"/>
      <c r="I1" s="102"/>
      <c r="J1" s="101" t="s">
        <v>97</v>
      </c>
      <c r="K1" s="100" t="s">
        <v>98</v>
      </c>
      <c r="L1" s="101" t="s">
        <v>99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5" t="s">
        <v>8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84" t="str">
        <f>'Rekapitulace stavby'!K6</f>
        <v>III/ 11522 Svinaře, most ev.č. 11522 – 1, přes potok v obci Svinaře</v>
      </c>
      <c r="F7" s="285"/>
      <c r="G7" s="285"/>
      <c r="H7" s="285"/>
      <c r="I7" s="104"/>
      <c r="J7" s="28"/>
      <c r="K7" s="30"/>
    </row>
    <row r="8" spans="2:11" s="1" customFormat="1" ht="15">
      <c r="B8" s="40"/>
      <c r="C8" s="41"/>
      <c r="D8" s="36" t="s">
        <v>101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86" t="s">
        <v>1581</v>
      </c>
      <c r="F9" s="287"/>
      <c r="G9" s="287"/>
      <c r="H9" s="287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16. 12. 2016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276" t="s">
        <v>5</v>
      </c>
      <c r="F24" s="276"/>
      <c r="G24" s="276"/>
      <c r="H24" s="27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ROUND(SUM(BE84:BE223),2)</f>
        <v>0</v>
      </c>
      <c r="G30" s="41"/>
      <c r="H30" s="41"/>
      <c r="I30" s="118">
        <v>0.21</v>
      </c>
      <c r="J30" s="117">
        <f>ROUND(ROUND((SUM(BE84:BE223)),2)*I30,2)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ROUND(SUM(BF84:BF223),2)</f>
        <v>0</v>
      </c>
      <c r="G31" s="41"/>
      <c r="H31" s="41"/>
      <c r="I31" s="118">
        <v>0.15</v>
      </c>
      <c r="J31" s="117">
        <f>ROUND(ROUND((SUM(BF84:BF223)),2)*I31,2)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ROUND(SUM(BG84:BG223),2)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ROUND(SUM(BH84:BH223),2)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ROUND(SUM(BI84:BI223),2)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103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84" t="str">
        <f>E7</f>
        <v>III/ 11522 Svinaře, most ev.č. 11522 – 1, přes potok v obci Svinaře</v>
      </c>
      <c r="F45" s="285"/>
      <c r="G45" s="285"/>
      <c r="H45" s="285"/>
      <c r="I45" s="105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86" t="str">
        <f>E9</f>
        <v>SO 501 - Přeložka STL plynovodu</v>
      </c>
      <c r="F47" s="287"/>
      <c r="G47" s="287"/>
      <c r="H47" s="287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16. 12. 2016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KSÚS  Středočeského Kraje</v>
      </c>
      <c r="G51" s="41"/>
      <c r="H51" s="41"/>
      <c r="I51" s="106" t="s">
        <v>37</v>
      </c>
      <c r="J51" s="34" t="str">
        <f>E21</f>
        <v>PRAGOPROJEKT, a.s.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104</v>
      </c>
      <c r="D54" s="119"/>
      <c r="E54" s="119"/>
      <c r="F54" s="119"/>
      <c r="G54" s="119"/>
      <c r="H54" s="119"/>
      <c r="I54" s="130"/>
      <c r="J54" s="131" t="s">
        <v>105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106</v>
      </c>
      <c r="D56" s="41"/>
      <c r="E56" s="41"/>
      <c r="F56" s="41"/>
      <c r="G56" s="41"/>
      <c r="H56" s="41"/>
      <c r="I56" s="105"/>
      <c r="J56" s="115">
        <f>J84</f>
        <v>0</v>
      </c>
      <c r="K56" s="44"/>
      <c r="AU56" s="23" t="s">
        <v>107</v>
      </c>
    </row>
    <row r="57" spans="2:11" s="7" customFormat="1" ht="24.95" customHeight="1">
      <c r="B57" s="134"/>
      <c r="C57" s="135"/>
      <c r="D57" s="136" t="s">
        <v>108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11" s="8" customFormat="1" ht="19.9" customHeight="1">
      <c r="B58" s="141"/>
      <c r="C58" s="142"/>
      <c r="D58" s="143" t="s">
        <v>205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11" s="8" customFormat="1" ht="19.9" customHeight="1">
      <c r="B59" s="141"/>
      <c r="C59" s="142"/>
      <c r="D59" s="143" t="s">
        <v>212</v>
      </c>
      <c r="E59" s="144"/>
      <c r="F59" s="144"/>
      <c r="G59" s="144"/>
      <c r="H59" s="144"/>
      <c r="I59" s="145"/>
      <c r="J59" s="146">
        <f>J131</f>
        <v>0</v>
      </c>
      <c r="K59" s="147"/>
    </row>
    <row r="60" spans="2:11" s="7" customFormat="1" ht="24.95" customHeight="1">
      <c r="B60" s="134"/>
      <c r="C60" s="135"/>
      <c r="D60" s="136" t="s">
        <v>219</v>
      </c>
      <c r="E60" s="137"/>
      <c r="F60" s="137"/>
      <c r="G60" s="137"/>
      <c r="H60" s="137"/>
      <c r="I60" s="138"/>
      <c r="J60" s="139">
        <f>J133</f>
        <v>0</v>
      </c>
      <c r="K60" s="140"/>
    </row>
    <row r="61" spans="2:11" s="8" customFormat="1" ht="19.9" customHeight="1">
      <c r="B61" s="141"/>
      <c r="C61" s="142"/>
      <c r="D61" s="143" t="s">
        <v>1582</v>
      </c>
      <c r="E61" s="144"/>
      <c r="F61" s="144"/>
      <c r="G61" s="144"/>
      <c r="H61" s="144"/>
      <c r="I61" s="145"/>
      <c r="J61" s="146">
        <f>J134</f>
        <v>0</v>
      </c>
      <c r="K61" s="147"/>
    </row>
    <row r="62" spans="2:11" s="8" customFormat="1" ht="19.9" customHeight="1">
      <c r="B62" s="141"/>
      <c r="C62" s="142"/>
      <c r="D62" s="143" t="s">
        <v>222</v>
      </c>
      <c r="E62" s="144"/>
      <c r="F62" s="144"/>
      <c r="G62" s="144"/>
      <c r="H62" s="144"/>
      <c r="I62" s="145"/>
      <c r="J62" s="146">
        <f>J181</f>
        <v>0</v>
      </c>
      <c r="K62" s="147"/>
    </row>
    <row r="63" spans="2:11" s="7" customFormat="1" ht="24.95" customHeight="1">
      <c r="B63" s="134"/>
      <c r="C63" s="135"/>
      <c r="D63" s="136" t="s">
        <v>223</v>
      </c>
      <c r="E63" s="137"/>
      <c r="F63" s="137"/>
      <c r="G63" s="137"/>
      <c r="H63" s="137"/>
      <c r="I63" s="138"/>
      <c r="J63" s="139">
        <f>J195</f>
        <v>0</v>
      </c>
      <c r="K63" s="140"/>
    </row>
    <row r="64" spans="2:11" s="8" customFormat="1" ht="19.9" customHeight="1">
      <c r="B64" s="141"/>
      <c r="C64" s="142"/>
      <c r="D64" s="143" t="s">
        <v>224</v>
      </c>
      <c r="E64" s="144"/>
      <c r="F64" s="144"/>
      <c r="G64" s="144"/>
      <c r="H64" s="144"/>
      <c r="I64" s="145"/>
      <c r="J64" s="146">
        <f>J196</f>
        <v>0</v>
      </c>
      <c r="K64" s="147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" customHeight="1">
      <c r="B71" s="40"/>
      <c r="C71" s="60" t="s">
        <v>110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22.5" customHeight="1">
      <c r="B74" s="40"/>
      <c r="E74" s="280" t="str">
        <f>E7</f>
        <v>III/ 11522 Svinaře, most ev.č. 11522 – 1, přes potok v obci Svinaře</v>
      </c>
      <c r="F74" s="281"/>
      <c r="G74" s="281"/>
      <c r="H74" s="281"/>
      <c r="L74" s="40"/>
    </row>
    <row r="75" spans="2:12" s="1" customFormat="1" ht="14.45" customHeight="1">
      <c r="B75" s="40"/>
      <c r="C75" s="62" t="s">
        <v>101</v>
      </c>
      <c r="L75" s="40"/>
    </row>
    <row r="76" spans="2:12" s="1" customFormat="1" ht="23.25" customHeight="1">
      <c r="B76" s="40"/>
      <c r="E76" s="250" t="str">
        <f>E9</f>
        <v>SO 501 - Přeložka STL plynovodu</v>
      </c>
      <c r="F76" s="282"/>
      <c r="G76" s="282"/>
      <c r="H76" s="282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25</v>
      </c>
      <c r="F78" s="148" t="str">
        <f>F12</f>
        <v xml:space="preserve"> </v>
      </c>
      <c r="I78" s="149" t="s">
        <v>27</v>
      </c>
      <c r="J78" s="66" t="str">
        <f>IF(J12="","",J12)</f>
        <v>16. 12. 2016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31</v>
      </c>
      <c r="F80" s="148" t="str">
        <f>E15</f>
        <v>KSÚS  Středočeského Kraje</v>
      </c>
      <c r="I80" s="149" t="s">
        <v>37</v>
      </c>
      <c r="J80" s="148" t="str">
        <f>E21</f>
        <v>PRAGOPROJEKT, a.s.</v>
      </c>
      <c r="L80" s="40"/>
    </row>
    <row r="81" spans="2:12" s="1" customFormat="1" ht="14.45" customHeight="1">
      <c r="B81" s="40"/>
      <c r="C81" s="62" t="s">
        <v>35</v>
      </c>
      <c r="F81" s="148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0"/>
      <c r="C83" s="151" t="s">
        <v>111</v>
      </c>
      <c r="D83" s="152" t="s">
        <v>61</v>
      </c>
      <c r="E83" s="152" t="s">
        <v>57</v>
      </c>
      <c r="F83" s="152" t="s">
        <v>112</v>
      </c>
      <c r="G83" s="152" t="s">
        <v>113</v>
      </c>
      <c r="H83" s="152" t="s">
        <v>114</v>
      </c>
      <c r="I83" s="153" t="s">
        <v>115</v>
      </c>
      <c r="J83" s="152" t="s">
        <v>105</v>
      </c>
      <c r="K83" s="154" t="s">
        <v>116</v>
      </c>
      <c r="L83" s="150"/>
      <c r="M83" s="72" t="s">
        <v>117</v>
      </c>
      <c r="N83" s="73" t="s">
        <v>46</v>
      </c>
      <c r="O83" s="73" t="s">
        <v>118</v>
      </c>
      <c r="P83" s="73" t="s">
        <v>119</v>
      </c>
      <c r="Q83" s="73" t="s">
        <v>120</v>
      </c>
      <c r="R83" s="73" t="s">
        <v>121</v>
      </c>
      <c r="S83" s="73" t="s">
        <v>122</v>
      </c>
      <c r="T83" s="74" t="s">
        <v>123</v>
      </c>
    </row>
    <row r="84" spans="2:63" s="1" customFormat="1" ht="29.25" customHeight="1">
      <c r="B84" s="40"/>
      <c r="C84" s="76" t="s">
        <v>106</v>
      </c>
      <c r="J84" s="155">
        <f>BK84</f>
        <v>0</v>
      </c>
      <c r="L84" s="40"/>
      <c r="M84" s="75"/>
      <c r="N84" s="67"/>
      <c r="O84" s="67"/>
      <c r="P84" s="156">
        <f>P85+P133+P195</f>
        <v>0</v>
      </c>
      <c r="Q84" s="67"/>
      <c r="R84" s="156">
        <f>R85+R133+R195</f>
        <v>4.1837625</v>
      </c>
      <c r="S84" s="67"/>
      <c r="T84" s="157">
        <f>T85+T133+T195</f>
        <v>0</v>
      </c>
      <c r="AT84" s="23" t="s">
        <v>75</v>
      </c>
      <c r="AU84" s="23" t="s">
        <v>107</v>
      </c>
      <c r="BK84" s="158">
        <f>BK85+BK133+BK195</f>
        <v>0</v>
      </c>
    </row>
    <row r="85" spans="2:63" s="10" customFormat="1" ht="37.35" customHeight="1">
      <c r="B85" s="159"/>
      <c r="D85" s="160" t="s">
        <v>75</v>
      </c>
      <c r="E85" s="161" t="s">
        <v>124</v>
      </c>
      <c r="F85" s="161" t="s">
        <v>125</v>
      </c>
      <c r="I85" s="162"/>
      <c r="J85" s="163">
        <f>BK85</f>
        <v>0</v>
      </c>
      <c r="L85" s="159"/>
      <c r="M85" s="164"/>
      <c r="N85" s="165"/>
      <c r="O85" s="165"/>
      <c r="P85" s="166">
        <f>P86+P131</f>
        <v>0</v>
      </c>
      <c r="Q85" s="165"/>
      <c r="R85" s="166">
        <f>R86+R131</f>
        <v>4.05544</v>
      </c>
      <c r="S85" s="165"/>
      <c r="T85" s="167">
        <f>T86+T131</f>
        <v>0</v>
      </c>
      <c r="AR85" s="160" t="s">
        <v>24</v>
      </c>
      <c r="AT85" s="168" t="s">
        <v>75</v>
      </c>
      <c r="AU85" s="168" t="s">
        <v>76</v>
      </c>
      <c r="AY85" s="160" t="s">
        <v>126</v>
      </c>
      <c r="BK85" s="169">
        <f>BK86+BK131</f>
        <v>0</v>
      </c>
    </row>
    <row r="86" spans="2:63" s="10" customFormat="1" ht="19.9" customHeight="1">
      <c r="B86" s="159"/>
      <c r="D86" s="170" t="s">
        <v>75</v>
      </c>
      <c r="E86" s="171" t="s">
        <v>24</v>
      </c>
      <c r="F86" s="171" t="s">
        <v>225</v>
      </c>
      <c r="I86" s="162"/>
      <c r="J86" s="172">
        <f>BK86</f>
        <v>0</v>
      </c>
      <c r="L86" s="159"/>
      <c r="M86" s="164"/>
      <c r="N86" s="165"/>
      <c r="O86" s="165"/>
      <c r="P86" s="166">
        <f>SUM(P87:P130)</f>
        <v>0</v>
      </c>
      <c r="Q86" s="165"/>
      <c r="R86" s="166">
        <f>SUM(R87:R130)</f>
        <v>4.05544</v>
      </c>
      <c r="S86" s="165"/>
      <c r="T86" s="167">
        <f>SUM(T87:T130)</f>
        <v>0</v>
      </c>
      <c r="AR86" s="160" t="s">
        <v>24</v>
      </c>
      <c r="AT86" s="168" t="s">
        <v>75</v>
      </c>
      <c r="AU86" s="168" t="s">
        <v>24</v>
      </c>
      <c r="AY86" s="160" t="s">
        <v>126</v>
      </c>
      <c r="BK86" s="169">
        <f>SUM(BK87:BK130)</f>
        <v>0</v>
      </c>
    </row>
    <row r="87" spans="2:65" s="1" customFormat="1" ht="22.5" customHeight="1">
      <c r="B87" s="173"/>
      <c r="C87" s="174" t="s">
        <v>24</v>
      </c>
      <c r="D87" s="174" t="s">
        <v>129</v>
      </c>
      <c r="E87" s="175" t="s">
        <v>1583</v>
      </c>
      <c r="F87" s="176" t="s">
        <v>1584</v>
      </c>
      <c r="G87" s="177" t="s">
        <v>274</v>
      </c>
      <c r="H87" s="178">
        <v>28.75</v>
      </c>
      <c r="I87" s="179"/>
      <c r="J87" s="180">
        <f>ROUND(I87*H87,2)</f>
        <v>0</v>
      </c>
      <c r="K87" s="176" t="s">
        <v>133</v>
      </c>
      <c r="L87" s="40"/>
      <c r="M87" s="181" t="s">
        <v>5</v>
      </c>
      <c r="N87" s="182" t="s">
        <v>47</v>
      </c>
      <c r="O87" s="41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3" t="s">
        <v>134</v>
      </c>
      <c r="AT87" s="23" t="s">
        <v>129</v>
      </c>
      <c r="AU87" s="23" t="s">
        <v>85</v>
      </c>
      <c r="AY87" s="23" t="s">
        <v>126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24</v>
      </c>
      <c r="BK87" s="185">
        <f>ROUND(I87*H87,2)</f>
        <v>0</v>
      </c>
      <c r="BL87" s="23" t="s">
        <v>134</v>
      </c>
      <c r="BM87" s="23" t="s">
        <v>1585</v>
      </c>
    </row>
    <row r="88" spans="2:51" s="11" customFormat="1" ht="13.5">
      <c r="B88" s="186"/>
      <c r="D88" s="187" t="s">
        <v>136</v>
      </c>
      <c r="E88" s="188" t="s">
        <v>5</v>
      </c>
      <c r="F88" s="189" t="s">
        <v>1586</v>
      </c>
      <c r="H88" s="190" t="s">
        <v>5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0" t="s">
        <v>136</v>
      </c>
      <c r="AU88" s="190" t="s">
        <v>85</v>
      </c>
      <c r="AV88" s="11" t="s">
        <v>24</v>
      </c>
      <c r="AW88" s="11" t="s">
        <v>39</v>
      </c>
      <c r="AX88" s="11" t="s">
        <v>76</v>
      </c>
      <c r="AY88" s="190" t="s">
        <v>126</v>
      </c>
    </row>
    <row r="89" spans="2:51" s="12" customFormat="1" ht="13.5">
      <c r="B89" s="195"/>
      <c r="D89" s="196" t="s">
        <v>136</v>
      </c>
      <c r="E89" s="197" t="s">
        <v>5</v>
      </c>
      <c r="F89" s="198" t="s">
        <v>1587</v>
      </c>
      <c r="H89" s="199">
        <v>28.75</v>
      </c>
      <c r="I89" s="200"/>
      <c r="L89" s="195"/>
      <c r="M89" s="201"/>
      <c r="N89" s="202"/>
      <c r="O89" s="202"/>
      <c r="P89" s="202"/>
      <c r="Q89" s="202"/>
      <c r="R89" s="202"/>
      <c r="S89" s="202"/>
      <c r="T89" s="203"/>
      <c r="AT89" s="204" t="s">
        <v>136</v>
      </c>
      <c r="AU89" s="204" t="s">
        <v>85</v>
      </c>
      <c r="AV89" s="12" t="s">
        <v>85</v>
      </c>
      <c r="AW89" s="12" t="s">
        <v>39</v>
      </c>
      <c r="AX89" s="12" t="s">
        <v>24</v>
      </c>
      <c r="AY89" s="204" t="s">
        <v>126</v>
      </c>
    </row>
    <row r="90" spans="2:65" s="1" customFormat="1" ht="22.5" customHeight="1">
      <c r="B90" s="173"/>
      <c r="C90" s="174" t="s">
        <v>85</v>
      </c>
      <c r="D90" s="174" t="s">
        <v>129</v>
      </c>
      <c r="E90" s="175" t="s">
        <v>310</v>
      </c>
      <c r="F90" s="176" t="s">
        <v>311</v>
      </c>
      <c r="G90" s="177" t="s">
        <v>274</v>
      </c>
      <c r="H90" s="178">
        <v>14.375</v>
      </c>
      <c r="I90" s="179"/>
      <c r="J90" s="180">
        <f>ROUND(I90*H90,2)</f>
        <v>0</v>
      </c>
      <c r="K90" s="176" t="s">
        <v>133</v>
      </c>
      <c r="L90" s="40"/>
      <c r="M90" s="181" t="s">
        <v>5</v>
      </c>
      <c r="N90" s="182" t="s">
        <v>47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134</v>
      </c>
      <c r="AT90" s="23" t="s">
        <v>129</v>
      </c>
      <c r="AU90" s="23" t="s">
        <v>85</v>
      </c>
      <c r="AY90" s="23" t="s">
        <v>126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24</v>
      </c>
      <c r="BK90" s="185">
        <f>ROUND(I90*H90,2)</f>
        <v>0</v>
      </c>
      <c r="BL90" s="23" t="s">
        <v>134</v>
      </c>
      <c r="BM90" s="23" t="s">
        <v>1588</v>
      </c>
    </row>
    <row r="91" spans="2:51" s="12" customFormat="1" ht="13.5">
      <c r="B91" s="195"/>
      <c r="D91" s="196" t="s">
        <v>136</v>
      </c>
      <c r="E91" s="197" t="s">
        <v>5</v>
      </c>
      <c r="F91" s="198" t="s">
        <v>1589</v>
      </c>
      <c r="H91" s="199">
        <v>14.375</v>
      </c>
      <c r="I91" s="200"/>
      <c r="L91" s="195"/>
      <c r="M91" s="201"/>
      <c r="N91" s="202"/>
      <c r="O91" s="202"/>
      <c r="P91" s="202"/>
      <c r="Q91" s="202"/>
      <c r="R91" s="202"/>
      <c r="S91" s="202"/>
      <c r="T91" s="203"/>
      <c r="AT91" s="204" t="s">
        <v>136</v>
      </c>
      <c r="AU91" s="204" t="s">
        <v>85</v>
      </c>
      <c r="AV91" s="12" t="s">
        <v>85</v>
      </c>
      <c r="AW91" s="12" t="s">
        <v>39</v>
      </c>
      <c r="AX91" s="12" t="s">
        <v>24</v>
      </c>
      <c r="AY91" s="204" t="s">
        <v>126</v>
      </c>
    </row>
    <row r="92" spans="2:65" s="1" customFormat="1" ht="22.5" customHeight="1">
      <c r="B92" s="173"/>
      <c r="C92" s="174" t="s">
        <v>143</v>
      </c>
      <c r="D92" s="174" t="s">
        <v>129</v>
      </c>
      <c r="E92" s="175" t="s">
        <v>315</v>
      </c>
      <c r="F92" s="176" t="s">
        <v>316</v>
      </c>
      <c r="G92" s="177" t="s">
        <v>274</v>
      </c>
      <c r="H92" s="178">
        <v>30</v>
      </c>
      <c r="I92" s="179"/>
      <c r="J92" s="180">
        <f>ROUND(I92*H92,2)</f>
        <v>0</v>
      </c>
      <c r="K92" s="176" t="s">
        <v>133</v>
      </c>
      <c r="L92" s="40"/>
      <c r="M92" s="181" t="s">
        <v>5</v>
      </c>
      <c r="N92" s="182" t="s">
        <v>47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134</v>
      </c>
      <c r="AT92" s="23" t="s">
        <v>129</v>
      </c>
      <c r="AU92" s="23" t="s">
        <v>85</v>
      </c>
      <c r="AY92" s="23" t="s">
        <v>126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134</v>
      </c>
      <c r="BM92" s="23" t="s">
        <v>1590</v>
      </c>
    </row>
    <row r="93" spans="2:51" s="12" customFormat="1" ht="13.5">
      <c r="B93" s="195"/>
      <c r="D93" s="196" t="s">
        <v>136</v>
      </c>
      <c r="E93" s="197" t="s">
        <v>5</v>
      </c>
      <c r="F93" s="198" t="s">
        <v>1591</v>
      </c>
      <c r="H93" s="199">
        <v>30</v>
      </c>
      <c r="I93" s="200"/>
      <c r="L93" s="195"/>
      <c r="M93" s="201"/>
      <c r="N93" s="202"/>
      <c r="O93" s="202"/>
      <c r="P93" s="202"/>
      <c r="Q93" s="202"/>
      <c r="R93" s="202"/>
      <c r="S93" s="202"/>
      <c r="T93" s="203"/>
      <c r="AT93" s="204" t="s">
        <v>136</v>
      </c>
      <c r="AU93" s="204" t="s">
        <v>85</v>
      </c>
      <c r="AV93" s="12" t="s">
        <v>85</v>
      </c>
      <c r="AW93" s="12" t="s">
        <v>39</v>
      </c>
      <c r="AX93" s="12" t="s">
        <v>24</v>
      </c>
      <c r="AY93" s="204" t="s">
        <v>126</v>
      </c>
    </row>
    <row r="94" spans="2:65" s="1" customFormat="1" ht="22.5" customHeight="1">
      <c r="B94" s="173"/>
      <c r="C94" s="174" t="s">
        <v>134</v>
      </c>
      <c r="D94" s="174" t="s">
        <v>129</v>
      </c>
      <c r="E94" s="175" t="s">
        <v>321</v>
      </c>
      <c r="F94" s="176" t="s">
        <v>322</v>
      </c>
      <c r="G94" s="177" t="s">
        <v>274</v>
      </c>
      <c r="H94" s="178">
        <v>15</v>
      </c>
      <c r="I94" s="179"/>
      <c r="J94" s="180">
        <f>ROUND(I94*H94,2)</f>
        <v>0</v>
      </c>
      <c r="K94" s="176" t="s">
        <v>133</v>
      </c>
      <c r="L94" s="40"/>
      <c r="M94" s="181" t="s">
        <v>5</v>
      </c>
      <c r="N94" s="182" t="s">
        <v>47</v>
      </c>
      <c r="O94" s="41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23" t="s">
        <v>134</v>
      </c>
      <c r="AT94" s="23" t="s">
        <v>129</v>
      </c>
      <c r="AU94" s="23" t="s">
        <v>85</v>
      </c>
      <c r="AY94" s="23" t="s">
        <v>126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3" t="s">
        <v>24</v>
      </c>
      <c r="BK94" s="185">
        <f>ROUND(I94*H94,2)</f>
        <v>0</v>
      </c>
      <c r="BL94" s="23" t="s">
        <v>134</v>
      </c>
      <c r="BM94" s="23" t="s">
        <v>1592</v>
      </c>
    </row>
    <row r="95" spans="2:51" s="12" customFormat="1" ht="13.5">
      <c r="B95" s="195"/>
      <c r="D95" s="196" t="s">
        <v>136</v>
      </c>
      <c r="E95" s="197" t="s">
        <v>5</v>
      </c>
      <c r="F95" s="198" t="s">
        <v>1593</v>
      </c>
      <c r="H95" s="199">
        <v>15</v>
      </c>
      <c r="I95" s="200"/>
      <c r="L95" s="195"/>
      <c r="M95" s="201"/>
      <c r="N95" s="202"/>
      <c r="O95" s="202"/>
      <c r="P95" s="202"/>
      <c r="Q95" s="202"/>
      <c r="R95" s="202"/>
      <c r="S95" s="202"/>
      <c r="T95" s="203"/>
      <c r="AT95" s="204" t="s">
        <v>136</v>
      </c>
      <c r="AU95" s="204" t="s">
        <v>85</v>
      </c>
      <c r="AV95" s="12" t="s">
        <v>85</v>
      </c>
      <c r="AW95" s="12" t="s">
        <v>39</v>
      </c>
      <c r="AX95" s="12" t="s">
        <v>24</v>
      </c>
      <c r="AY95" s="204" t="s">
        <v>126</v>
      </c>
    </row>
    <row r="96" spans="2:65" s="1" customFormat="1" ht="22.5" customHeight="1">
      <c r="B96" s="173"/>
      <c r="C96" s="174" t="s">
        <v>155</v>
      </c>
      <c r="D96" s="174" t="s">
        <v>129</v>
      </c>
      <c r="E96" s="175" t="s">
        <v>1594</v>
      </c>
      <c r="F96" s="176" t="s">
        <v>1595</v>
      </c>
      <c r="G96" s="177" t="s">
        <v>268</v>
      </c>
      <c r="H96" s="178">
        <v>10</v>
      </c>
      <c r="I96" s="179"/>
      <c r="J96" s="180">
        <f>ROUND(I96*H96,2)</f>
        <v>0</v>
      </c>
      <c r="K96" s="176" t="s">
        <v>133</v>
      </c>
      <c r="L96" s="40"/>
      <c r="M96" s="181" t="s">
        <v>5</v>
      </c>
      <c r="N96" s="182" t="s">
        <v>47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134</v>
      </c>
      <c r="AT96" s="23" t="s">
        <v>129</v>
      </c>
      <c r="AU96" s="23" t="s">
        <v>85</v>
      </c>
      <c r="AY96" s="23" t="s">
        <v>126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134</v>
      </c>
      <c r="BM96" s="23" t="s">
        <v>1596</v>
      </c>
    </row>
    <row r="97" spans="2:51" s="11" customFormat="1" ht="13.5">
      <c r="B97" s="186"/>
      <c r="D97" s="187" t="s">
        <v>136</v>
      </c>
      <c r="E97" s="188" t="s">
        <v>5</v>
      </c>
      <c r="F97" s="189" t="s">
        <v>1597</v>
      </c>
      <c r="H97" s="190" t="s">
        <v>5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90" t="s">
        <v>136</v>
      </c>
      <c r="AU97" s="190" t="s">
        <v>85</v>
      </c>
      <c r="AV97" s="11" t="s">
        <v>24</v>
      </c>
      <c r="AW97" s="11" t="s">
        <v>39</v>
      </c>
      <c r="AX97" s="11" t="s">
        <v>76</v>
      </c>
      <c r="AY97" s="190" t="s">
        <v>126</v>
      </c>
    </row>
    <row r="98" spans="2:51" s="12" customFormat="1" ht="13.5">
      <c r="B98" s="195"/>
      <c r="D98" s="196" t="s">
        <v>136</v>
      </c>
      <c r="E98" s="197" t="s">
        <v>5</v>
      </c>
      <c r="F98" s="198" t="s">
        <v>1598</v>
      </c>
      <c r="H98" s="199">
        <v>10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204" t="s">
        <v>136</v>
      </c>
      <c r="AU98" s="204" t="s">
        <v>85</v>
      </c>
      <c r="AV98" s="12" t="s">
        <v>85</v>
      </c>
      <c r="AW98" s="12" t="s">
        <v>39</v>
      </c>
      <c r="AX98" s="12" t="s">
        <v>24</v>
      </c>
      <c r="AY98" s="204" t="s">
        <v>126</v>
      </c>
    </row>
    <row r="99" spans="2:65" s="1" customFormat="1" ht="22.5" customHeight="1">
      <c r="B99" s="173"/>
      <c r="C99" s="174" t="s">
        <v>161</v>
      </c>
      <c r="D99" s="174" t="s">
        <v>129</v>
      </c>
      <c r="E99" s="175" t="s">
        <v>1599</v>
      </c>
      <c r="F99" s="176" t="s">
        <v>1600</v>
      </c>
      <c r="G99" s="177" t="s">
        <v>228</v>
      </c>
      <c r="H99" s="178">
        <v>66</v>
      </c>
      <c r="I99" s="179"/>
      <c r="J99" s="180">
        <f>ROUND(I99*H99,2)</f>
        <v>0</v>
      </c>
      <c r="K99" s="176" t="s">
        <v>133</v>
      </c>
      <c r="L99" s="40"/>
      <c r="M99" s="181" t="s">
        <v>5</v>
      </c>
      <c r="N99" s="182" t="s">
        <v>47</v>
      </c>
      <c r="O99" s="41"/>
      <c r="P99" s="183">
        <f>O99*H99</f>
        <v>0</v>
      </c>
      <c r="Q99" s="183">
        <v>0.00084</v>
      </c>
      <c r="R99" s="183">
        <f>Q99*H99</f>
        <v>0.05544</v>
      </c>
      <c r="S99" s="183">
        <v>0</v>
      </c>
      <c r="T99" s="184">
        <f>S99*H99</f>
        <v>0</v>
      </c>
      <c r="AR99" s="23" t="s">
        <v>134</v>
      </c>
      <c r="AT99" s="23" t="s">
        <v>129</v>
      </c>
      <c r="AU99" s="23" t="s">
        <v>85</v>
      </c>
      <c r="AY99" s="23" t="s">
        <v>126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3" t="s">
        <v>24</v>
      </c>
      <c r="BK99" s="185">
        <f>ROUND(I99*H99,2)</f>
        <v>0</v>
      </c>
      <c r="BL99" s="23" t="s">
        <v>134</v>
      </c>
      <c r="BM99" s="23" t="s">
        <v>1601</v>
      </c>
    </row>
    <row r="100" spans="2:51" s="12" customFormat="1" ht="13.5">
      <c r="B100" s="195"/>
      <c r="D100" s="187" t="s">
        <v>136</v>
      </c>
      <c r="E100" s="204" t="s">
        <v>5</v>
      </c>
      <c r="F100" s="205" t="s">
        <v>1602</v>
      </c>
      <c r="H100" s="206">
        <v>20</v>
      </c>
      <c r="I100" s="200"/>
      <c r="L100" s="195"/>
      <c r="M100" s="201"/>
      <c r="N100" s="202"/>
      <c r="O100" s="202"/>
      <c r="P100" s="202"/>
      <c r="Q100" s="202"/>
      <c r="R100" s="202"/>
      <c r="S100" s="202"/>
      <c r="T100" s="203"/>
      <c r="AT100" s="204" t="s">
        <v>136</v>
      </c>
      <c r="AU100" s="204" t="s">
        <v>85</v>
      </c>
      <c r="AV100" s="12" t="s">
        <v>85</v>
      </c>
      <c r="AW100" s="12" t="s">
        <v>39</v>
      </c>
      <c r="AX100" s="12" t="s">
        <v>76</v>
      </c>
      <c r="AY100" s="204" t="s">
        <v>126</v>
      </c>
    </row>
    <row r="101" spans="2:51" s="12" customFormat="1" ht="13.5">
      <c r="B101" s="195"/>
      <c r="D101" s="187" t="s">
        <v>136</v>
      </c>
      <c r="E101" s="204" t="s">
        <v>5</v>
      </c>
      <c r="F101" s="205" t="s">
        <v>1603</v>
      </c>
      <c r="H101" s="206">
        <v>46</v>
      </c>
      <c r="I101" s="200"/>
      <c r="L101" s="195"/>
      <c r="M101" s="201"/>
      <c r="N101" s="202"/>
      <c r="O101" s="202"/>
      <c r="P101" s="202"/>
      <c r="Q101" s="202"/>
      <c r="R101" s="202"/>
      <c r="S101" s="202"/>
      <c r="T101" s="203"/>
      <c r="AT101" s="204" t="s">
        <v>136</v>
      </c>
      <c r="AU101" s="204" t="s">
        <v>85</v>
      </c>
      <c r="AV101" s="12" t="s">
        <v>85</v>
      </c>
      <c r="AW101" s="12" t="s">
        <v>39</v>
      </c>
      <c r="AX101" s="12" t="s">
        <v>76</v>
      </c>
      <c r="AY101" s="204" t="s">
        <v>126</v>
      </c>
    </row>
    <row r="102" spans="2:51" s="13" customFormat="1" ht="13.5">
      <c r="B102" s="213"/>
      <c r="D102" s="196" t="s">
        <v>136</v>
      </c>
      <c r="E102" s="214" t="s">
        <v>5</v>
      </c>
      <c r="F102" s="215" t="s">
        <v>237</v>
      </c>
      <c r="H102" s="216">
        <v>66</v>
      </c>
      <c r="I102" s="217"/>
      <c r="L102" s="213"/>
      <c r="M102" s="218"/>
      <c r="N102" s="219"/>
      <c r="O102" s="219"/>
      <c r="P102" s="219"/>
      <c r="Q102" s="219"/>
      <c r="R102" s="219"/>
      <c r="S102" s="219"/>
      <c r="T102" s="220"/>
      <c r="AT102" s="221" t="s">
        <v>136</v>
      </c>
      <c r="AU102" s="221" t="s">
        <v>85</v>
      </c>
      <c r="AV102" s="13" t="s">
        <v>134</v>
      </c>
      <c r="AW102" s="13" t="s">
        <v>39</v>
      </c>
      <c r="AX102" s="13" t="s">
        <v>24</v>
      </c>
      <c r="AY102" s="221" t="s">
        <v>126</v>
      </c>
    </row>
    <row r="103" spans="2:65" s="1" customFormat="1" ht="22.5" customHeight="1">
      <c r="B103" s="173"/>
      <c r="C103" s="174" t="s">
        <v>166</v>
      </c>
      <c r="D103" s="174" t="s">
        <v>129</v>
      </c>
      <c r="E103" s="175" t="s">
        <v>1604</v>
      </c>
      <c r="F103" s="176" t="s">
        <v>1605</v>
      </c>
      <c r="G103" s="177" t="s">
        <v>228</v>
      </c>
      <c r="H103" s="178">
        <v>66</v>
      </c>
      <c r="I103" s="179"/>
      <c r="J103" s="180">
        <f>ROUND(I103*H103,2)</f>
        <v>0</v>
      </c>
      <c r="K103" s="176" t="s">
        <v>133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134</v>
      </c>
      <c r="AT103" s="23" t="s">
        <v>129</v>
      </c>
      <c r="AU103" s="23" t="s">
        <v>85</v>
      </c>
      <c r="AY103" s="23" t="s">
        <v>126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134</v>
      </c>
      <c r="BM103" s="23" t="s">
        <v>1606</v>
      </c>
    </row>
    <row r="104" spans="2:51" s="12" customFormat="1" ht="13.5">
      <c r="B104" s="195"/>
      <c r="D104" s="196" t="s">
        <v>136</v>
      </c>
      <c r="E104" s="197" t="s">
        <v>5</v>
      </c>
      <c r="F104" s="198" t="s">
        <v>1607</v>
      </c>
      <c r="H104" s="199">
        <v>66</v>
      </c>
      <c r="I104" s="200"/>
      <c r="L104" s="195"/>
      <c r="M104" s="201"/>
      <c r="N104" s="202"/>
      <c r="O104" s="202"/>
      <c r="P104" s="202"/>
      <c r="Q104" s="202"/>
      <c r="R104" s="202"/>
      <c r="S104" s="202"/>
      <c r="T104" s="203"/>
      <c r="AT104" s="204" t="s">
        <v>136</v>
      </c>
      <c r="AU104" s="204" t="s">
        <v>85</v>
      </c>
      <c r="AV104" s="12" t="s">
        <v>85</v>
      </c>
      <c r="AW104" s="12" t="s">
        <v>39</v>
      </c>
      <c r="AX104" s="12" t="s">
        <v>24</v>
      </c>
      <c r="AY104" s="204" t="s">
        <v>126</v>
      </c>
    </row>
    <row r="105" spans="2:65" s="1" customFormat="1" ht="22.5" customHeight="1">
      <c r="B105" s="173"/>
      <c r="C105" s="174" t="s">
        <v>171</v>
      </c>
      <c r="D105" s="174" t="s">
        <v>129</v>
      </c>
      <c r="E105" s="175" t="s">
        <v>377</v>
      </c>
      <c r="F105" s="176" t="s">
        <v>378</v>
      </c>
      <c r="G105" s="177" t="s">
        <v>274</v>
      </c>
      <c r="H105" s="178">
        <v>3</v>
      </c>
      <c r="I105" s="179"/>
      <c r="J105" s="180">
        <f>ROUND(I105*H105,2)</f>
        <v>0</v>
      </c>
      <c r="K105" s="176" t="s">
        <v>133</v>
      </c>
      <c r="L105" s="40"/>
      <c r="M105" s="181" t="s">
        <v>5</v>
      </c>
      <c r="N105" s="182" t="s">
        <v>47</v>
      </c>
      <c r="O105" s="41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3" t="s">
        <v>134</v>
      </c>
      <c r="AT105" s="23" t="s">
        <v>129</v>
      </c>
      <c r="AU105" s="23" t="s">
        <v>85</v>
      </c>
      <c r="AY105" s="23" t="s">
        <v>126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24</v>
      </c>
      <c r="BK105" s="185">
        <f>ROUND(I105*H105,2)</f>
        <v>0</v>
      </c>
      <c r="BL105" s="23" t="s">
        <v>134</v>
      </c>
      <c r="BM105" s="23" t="s">
        <v>1608</v>
      </c>
    </row>
    <row r="106" spans="2:51" s="11" customFormat="1" ht="13.5">
      <c r="B106" s="186"/>
      <c r="D106" s="187" t="s">
        <v>136</v>
      </c>
      <c r="E106" s="188" t="s">
        <v>5</v>
      </c>
      <c r="F106" s="189" t="s">
        <v>380</v>
      </c>
      <c r="H106" s="190" t="s">
        <v>5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90" t="s">
        <v>136</v>
      </c>
      <c r="AU106" s="190" t="s">
        <v>85</v>
      </c>
      <c r="AV106" s="11" t="s">
        <v>24</v>
      </c>
      <c r="AW106" s="11" t="s">
        <v>39</v>
      </c>
      <c r="AX106" s="11" t="s">
        <v>76</v>
      </c>
      <c r="AY106" s="190" t="s">
        <v>126</v>
      </c>
    </row>
    <row r="107" spans="2:51" s="12" customFormat="1" ht="13.5">
      <c r="B107" s="195"/>
      <c r="D107" s="187" t="s">
        <v>136</v>
      </c>
      <c r="E107" s="204" t="s">
        <v>5</v>
      </c>
      <c r="F107" s="205" t="s">
        <v>1609</v>
      </c>
      <c r="H107" s="206">
        <v>30</v>
      </c>
      <c r="I107" s="200"/>
      <c r="L107" s="195"/>
      <c r="M107" s="201"/>
      <c r="N107" s="202"/>
      <c r="O107" s="202"/>
      <c r="P107" s="202"/>
      <c r="Q107" s="202"/>
      <c r="R107" s="202"/>
      <c r="S107" s="202"/>
      <c r="T107" s="203"/>
      <c r="AT107" s="204" t="s">
        <v>136</v>
      </c>
      <c r="AU107" s="204" t="s">
        <v>85</v>
      </c>
      <c r="AV107" s="12" t="s">
        <v>85</v>
      </c>
      <c r="AW107" s="12" t="s">
        <v>39</v>
      </c>
      <c r="AX107" s="12" t="s">
        <v>76</v>
      </c>
      <c r="AY107" s="204" t="s">
        <v>126</v>
      </c>
    </row>
    <row r="108" spans="2:51" s="11" customFormat="1" ht="13.5">
      <c r="B108" s="186"/>
      <c r="D108" s="187" t="s">
        <v>136</v>
      </c>
      <c r="E108" s="188" t="s">
        <v>5</v>
      </c>
      <c r="F108" s="189" t="s">
        <v>1610</v>
      </c>
      <c r="H108" s="190" t="s">
        <v>5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0" t="s">
        <v>136</v>
      </c>
      <c r="AU108" s="190" t="s">
        <v>85</v>
      </c>
      <c r="AV108" s="11" t="s">
        <v>24</v>
      </c>
      <c r="AW108" s="11" t="s">
        <v>39</v>
      </c>
      <c r="AX108" s="11" t="s">
        <v>76</v>
      </c>
      <c r="AY108" s="190" t="s">
        <v>126</v>
      </c>
    </row>
    <row r="109" spans="2:51" s="12" customFormat="1" ht="13.5">
      <c r="B109" s="195"/>
      <c r="D109" s="187" t="s">
        <v>136</v>
      </c>
      <c r="E109" s="204" t="s">
        <v>5</v>
      </c>
      <c r="F109" s="205" t="s">
        <v>1611</v>
      </c>
      <c r="H109" s="206">
        <v>-27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204" t="s">
        <v>136</v>
      </c>
      <c r="AU109" s="204" t="s">
        <v>85</v>
      </c>
      <c r="AV109" s="12" t="s">
        <v>85</v>
      </c>
      <c r="AW109" s="12" t="s">
        <v>39</v>
      </c>
      <c r="AX109" s="12" t="s">
        <v>76</v>
      </c>
      <c r="AY109" s="204" t="s">
        <v>126</v>
      </c>
    </row>
    <row r="110" spans="2:51" s="13" customFormat="1" ht="13.5">
      <c r="B110" s="213"/>
      <c r="D110" s="196" t="s">
        <v>136</v>
      </c>
      <c r="E110" s="214" t="s">
        <v>5</v>
      </c>
      <c r="F110" s="215" t="s">
        <v>237</v>
      </c>
      <c r="H110" s="216">
        <v>3</v>
      </c>
      <c r="I110" s="217"/>
      <c r="L110" s="213"/>
      <c r="M110" s="218"/>
      <c r="N110" s="219"/>
      <c r="O110" s="219"/>
      <c r="P110" s="219"/>
      <c r="Q110" s="219"/>
      <c r="R110" s="219"/>
      <c r="S110" s="219"/>
      <c r="T110" s="220"/>
      <c r="AT110" s="221" t="s">
        <v>136</v>
      </c>
      <c r="AU110" s="221" t="s">
        <v>85</v>
      </c>
      <c r="AV110" s="13" t="s">
        <v>134</v>
      </c>
      <c r="AW110" s="13" t="s">
        <v>39</v>
      </c>
      <c r="AX110" s="13" t="s">
        <v>24</v>
      </c>
      <c r="AY110" s="221" t="s">
        <v>126</v>
      </c>
    </row>
    <row r="111" spans="2:65" s="1" customFormat="1" ht="31.5" customHeight="1">
      <c r="B111" s="173"/>
      <c r="C111" s="174" t="s">
        <v>127</v>
      </c>
      <c r="D111" s="174" t="s">
        <v>129</v>
      </c>
      <c r="E111" s="175" t="s">
        <v>384</v>
      </c>
      <c r="F111" s="176" t="s">
        <v>385</v>
      </c>
      <c r="G111" s="177" t="s">
        <v>274</v>
      </c>
      <c r="H111" s="178">
        <v>30</v>
      </c>
      <c r="I111" s="179"/>
      <c r="J111" s="180">
        <f>ROUND(I111*H111,2)</f>
        <v>0</v>
      </c>
      <c r="K111" s="176" t="s">
        <v>133</v>
      </c>
      <c r="L111" s="40"/>
      <c r="M111" s="181" t="s">
        <v>5</v>
      </c>
      <c r="N111" s="182" t="s">
        <v>47</v>
      </c>
      <c r="O111" s="41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3" t="s">
        <v>134</v>
      </c>
      <c r="AT111" s="23" t="s">
        <v>129</v>
      </c>
      <c r="AU111" s="23" t="s">
        <v>85</v>
      </c>
      <c r="AY111" s="23" t="s">
        <v>126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3" t="s">
        <v>24</v>
      </c>
      <c r="BK111" s="185">
        <f>ROUND(I111*H111,2)</f>
        <v>0</v>
      </c>
      <c r="BL111" s="23" t="s">
        <v>134</v>
      </c>
      <c r="BM111" s="23" t="s">
        <v>1612</v>
      </c>
    </row>
    <row r="112" spans="2:51" s="12" customFormat="1" ht="13.5">
      <c r="B112" s="195"/>
      <c r="D112" s="187" t="s">
        <v>136</v>
      </c>
      <c r="E112" s="204" t="s">
        <v>5</v>
      </c>
      <c r="F112" s="205" t="s">
        <v>1613</v>
      </c>
      <c r="H112" s="206">
        <v>30</v>
      </c>
      <c r="I112" s="200"/>
      <c r="L112" s="195"/>
      <c r="M112" s="201"/>
      <c r="N112" s="202"/>
      <c r="O112" s="202"/>
      <c r="P112" s="202"/>
      <c r="Q112" s="202"/>
      <c r="R112" s="202"/>
      <c r="S112" s="202"/>
      <c r="T112" s="203"/>
      <c r="AT112" s="204" t="s">
        <v>136</v>
      </c>
      <c r="AU112" s="204" t="s">
        <v>85</v>
      </c>
      <c r="AV112" s="12" t="s">
        <v>85</v>
      </c>
      <c r="AW112" s="12" t="s">
        <v>39</v>
      </c>
      <c r="AX112" s="12" t="s">
        <v>24</v>
      </c>
      <c r="AY112" s="204" t="s">
        <v>126</v>
      </c>
    </row>
    <row r="113" spans="2:51" s="11" customFormat="1" ht="27">
      <c r="B113" s="186"/>
      <c r="D113" s="196" t="s">
        <v>136</v>
      </c>
      <c r="E113" s="207" t="s">
        <v>5</v>
      </c>
      <c r="F113" s="208" t="s">
        <v>388</v>
      </c>
      <c r="H113" s="209" t="s">
        <v>5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0" t="s">
        <v>136</v>
      </c>
      <c r="AU113" s="190" t="s">
        <v>85</v>
      </c>
      <c r="AV113" s="11" t="s">
        <v>24</v>
      </c>
      <c r="AW113" s="11" t="s">
        <v>39</v>
      </c>
      <c r="AX113" s="11" t="s">
        <v>76</v>
      </c>
      <c r="AY113" s="190" t="s">
        <v>126</v>
      </c>
    </row>
    <row r="114" spans="2:65" s="1" customFormat="1" ht="22.5" customHeight="1">
      <c r="B114" s="173"/>
      <c r="C114" s="174" t="s">
        <v>29</v>
      </c>
      <c r="D114" s="174" t="s">
        <v>129</v>
      </c>
      <c r="E114" s="175" t="s">
        <v>406</v>
      </c>
      <c r="F114" s="176" t="s">
        <v>407</v>
      </c>
      <c r="G114" s="177" t="s">
        <v>274</v>
      </c>
      <c r="H114" s="178">
        <v>3</v>
      </c>
      <c r="I114" s="179"/>
      <c r="J114" s="180">
        <f>ROUND(I114*H114,2)</f>
        <v>0</v>
      </c>
      <c r="K114" s="176" t="s">
        <v>133</v>
      </c>
      <c r="L114" s="40"/>
      <c r="M114" s="181" t="s">
        <v>5</v>
      </c>
      <c r="N114" s="182" t="s">
        <v>47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134</v>
      </c>
      <c r="AT114" s="23" t="s">
        <v>129</v>
      </c>
      <c r="AU114" s="23" t="s">
        <v>85</v>
      </c>
      <c r="AY114" s="23" t="s">
        <v>126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24</v>
      </c>
      <c r="BK114" s="185">
        <f>ROUND(I114*H114,2)</f>
        <v>0</v>
      </c>
      <c r="BL114" s="23" t="s">
        <v>134</v>
      </c>
      <c r="BM114" s="23" t="s">
        <v>1614</v>
      </c>
    </row>
    <row r="115" spans="2:51" s="11" customFormat="1" ht="13.5">
      <c r="B115" s="186"/>
      <c r="D115" s="187" t="s">
        <v>136</v>
      </c>
      <c r="E115" s="188" t="s">
        <v>5</v>
      </c>
      <c r="F115" s="189" t="s">
        <v>409</v>
      </c>
      <c r="H115" s="190" t="s">
        <v>5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90" t="s">
        <v>136</v>
      </c>
      <c r="AU115" s="190" t="s">
        <v>85</v>
      </c>
      <c r="AV115" s="11" t="s">
        <v>24</v>
      </c>
      <c r="AW115" s="11" t="s">
        <v>39</v>
      </c>
      <c r="AX115" s="11" t="s">
        <v>76</v>
      </c>
      <c r="AY115" s="190" t="s">
        <v>126</v>
      </c>
    </row>
    <row r="116" spans="2:51" s="12" customFormat="1" ht="13.5">
      <c r="B116" s="195"/>
      <c r="D116" s="196" t="s">
        <v>136</v>
      </c>
      <c r="E116" s="197" t="s">
        <v>5</v>
      </c>
      <c r="F116" s="198" t="s">
        <v>1615</v>
      </c>
      <c r="H116" s="199">
        <v>3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204" t="s">
        <v>136</v>
      </c>
      <c r="AU116" s="204" t="s">
        <v>85</v>
      </c>
      <c r="AV116" s="12" t="s">
        <v>85</v>
      </c>
      <c r="AW116" s="12" t="s">
        <v>39</v>
      </c>
      <c r="AX116" s="12" t="s">
        <v>24</v>
      </c>
      <c r="AY116" s="204" t="s">
        <v>126</v>
      </c>
    </row>
    <row r="117" spans="2:65" s="1" customFormat="1" ht="22.5" customHeight="1">
      <c r="B117" s="173"/>
      <c r="C117" s="174" t="s">
        <v>185</v>
      </c>
      <c r="D117" s="174" t="s">
        <v>129</v>
      </c>
      <c r="E117" s="175" t="s">
        <v>414</v>
      </c>
      <c r="F117" s="176" t="s">
        <v>415</v>
      </c>
      <c r="G117" s="177" t="s">
        <v>335</v>
      </c>
      <c r="H117" s="178">
        <v>6.3</v>
      </c>
      <c r="I117" s="179"/>
      <c r="J117" s="180">
        <f>ROUND(I117*H117,2)</f>
        <v>0</v>
      </c>
      <c r="K117" s="176" t="s">
        <v>133</v>
      </c>
      <c r="L117" s="40"/>
      <c r="M117" s="181" t="s">
        <v>5</v>
      </c>
      <c r="N117" s="182" t="s">
        <v>47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134</v>
      </c>
      <c r="AT117" s="23" t="s">
        <v>129</v>
      </c>
      <c r="AU117" s="23" t="s">
        <v>85</v>
      </c>
      <c r="AY117" s="23" t="s">
        <v>126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134</v>
      </c>
      <c r="BM117" s="23" t="s">
        <v>1616</v>
      </c>
    </row>
    <row r="118" spans="2:51" s="12" customFormat="1" ht="13.5">
      <c r="B118" s="195"/>
      <c r="D118" s="196" t="s">
        <v>136</v>
      </c>
      <c r="E118" s="197" t="s">
        <v>5</v>
      </c>
      <c r="F118" s="198" t="s">
        <v>1617</v>
      </c>
      <c r="H118" s="199">
        <v>6.3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204" t="s">
        <v>136</v>
      </c>
      <c r="AU118" s="204" t="s">
        <v>85</v>
      </c>
      <c r="AV118" s="12" t="s">
        <v>85</v>
      </c>
      <c r="AW118" s="12" t="s">
        <v>39</v>
      </c>
      <c r="AX118" s="12" t="s">
        <v>24</v>
      </c>
      <c r="AY118" s="204" t="s">
        <v>126</v>
      </c>
    </row>
    <row r="119" spans="2:65" s="1" customFormat="1" ht="22.5" customHeight="1">
      <c r="B119" s="173"/>
      <c r="C119" s="174" t="s">
        <v>190</v>
      </c>
      <c r="D119" s="174" t="s">
        <v>129</v>
      </c>
      <c r="E119" s="175" t="s">
        <v>419</v>
      </c>
      <c r="F119" s="176" t="s">
        <v>420</v>
      </c>
      <c r="G119" s="177" t="s">
        <v>274</v>
      </c>
      <c r="H119" s="178">
        <v>53.75</v>
      </c>
      <c r="I119" s="179"/>
      <c r="J119" s="180">
        <f>ROUND(I119*H119,2)</f>
        <v>0</v>
      </c>
      <c r="K119" s="176" t="s">
        <v>133</v>
      </c>
      <c r="L119" s="40"/>
      <c r="M119" s="181" t="s">
        <v>5</v>
      </c>
      <c r="N119" s="182" t="s">
        <v>47</v>
      </c>
      <c r="O119" s="41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23" t="s">
        <v>134</v>
      </c>
      <c r="AT119" s="23" t="s">
        <v>129</v>
      </c>
      <c r="AU119" s="23" t="s">
        <v>85</v>
      </c>
      <c r="AY119" s="23" t="s">
        <v>126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3" t="s">
        <v>24</v>
      </c>
      <c r="BK119" s="185">
        <f>ROUND(I119*H119,2)</f>
        <v>0</v>
      </c>
      <c r="BL119" s="23" t="s">
        <v>134</v>
      </c>
      <c r="BM119" s="23" t="s">
        <v>1618</v>
      </c>
    </row>
    <row r="120" spans="2:51" s="11" customFormat="1" ht="13.5">
      <c r="B120" s="186"/>
      <c r="D120" s="187" t="s">
        <v>136</v>
      </c>
      <c r="E120" s="188" t="s">
        <v>5</v>
      </c>
      <c r="F120" s="189" t="s">
        <v>1619</v>
      </c>
      <c r="H120" s="190" t="s">
        <v>5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0" t="s">
        <v>136</v>
      </c>
      <c r="AU120" s="190" t="s">
        <v>85</v>
      </c>
      <c r="AV120" s="11" t="s">
        <v>24</v>
      </c>
      <c r="AW120" s="11" t="s">
        <v>39</v>
      </c>
      <c r="AX120" s="11" t="s">
        <v>76</v>
      </c>
      <c r="AY120" s="190" t="s">
        <v>126</v>
      </c>
    </row>
    <row r="121" spans="2:51" s="12" customFormat="1" ht="13.5">
      <c r="B121" s="195"/>
      <c r="D121" s="187" t="s">
        <v>136</v>
      </c>
      <c r="E121" s="204" t="s">
        <v>5</v>
      </c>
      <c r="F121" s="205" t="s">
        <v>1620</v>
      </c>
      <c r="H121" s="206">
        <v>25</v>
      </c>
      <c r="I121" s="200"/>
      <c r="L121" s="195"/>
      <c r="M121" s="201"/>
      <c r="N121" s="202"/>
      <c r="O121" s="202"/>
      <c r="P121" s="202"/>
      <c r="Q121" s="202"/>
      <c r="R121" s="202"/>
      <c r="S121" s="202"/>
      <c r="T121" s="203"/>
      <c r="AT121" s="204" t="s">
        <v>136</v>
      </c>
      <c r="AU121" s="204" t="s">
        <v>85</v>
      </c>
      <c r="AV121" s="12" t="s">
        <v>85</v>
      </c>
      <c r="AW121" s="12" t="s">
        <v>39</v>
      </c>
      <c r="AX121" s="12" t="s">
        <v>76</v>
      </c>
      <c r="AY121" s="204" t="s">
        <v>126</v>
      </c>
    </row>
    <row r="122" spans="2:51" s="12" customFormat="1" ht="13.5">
      <c r="B122" s="195"/>
      <c r="D122" s="187" t="s">
        <v>136</v>
      </c>
      <c r="E122" s="204" t="s">
        <v>5</v>
      </c>
      <c r="F122" s="205" t="s">
        <v>1621</v>
      </c>
      <c r="H122" s="206">
        <v>28.75</v>
      </c>
      <c r="I122" s="200"/>
      <c r="L122" s="195"/>
      <c r="M122" s="201"/>
      <c r="N122" s="202"/>
      <c r="O122" s="202"/>
      <c r="P122" s="202"/>
      <c r="Q122" s="202"/>
      <c r="R122" s="202"/>
      <c r="S122" s="202"/>
      <c r="T122" s="203"/>
      <c r="AT122" s="204" t="s">
        <v>136</v>
      </c>
      <c r="AU122" s="204" t="s">
        <v>85</v>
      </c>
      <c r="AV122" s="12" t="s">
        <v>85</v>
      </c>
      <c r="AW122" s="12" t="s">
        <v>39</v>
      </c>
      <c r="AX122" s="12" t="s">
        <v>76</v>
      </c>
      <c r="AY122" s="204" t="s">
        <v>126</v>
      </c>
    </row>
    <row r="123" spans="2:51" s="13" customFormat="1" ht="13.5">
      <c r="B123" s="213"/>
      <c r="D123" s="196" t="s">
        <v>136</v>
      </c>
      <c r="E123" s="214" t="s">
        <v>5</v>
      </c>
      <c r="F123" s="215" t="s">
        <v>237</v>
      </c>
      <c r="H123" s="216">
        <v>53.75</v>
      </c>
      <c r="I123" s="217"/>
      <c r="L123" s="213"/>
      <c r="M123" s="218"/>
      <c r="N123" s="219"/>
      <c r="O123" s="219"/>
      <c r="P123" s="219"/>
      <c r="Q123" s="219"/>
      <c r="R123" s="219"/>
      <c r="S123" s="219"/>
      <c r="T123" s="220"/>
      <c r="AT123" s="221" t="s">
        <v>136</v>
      </c>
      <c r="AU123" s="221" t="s">
        <v>85</v>
      </c>
      <c r="AV123" s="13" t="s">
        <v>134</v>
      </c>
      <c r="AW123" s="13" t="s">
        <v>39</v>
      </c>
      <c r="AX123" s="13" t="s">
        <v>24</v>
      </c>
      <c r="AY123" s="221" t="s">
        <v>126</v>
      </c>
    </row>
    <row r="124" spans="2:65" s="1" customFormat="1" ht="22.5" customHeight="1">
      <c r="B124" s="173"/>
      <c r="C124" s="174" t="s">
        <v>196</v>
      </c>
      <c r="D124" s="174" t="s">
        <v>129</v>
      </c>
      <c r="E124" s="175" t="s">
        <v>448</v>
      </c>
      <c r="F124" s="176" t="s">
        <v>449</v>
      </c>
      <c r="G124" s="177" t="s">
        <v>274</v>
      </c>
      <c r="H124" s="178">
        <v>2</v>
      </c>
      <c r="I124" s="179"/>
      <c r="J124" s="180">
        <f>ROUND(I124*H124,2)</f>
        <v>0</v>
      </c>
      <c r="K124" s="176" t="s">
        <v>133</v>
      </c>
      <c r="L124" s="40"/>
      <c r="M124" s="181" t="s">
        <v>5</v>
      </c>
      <c r="N124" s="182" t="s">
        <v>47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134</v>
      </c>
      <c r="AT124" s="23" t="s">
        <v>129</v>
      </c>
      <c r="AU124" s="23" t="s">
        <v>85</v>
      </c>
      <c r="AY124" s="23" t="s">
        <v>126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24</v>
      </c>
      <c r="BK124" s="185">
        <f>ROUND(I124*H124,2)</f>
        <v>0</v>
      </c>
      <c r="BL124" s="23" t="s">
        <v>134</v>
      </c>
      <c r="BM124" s="23" t="s">
        <v>1622</v>
      </c>
    </row>
    <row r="125" spans="2:51" s="11" customFormat="1" ht="13.5">
      <c r="B125" s="186"/>
      <c r="D125" s="187" t="s">
        <v>136</v>
      </c>
      <c r="E125" s="188" t="s">
        <v>5</v>
      </c>
      <c r="F125" s="189" t="s">
        <v>1623</v>
      </c>
      <c r="H125" s="190" t="s">
        <v>5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90" t="s">
        <v>136</v>
      </c>
      <c r="AU125" s="190" t="s">
        <v>85</v>
      </c>
      <c r="AV125" s="11" t="s">
        <v>24</v>
      </c>
      <c r="AW125" s="11" t="s">
        <v>39</v>
      </c>
      <c r="AX125" s="11" t="s">
        <v>76</v>
      </c>
      <c r="AY125" s="190" t="s">
        <v>126</v>
      </c>
    </row>
    <row r="126" spans="2:51" s="12" customFormat="1" ht="13.5">
      <c r="B126" s="195"/>
      <c r="D126" s="196" t="s">
        <v>136</v>
      </c>
      <c r="E126" s="197" t="s">
        <v>5</v>
      </c>
      <c r="F126" s="198" t="s">
        <v>1624</v>
      </c>
      <c r="H126" s="199">
        <v>2</v>
      </c>
      <c r="I126" s="200"/>
      <c r="L126" s="195"/>
      <c r="M126" s="201"/>
      <c r="N126" s="202"/>
      <c r="O126" s="202"/>
      <c r="P126" s="202"/>
      <c r="Q126" s="202"/>
      <c r="R126" s="202"/>
      <c r="S126" s="202"/>
      <c r="T126" s="203"/>
      <c r="AT126" s="204" t="s">
        <v>136</v>
      </c>
      <c r="AU126" s="204" t="s">
        <v>85</v>
      </c>
      <c r="AV126" s="12" t="s">
        <v>85</v>
      </c>
      <c r="AW126" s="12" t="s">
        <v>39</v>
      </c>
      <c r="AX126" s="12" t="s">
        <v>24</v>
      </c>
      <c r="AY126" s="204" t="s">
        <v>126</v>
      </c>
    </row>
    <row r="127" spans="2:65" s="1" customFormat="1" ht="22.5" customHeight="1">
      <c r="B127" s="173"/>
      <c r="C127" s="230" t="s">
        <v>200</v>
      </c>
      <c r="D127" s="230" t="s">
        <v>332</v>
      </c>
      <c r="E127" s="231" t="s">
        <v>455</v>
      </c>
      <c r="F127" s="232" t="s">
        <v>456</v>
      </c>
      <c r="G127" s="233" t="s">
        <v>335</v>
      </c>
      <c r="H127" s="234">
        <v>4</v>
      </c>
      <c r="I127" s="235"/>
      <c r="J127" s="236">
        <f>ROUND(I127*H127,2)</f>
        <v>0</v>
      </c>
      <c r="K127" s="232" t="s">
        <v>133</v>
      </c>
      <c r="L127" s="237"/>
      <c r="M127" s="238" t="s">
        <v>5</v>
      </c>
      <c r="N127" s="239" t="s">
        <v>47</v>
      </c>
      <c r="O127" s="41"/>
      <c r="P127" s="183">
        <f>O127*H127</f>
        <v>0</v>
      </c>
      <c r="Q127" s="183">
        <v>1</v>
      </c>
      <c r="R127" s="183">
        <f>Q127*H127</f>
        <v>4</v>
      </c>
      <c r="S127" s="183">
        <v>0</v>
      </c>
      <c r="T127" s="184">
        <f>S127*H127</f>
        <v>0</v>
      </c>
      <c r="AR127" s="23" t="s">
        <v>171</v>
      </c>
      <c r="AT127" s="23" t="s">
        <v>332</v>
      </c>
      <c r="AU127" s="23" t="s">
        <v>85</v>
      </c>
      <c r="AY127" s="23" t="s">
        <v>126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134</v>
      </c>
      <c r="BM127" s="23" t="s">
        <v>1625</v>
      </c>
    </row>
    <row r="128" spans="2:51" s="12" customFormat="1" ht="13.5">
      <c r="B128" s="195"/>
      <c r="D128" s="196" t="s">
        <v>136</v>
      </c>
      <c r="E128" s="197" t="s">
        <v>5</v>
      </c>
      <c r="F128" s="198" t="s">
        <v>1626</v>
      </c>
      <c r="H128" s="199">
        <v>4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204" t="s">
        <v>136</v>
      </c>
      <c r="AU128" s="204" t="s">
        <v>85</v>
      </c>
      <c r="AV128" s="12" t="s">
        <v>85</v>
      </c>
      <c r="AW128" s="12" t="s">
        <v>39</v>
      </c>
      <c r="AX128" s="12" t="s">
        <v>24</v>
      </c>
      <c r="AY128" s="204" t="s">
        <v>126</v>
      </c>
    </row>
    <row r="129" spans="2:65" s="1" customFormat="1" ht="22.5" customHeight="1">
      <c r="B129" s="173"/>
      <c r="C129" s="174" t="s">
        <v>11</v>
      </c>
      <c r="D129" s="174" t="s">
        <v>129</v>
      </c>
      <c r="E129" s="175" t="s">
        <v>1627</v>
      </c>
      <c r="F129" s="176" t="s">
        <v>1628</v>
      </c>
      <c r="G129" s="177" t="s">
        <v>228</v>
      </c>
      <c r="H129" s="178">
        <v>28</v>
      </c>
      <c r="I129" s="179"/>
      <c r="J129" s="180">
        <f>ROUND(I129*H129,2)</f>
        <v>0</v>
      </c>
      <c r="K129" s="176" t="s">
        <v>133</v>
      </c>
      <c r="L129" s="40"/>
      <c r="M129" s="181" t="s">
        <v>5</v>
      </c>
      <c r="N129" s="182" t="s">
        <v>47</v>
      </c>
      <c r="O129" s="41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AR129" s="23" t="s">
        <v>134</v>
      </c>
      <c r="AT129" s="23" t="s">
        <v>129</v>
      </c>
      <c r="AU129" s="23" t="s">
        <v>85</v>
      </c>
      <c r="AY129" s="23" t="s">
        <v>126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23" t="s">
        <v>24</v>
      </c>
      <c r="BK129" s="185">
        <f>ROUND(I129*H129,2)</f>
        <v>0</v>
      </c>
      <c r="BL129" s="23" t="s">
        <v>134</v>
      </c>
      <c r="BM129" s="23" t="s">
        <v>1629</v>
      </c>
    </row>
    <row r="130" spans="2:51" s="12" customFormat="1" ht="13.5">
      <c r="B130" s="195"/>
      <c r="D130" s="187" t="s">
        <v>136</v>
      </c>
      <c r="E130" s="204" t="s">
        <v>5</v>
      </c>
      <c r="F130" s="205" t="s">
        <v>1630</v>
      </c>
      <c r="H130" s="206">
        <v>28</v>
      </c>
      <c r="I130" s="200"/>
      <c r="L130" s="195"/>
      <c r="M130" s="201"/>
      <c r="N130" s="202"/>
      <c r="O130" s="202"/>
      <c r="P130" s="202"/>
      <c r="Q130" s="202"/>
      <c r="R130" s="202"/>
      <c r="S130" s="202"/>
      <c r="T130" s="203"/>
      <c r="AT130" s="204" t="s">
        <v>136</v>
      </c>
      <c r="AU130" s="204" t="s">
        <v>85</v>
      </c>
      <c r="AV130" s="12" t="s">
        <v>85</v>
      </c>
      <c r="AW130" s="12" t="s">
        <v>39</v>
      </c>
      <c r="AX130" s="12" t="s">
        <v>24</v>
      </c>
      <c r="AY130" s="204" t="s">
        <v>126</v>
      </c>
    </row>
    <row r="131" spans="2:63" s="10" customFormat="1" ht="29.85" customHeight="1">
      <c r="B131" s="159"/>
      <c r="D131" s="170" t="s">
        <v>75</v>
      </c>
      <c r="E131" s="171" t="s">
        <v>127</v>
      </c>
      <c r="F131" s="171" t="s">
        <v>976</v>
      </c>
      <c r="I131" s="162"/>
      <c r="J131" s="172">
        <f>BK131</f>
        <v>0</v>
      </c>
      <c r="L131" s="159"/>
      <c r="M131" s="164"/>
      <c r="N131" s="165"/>
      <c r="O131" s="165"/>
      <c r="P131" s="166">
        <f>P132</f>
        <v>0</v>
      </c>
      <c r="Q131" s="165"/>
      <c r="R131" s="166">
        <f>R132</f>
        <v>0</v>
      </c>
      <c r="S131" s="165"/>
      <c r="T131" s="167">
        <f>T132</f>
        <v>0</v>
      </c>
      <c r="AR131" s="160" t="s">
        <v>24</v>
      </c>
      <c r="AT131" s="168" t="s">
        <v>75</v>
      </c>
      <c r="AU131" s="168" t="s">
        <v>24</v>
      </c>
      <c r="AY131" s="160" t="s">
        <v>126</v>
      </c>
      <c r="BK131" s="169">
        <f>BK132</f>
        <v>0</v>
      </c>
    </row>
    <row r="132" spans="2:65" s="1" customFormat="1" ht="22.5" customHeight="1">
      <c r="B132" s="173"/>
      <c r="C132" s="174" t="s">
        <v>309</v>
      </c>
      <c r="D132" s="174" t="s">
        <v>129</v>
      </c>
      <c r="E132" s="175" t="s">
        <v>1631</v>
      </c>
      <c r="F132" s="176" t="s">
        <v>1632</v>
      </c>
      <c r="G132" s="177" t="s">
        <v>335</v>
      </c>
      <c r="H132" s="178">
        <v>4.055</v>
      </c>
      <c r="I132" s="179"/>
      <c r="J132" s="180">
        <f>ROUND(I132*H132,2)</f>
        <v>0</v>
      </c>
      <c r="K132" s="176" t="s">
        <v>5</v>
      </c>
      <c r="L132" s="40"/>
      <c r="M132" s="181" t="s">
        <v>5</v>
      </c>
      <c r="N132" s="182" t="s">
        <v>47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23" t="s">
        <v>134</v>
      </c>
      <c r="AT132" s="23" t="s">
        <v>129</v>
      </c>
      <c r="AU132" s="23" t="s">
        <v>85</v>
      </c>
      <c r="AY132" s="23" t="s">
        <v>126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24</v>
      </c>
      <c r="BK132" s="185">
        <f>ROUND(I132*H132,2)</f>
        <v>0</v>
      </c>
      <c r="BL132" s="23" t="s">
        <v>134</v>
      </c>
      <c r="BM132" s="23" t="s">
        <v>1633</v>
      </c>
    </row>
    <row r="133" spans="2:63" s="10" customFormat="1" ht="37.35" customHeight="1">
      <c r="B133" s="159"/>
      <c r="D133" s="160" t="s">
        <v>75</v>
      </c>
      <c r="E133" s="161" t="s">
        <v>332</v>
      </c>
      <c r="F133" s="161" t="s">
        <v>1464</v>
      </c>
      <c r="I133" s="162"/>
      <c r="J133" s="163">
        <f>BK133</f>
        <v>0</v>
      </c>
      <c r="L133" s="159"/>
      <c r="M133" s="164"/>
      <c r="N133" s="165"/>
      <c r="O133" s="165"/>
      <c r="P133" s="166">
        <f>P134+P181</f>
        <v>0</v>
      </c>
      <c r="Q133" s="165"/>
      <c r="R133" s="166">
        <f>R134+R181</f>
        <v>0.1283225</v>
      </c>
      <c r="S133" s="165"/>
      <c r="T133" s="167">
        <f>T134+T181</f>
        <v>0</v>
      </c>
      <c r="AR133" s="160" t="s">
        <v>143</v>
      </c>
      <c r="AT133" s="168" t="s">
        <v>75</v>
      </c>
      <c r="AU133" s="168" t="s">
        <v>76</v>
      </c>
      <c r="AY133" s="160" t="s">
        <v>126</v>
      </c>
      <c r="BK133" s="169">
        <f>BK134+BK181</f>
        <v>0</v>
      </c>
    </row>
    <row r="134" spans="2:63" s="10" customFormat="1" ht="19.9" customHeight="1">
      <c r="B134" s="159"/>
      <c r="D134" s="170" t="s">
        <v>75</v>
      </c>
      <c r="E134" s="171" t="s">
        <v>1634</v>
      </c>
      <c r="F134" s="171" t="s">
        <v>1635</v>
      </c>
      <c r="I134" s="162"/>
      <c r="J134" s="172">
        <f>BK134</f>
        <v>0</v>
      </c>
      <c r="L134" s="159"/>
      <c r="M134" s="164"/>
      <c r="N134" s="165"/>
      <c r="O134" s="165"/>
      <c r="P134" s="166">
        <f>SUM(P135:P180)</f>
        <v>0</v>
      </c>
      <c r="Q134" s="165"/>
      <c r="R134" s="166">
        <f>SUM(R135:R180)</f>
        <v>0.112824</v>
      </c>
      <c r="S134" s="165"/>
      <c r="T134" s="167">
        <f>SUM(T135:T180)</f>
        <v>0</v>
      </c>
      <c r="AR134" s="160" t="s">
        <v>143</v>
      </c>
      <c r="AT134" s="168" t="s">
        <v>75</v>
      </c>
      <c r="AU134" s="168" t="s">
        <v>24</v>
      </c>
      <c r="AY134" s="160" t="s">
        <v>126</v>
      </c>
      <c r="BK134" s="169">
        <f>SUM(BK135:BK180)</f>
        <v>0</v>
      </c>
    </row>
    <row r="135" spans="2:65" s="1" customFormat="1" ht="22.5" customHeight="1">
      <c r="B135" s="173"/>
      <c r="C135" s="174" t="s">
        <v>314</v>
      </c>
      <c r="D135" s="174" t="s">
        <v>129</v>
      </c>
      <c r="E135" s="175" t="s">
        <v>1636</v>
      </c>
      <c r="F135" s="176" t="s">
        <v>1637</v>
      </c>
      <c r="G135" s="177" t="s">
        <v>268</v>
      </c>
      <c r="H135" s="178">
        <v>28</v>
      </c>
      <c r="I135" s="179"/>
      <c r="J135" s="180">
        <f>ROUND(I135*H135,2)</f>
        <v>0</v>
      </c>
      <c r="K135" s="176" t="s">
        <v>133</v>
      </c>
      <c r="L135" s="40"/>
      <c r="M135" s="181" t="s">
        <v>5</v>
      </c>
      <c r="N135" s="182" t="s">
        <v>47</v>
      </c>
      <c r="O135" s="41"/>
      <c r="P135" s="183">
        <f>O135*H135</f>
        <v>0</v>
      </c>
      <c r="Q135" s="183">
        <v>0.00011</v>
      </c>
      <c r="R135" s="183">
        <f>Q135*H135</f>
        <v>0.0030800000000000003</v>
      </c>
      <c r="S135" s="183">
        <v>0</v>
      </c>
      <c r="T135" s="184">
        <f>S135*H135</f>
        <v>0</v>
      </c>
      <c r="AR135" s="23" t="s">
        <v>602</v>
      </c>
      <c r="AT135" s="23" t="s">
        <v>129</v>
      </c>
      <c r="AU135" s="23" t="s">
        <v>85</v>
      </c>
      <c r="AY135" s="23" t="s">
        <v>126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602</v>
      </c>
      <c r="BM135" s="23" t="s">
        <v>1638</v>
      </c>
    </row>
    <row r="136" spans="2:51" s="11" customFormat="1" ht="13.5">
      <c r="B136" s="186"/>
      <c r="D136" s="187" t="s">
        <v>136</v>
      </c>
      <c r="E136" s="188" t="s">
        <v>5</v>
      </c>
      <c r="F136" s="189" t="s">
        <v>1639</v>
      </c>
      <c r="H136" s="190" t="s">
        <v>5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0" t="s">
        <v>136</v>
      </c>
      <c r="AU136" s="190" t="s">
        <v>85</v>
      </c>
      <c r="AV136" s="11" t="s">
        <v>24</v>
      </c>
      <c r="AW136" s="11" t="s">
        <v>39</v>
      </c>
      <c r="AX136" s="11" t="s">
        <v>76</v>
      </c>
      <c r="AY136" s="190" t="s">
        <v>126</v>
      </c>
    </row>
    <row r="137" spans="2:51" s="12" customFormat="1" ht="13.5">
      <c r="B137" s="195"/>
      <c r="D137" s="187" t="s">
        <v>136</v>
      </c>
      <c r="E137" s="204" t="s">
        <v>5</v>
      </c>
      <c r="F137" s="205" t="s">
        <v>1640</v>
      </c>
      <c r="H137" s="206">
        <v>13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204" t="s">
        <v>136</v>
      </c>
      <c r="AU137" s="204" t="s">
        <v>85</v>
      </c>
      <c r="AV137" s="12" t="s">
        <v>85</v>
      </c>
      <c r="AW137" s="12" t="s">
        <v>39</v>
      </c>
      <c r="AX137" s="12" t="s">
        <v>76</v>
      </c>
      <c r="AY137" s="204" t="s">
        <v>126</v>
      </c>
    </row>
    <row r="138" spans="2:51" s="11" customFormat="1" ht="13.5">
      <c r="B138" s="186"/>
      <c r="D138" s="187" t="s">
        <v>136</v>
      </c>
      <c r="E138" s="188" t="s">
        <v>5</v>
      </c>
      <c r="F138" s="189" t="s">
        <v>1641</v>
      </c>
      <c r="H138" s="190" t="s">
        <v>5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90" t="s">
        <v>136</v>
      </c>
      <c r="AU138" s="190" t="s">
        <v>85</v>
      </c>
      <c r="AV138" s="11" t="s">
        <v>24</v>
      </c>
      <c r="AW138" s="11" t="s">
        <v>39</v>
      </c>
      <c r="AX138" s="11" t="s">
        <v>76</v>
      </c>
      <c r="AY138" s="190" t="s">
        <v>126</v>
      </c>
    </row>
    <row r="139" spans="2:51" s="12" customFormat="1" ht="13.5">
      <c r="B139" s="195"/>
      <c r="D139" s="187" t="s">
        <v>136</v>
      </c>
      <c r="E139" s="204" t="s">
        <v>5</v>
      </c>
      <c r="F139" s="205" t="s">
        <v>1642</v>
      </c>
      <c r="H139" s="206">
        <v>15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204" t="s">
        <v>136</v>
      </c>
      <c r="AU139" s="204" t="s">
        <v>85</v>
      </c>
      <c r="AV139" s="12" t="s">
        <v>85</v>
      </c>
      <c r="AW139" s="12" t="s">
        <v>39</v>
      </c>
      <c r="AX139" s="12" t="s">
        <v>76</v>
      </c>
      <c r="AY139" s="204" t="s">
        <v>126</v>
      </c>
    </row>
    <row r="140" spans="2:51" s="13" customFormat="1" ht="13.5">
      <c r="B140" s="213"/>
      <c r="D140" s="196" t="s">
        <v>136</v>
      </c>
      <c r="E140" s="214" t="s">
        <v>5</v>
      </c>
      <c r="F140" s="215" t="s">
        <v>237</v>
      </c>
      <c r="H140" s="216">
        <v>28</v>
      </c>
      <c r="I140" s="217"/>
      <c r="L140" s="213"/>
      <c r="M140" s="218"/>
      <c r="N140" s="219"/>
      <c r="O140" s="219"/>
      <c r="P140" s="219"/>
      <c r="Q140" s="219"/>
      <c r="R140" s="219"/>
      <c r="S140" s="219"/>
      <c r="T140" s="220"/>
      <c r="AT140" s="221" t="s">
        <v>136</v>
      </c>
      <c r="AU140" s="221" t="s">
        <v>85</v>
      </c>
      <c r="AV140" s="13" t="s">
        <v>134</v>
      </c>
      <c r="AW140" s="13" t="s">
        <v>39</v>
      </c>
      <c r="AX140" s="13" t="s">
        <v>24</v>
      </c>
      <c r="AY140" s="221" t="s">
        <v>126</v>
      </c>
    </row>
    <row r="141" spans="2:65" s="1" customFormat="1" ht="22.5" customHeight="1">
      <c r="B141" s="173"/>
      <c r="C141" s="174" t="s">
        <v>320</v>
      </c>
      <c r="D141" s="174" t="s">
        <v>129</v>
      </c>
      <c r="E141" s="175" t="s">
        <v>1643</v>
      </c>
      <c r="F141" s="176" t="s">
        <v>1644</v>
      </c>
      <c r="G141" s="177" t="s">
        <v>132</v>
      </c>
      <c r="H141" s="178">
        <v>2</v>
      </c>
      <c r="I141" s="179"/>
      <c r="J141" s="180">
        <f>ROUND(I141*H141,2)</f>
        <v>0</v>
      </c>
      <c r="K141" s="176" t="s">
        <v>5</v>
      </c>
      <c r="L141" s="40"/>
      <c r="M141" s="181" t="s">
        <v>5</v>
      </c>
      <c r="N141" s="182" t="s">
        <v>47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602</v>
      </c>
      <c r="AT141" s="23" t="s">
        <v>129</v>
      </c>
      <c r="AU141" s="23" t="s">
        <v>85</v>
      </c>
      <c r="AY141" s="23" t="s">
        <v>126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24</v>
      </c>
      <c r="BK141" s="185">
        <f>ROUND(I141*H141,2)</f>
        <v>0</v>
      </c>
      <c r="BL141" s="23" t="s">
        <v>602</v>
      </c>
      <c r="BM141" s="23" t="s">
        <v>1645</v>
      </c>
    </row>
    <row r="142" spans="2:51" s="12" customFormat="1" ht="13.5">
      <c r="B142" s="195"/>
      <c r="D142" s="196" t="s">
        <v>136</v>
      </c>
      <c r="E142" s="197" t="s">
        <v>5</v>
      </c>
      <c r="F142" s="198" t="s">
        <v>1624</v>
      </c>
      <c r="H142" s="199">
        <v>2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204" t="s">
        <v>136</v>
      </c>
      <c r="AU142" s="204" t="s">
        <v>85</v>
      </c>
      <c r="AV142" s="12" t="s">
        <v>85</v>
      </c>
      <c r="AW142" s="12" t="s">
        <v>39</v>
      </c>
      <c r="AX142" s="12" t="s">
        <v>24</v>
      </c>
      <c r="AY142" s="204" t="s">
        <v>126</v>
      </c>
    </row>
    <row r="143" spans="2:65" s="1" customFormat="1" ht="22.5" customHeight="1">
      <c r="B143" s="173"/>
      <c r="C143" s="174" t="s">
        <v>325</v>
      </c>
      <c r="D143" s="174" t="s">
        <v>129</v>
      </c>
      <c r="E143" s="175" t="s">
        <v>1646</v>
      </c>
      <c r="F143" s="176" t="s">
        <v>1647</v>
      </c>
      <c r="G143" s="177" t="s">
        <v>132</v>
      </c>
      <c r="H143" s="178">
        <v>2</v>
      </c>
      <c r="I143" s="179"/>
      <c r="J143" s="180">
        <f>ROUND(I143*H143,2)</f>
        <v>0</v>
      </c>
      <c r="K143" s="176" t="s">
        <v>5</v>
      </c>
      <c r="L143" s="40"/>
      <c r="M143" s="181" t="s">
        <v>5</v>
      </c>
      <c r="N143" s="182" t="s">
        <v>47</v>
      </c>
      <c r="O143" s="41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23" t="s">
        <v>602</v>
      </c>
      <c r="AT143" s="23" t="s">
        <v>129</v>
      </c>
      <c r="AU143" s="23" t="s">
        <v>85</v>
      </c>
      <c r="AY143" s="23" t="s">
        <v>126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24</v>
      </c>
      <c r="BK143" s="185">
        <f>ROUND(I143*H143,2)</f>
        <v>0</v>
      </c>
      <c r="BL143" s="23" t="s">
        <v>602</v>
      </c>
      <c r="BM143" s="23" t="s">
        <v>1648</v>
      </c>
    </row>
    <row r="144" spans="2:51" s="12" customFormat="1" ht="13.5">
      <c r="B144" s="195"/>
      <c r="D144" s="196" t="s">
        <v>136</v>
      </c>
      <c r="E144" s="197" t="s">
        <v>5</v>
      </c>
      <c r="F144" s="198" t="s">
        <v>1624</v>
      </c>
      <c r="H144" s="199">
        <v>2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204" t="s">
        <v>136</v>
      </c>
      <c r="AU144" s="204" t="s">
        <v>85</v>
      </c>
      <c r="AV144" s="12" t="s">
        <v>85</v>
      </c>
      <c r="AW144" s="12" t="s">
        <v>39</v>
      </c>
      <c r="AX144" s="12" t="s">
        <v>24</v>
      </c>
      <c r="AY144" s="204" t="s">
        <v>126</v>
      </c>
    </row>
    <row r="145" spans="2:65" s="1" customFormat="1" ht="22.5" customHeight="1">
      <c r="B145" s="173"/>
      <c r="C145" s="174" t="s">
        <v>331</v>
      </c>
      <c r="D145" s="174" t="s">
        <v>129</v>
      </c>
      <c r="E145" s="175" t="s">
        <v>1649</v>
      </c>
      <c r="F145" s="176" t="s">
        <v>1650</v>
      </c>
      <c r="G145" s="177" t="s">
        <v>132</v>
      </c>
      <c r="H145" s="178">
        <v>4</v>
      </c>
      <c r="I145" s="179"/>
      <c r="J145" s="180">
        <f>ROUND(I145*H145,2)</f>
        <v>0</v>
      </c>
      <c r="K145" s="176" t="s">
        <v>5</v>
      </c>
      <c r="L145" s="40"/>
      <c r="M145" s="181" t="s">
        <v>5</v>
      </c>
      <c r="N145" s="182" t="s">
        <v>47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3" t="s">
        <v>602</v>
      </c>
      <c r="AT145" s="23" t="s">
        <v>129</v>
      </c>
      <c r="AU145" s="23" t="s">
        <v>85</v>
      </c>
      <c r="AY145" s="23" t="s">
        <v>126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602</v>
      </c>
      <c r="BM145" s="23" t="s">
        <v>1651</v>
      </c>
    </row>
    <row r="146" spans="2:51" s="12" customFormat="1" ht="27">
      <c r="B146" s="195"/>
      <c r="D146" s="187" t="s">
        <v>136</v>
      </c>
      <c r="E146" s="204" t="s">
        <v>5</v>
      </c>
      <c r="F146" s="205" t="s">
        <v>1652</v>
      </c>
      <c r="H146" s="206">
        <v>2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204" t="s">
        <v>136</v>
      </c>
      <c r="AU146" s="204" t="s">
        <v>85</v>
      </c>
      <c r="AV146" s="12" t="s">
        <v>85</v>
      </c>
      <c r="AW146" s="12" t="s">
        <v>39</v>
      </c>
      <c r="AX146" s="12" t="s">
        <v>76</v>
      </c>
      <c r="AY146" s="204" t="s">
        <v>126</v>
      </c>
    </row>
    <row r="147" spans="2:51" s="12" customFormat="1" ht="27">
      <c r="B147" s="195"/>
      <c r="D147" s="187" t="s">
        <v>136</v>
      </c>
      <c r="E147" s="204" t="s">
        <v>5</v>
      </c>
      <c r="F147" s="205" t="s">
        <v>1653</v>
      </c>
      <c r="H147" s="206">
        <v>2</v>
      </c>
      <c r="I147" s="200"/>
      <c r="L147" s="195"/>
      <c r="M147" s="201"/>
      <c r="N147" s="202"/>
      <c r="O147" s="202"/>
      <c r="P147" s="202"/>
      <c r="Q147" s="202"/>
      <c r="R147" s="202"/>
      <c r="S147" s="202"/>
      <c r="T147" s="203"/>
      <c r="AT147" s="204" t="s">
        <v>136</v>
      </c>
      <c r="AU147" s="204" t="s">
        <v>85</v>
      </c>
      <c r="AV147" s="12" t="s">
        <v>85</v>
      </c>
      <c r="AW147" s="12" t="s">
        <v>39</v>
      </c>
      <c r="AX147" s="12" t="s">
        <v>76</v>
      </c>
      <c r="AY147" s="204" t="s">
        <v>126</v>
      </c>
    </row>
    <row r="148" spans="2:51" s="13" customFormat="1" ht="13.5">
      <c r="B148" s="213"/>
      <c r="D148" s="196" t="s">
        <v>136</v>
      </c>
      <c r="E148" s="214" t="s">
        <v>5</v>
      </c>
      <c r="F148" s="215" t="s">
        <v>237</v>
      </c>
      <c r="H148" s="216">
        <v>4</v>
      </c>
      <c r="I148" s="217"/>
      <c r="L148" s="213"/>
      <c r="M148" s="218"/>
      <c r="N148" s="219"/>
      <c r="O148" s="219"/>
      <c r="P148" s="219"/>
      <c r="Q148" s="219"/>
      <c r="R148" s="219"/>
      <c r="S148" s="219"/>
      <c r="T148" s="220"/>
      <c r="AT148" s="221" t="s">
        <v>136</v>
      </c>
      <c r="AU148" s="221" t="s">
        <v>85</v>
      </c>
      <c r="AV148" s="13" t="s">
        <v>134</v>
      </c>
      <c r="AW148" s="13" t="s">
        <v>39</v>
      </c>
      <c r="AX148" s="13" t="s">
        <v>24</v>
      </c>
      <c r="AY148" s="221" t="s">
        <v>126</v>
      </c>
    </row>
    <row r="149" spans="2:65" s="1" customFormat="1" ht="22.5" customHeight="1">
      <c r="B149" s="173"/>
      <c r="C149" s="174" t="s">
        <v>10</v>
      </c>
      <c r="D149" s="174" t="s">
        <v>129</v>
      </c>
      <c r="E149" s="175" t="s">
        <v>1654</v>
      </c>
      <c r="F149" s="176" t="s">
        <v>1655</v>
      </c>
      <c r="G149" s="177" t="s">
        <v>268</v>
      </c>
      <c r="H149" s="178">
        <v>15</v>
      </c>
      <c r="I149" s="179"/>
      <c r="J149" s="180">
        <f>ROUND(I149*H149,2)</f>
        <v>0</v>
      </c>
      <c r="K149" s="176" t="s">
        <v>133</v>
      </c>
      <c r="L149" s="40"/>
      <c r="M149" s="181" t="s">
        <v>5</v>
      </c>
      <c r="N149" s="182" t="s">
        <v>47</v>
      </c>
      <c r="O149" s="41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3" t="s">
        <v>602</v>
      </c>
      <c r="AT149" s="23" t="s">
        <v>129</v>
      </c>
      <c r="AU149" s="23" t="s">
        <v>85</v>
      </c>
      <c r="AY149" s="23" t="s">
        <v>126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3" t="s">
        <v>24</v>
      </c>
      <c r="BK149" s="185">
        <f>ROUND(I149*H149,2)</f>
        <v>0</v>
      </c>
      <c r="BL149" s="23" t="s">
        <v>602</v>
      </c>
      <c r="BM149" s="23" t="s">
        <v>1656</v>
      </c>
    </row>
    <row r="150" spans="2:51" s="12" customFormat="1" ht="13.5">
      <c r="B150" s="195"/>
      <c r="D150" s="196" t="s">
        <v>136</v>
      </c>
      <c r="E150" s="197" t="s">
        <v>5</v>
      </c>
      <c r="F150" s="198" t="s">
        <v>11</v>
      </c>
      <c r="H150" s="199">
        <v>15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204" t="s">
        <v>136</v>
      </c>
      <c r="AU150" s="204" t="s">
        <v>85</v>
      </c>
      <c r="AV150" s="12" t="s">
        <v>85</v>
      </c>
      <c r="AW150" s="12" t="s">
        <v>39</v>
      </c>
      <c r="AX150" s="12" t="s">
        <v>24</v>
      </c>
      <c r="AY150" s="204" t="s">
        <v>126</v>
      </c>
    </row>
    <row r="151" spans="2:65" s="1" customFormat="1" ht="22.5" customHeight="1">
      <c r="B151" s="173"/>
      <c r="C151" s="174" t="s">
        <v>343</v>
      </c>
      <c r="D151" s="174" t="s">
        <v>129</v>
      </c>
      <c r="E151" s="175" t="s">
        <v>1657</v>
      </c>
      <c r="F151" s="176" t="s">
        <v>1658</v>
      </c>
      <c r="G151" s="177" t="s">
        <v>1659</v>
      </c>
      <c r="H151" s="178">
        <v>1</v>
      </c>
      <c r="I151" s="179"/>
      <c r="J151" s="180">
        <f>ROUND(I151*H151,2)</f>
        <v>0</v>
      </c>
      <c r="K151" s="176" t="s">
        <v>133</v>
      </c>
      <c r="L151" s="40"/>
      <c r="M151" s="181" t="s">
        <v>5</v>
      </c>
      <c r="N151" s="182" t="s">
        <v>47</v>
      </c>
      <c r="O151" s="41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23" t="s">
        <v>602</v>
      </c>
      <c r="AT151" s="23" t="s">
        <v>129</v>
      </c>
      <c r="AU151" s="23" t="s">
        <v>85</v>
      </c>
      <c r="AY151" s="23" t="s">
        <v>126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24</v>
      </c>
      <c r="BK151" s="185">
        <f>ROUND(I151*H151,2)</f>
        <v>0</v>
      </c>
      <c r="BL151" s="23" t="s">
        <v>602</v>
      </c>
      <c r="BM151" s="23" t="s">
        <v>1660</v>
      </c>
    </row>
    <row r="152" spans="2:65" s="1" customFormat="1" ht="22.5" customHeight="1">
      <c r="B152" s="173"/>
      <c r="C152" s="174" t="s">
        <v>348</v>
      </c>
      <c r="D152" s="174" t="s">
        <v>129</v>
      </c>
      <c r="E152" s="175" t="s">
        <v>1661</v>
      </c>
      <c r="F152" s="176" t="s">
        <v>1662</v>
      </c>
      <c r="G152" s="177" t="s">
        <v>268</v>
      </c>
      <c r="H152" s="178">
        <v>15</v>
      </c>
      <c r="I152" s="179"/>
      <c r="J152" s="180">
        <f>ROUND(I152*H152,2)</f>
        <v>0</v>
      </c>
      <c r="K152" s="176" t="s">
        <v>133</v>
      </c>
      <c r="L152" s="40"/>
      <c r="M152" s="181" t="s">
        <v>5</v>
      </c>
      <c r="N152" s="182" t="s">
        <v>47</v>
      </c>
      <c r="O152" s="41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23" t="s">
        <v>602</v>
      </c>
      <c r="AT152" s="23" t="s">
        <v>129</v>
      </c>
      <c r="AU152" s="23" t="s">
        <v>85</v>
      </c>
      <c r="AY152" s="23" t="s">
        <v>126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3" t="s">
        <v>24</v>
      </c>
      <c r="BK152" s="185">
        <f>ROUND(I152*H152,2)</f>
        <v>0</v>
      </c>
      <c r="BL152" s="23" t="s">
        <v>602</v>
      </c>
      <c r="BM152" s="23" t="s">
        <v>1663</v>
      </c>
    </row>
    <row r="153" spans="2:65" s="1" customFormat="1" ht="22.5" customHeight="1">
      <c r="B153" s="173"/>
      <c r="C153" s="174" t="s">
        <v>353</v>
      </c>
      <c r="D153" s="174" t="s">
        <v>129</v>
      </c>
      <c r="E153" s="175" t="s">
        <v>1664</v>
      </c>
      <c r="F153" s="176" t="s">
        <v>1665</v>
      </c>
      <c r="G153" s="177" t="s">
        <v>268</v>
      </c>
      <c r="H153" s="178">
        <v>10</v>
      </c>
      <c r="I153" s="179"/>
      <c r="J153" s="180">
        <f>ROUND(I153*H153,2)</f>
        <v>0</v>
      </c>
      <c r="K153" s="176" t="s">
        <v>133</v>
      </c>
      <c r="L153" s="40"/>
      <c r="M153" s="181" t="s">
        <v>5</v>
      </c>
      <c r="N153" s="182" t="s">
        <v>47</v>
      </c>
      <c r="O153" s="41"/>
      <c r="P153" s="183">
        <f>O153*H153</f>
        <v>0</v>
      </c>
      <c r="Q153" s="183">
        <v>0.00496</v>
      </c>
      <c r="R153" s="183">
        <f>Q153*H153</f>
        <v>0.0496</v>
      </c>
      <c r="S153" s="183">
        <v>0</v>
      </c>
      <c r="T153" s="184">
        <f>S153*H153</f>
        <v>0</v>
      </c>
      <c r="AR153" s="23" t="s">
        <v>602</v>
      </c>
      <c r="AT153" s="23" t="s">
        <v>129</v>
      </c>
      <c r="AU153" s="23" t="s">
        <v>85</v>
      </c>
      <c r="AY153" s="23" t="s">
        <v>126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3" t="s">
        <v>24</v>
      </c>
      <c r="BK153" s="185">
        <f>ROUND(I153*H153,2)</f>
        <v>0</v>
      </c>
      <c r="BL153" s="23" t="s">
        <v>602</v>
      </c>
      <c r="BM153" s="23" t="s">
        <v>1666</v>
      </c>
    </row>
    <row r="154" spans="2:51" s="11" customFormat="1" ht="13.5">
      <c r="B154" s="186"/>
      <c r="D154" s="187" t="s">
        <v>136</v>
      </c>
      <c r="E154" s="188" t="s">
        <v>5</v>
      </c>
      <c r="F154" s="189" t="s">
        <v>1667</v>
      </c>
      <c r="H154" s="190" t="s">
        <v>5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90" t="s">
        <v>136</v>
      </c>
      <c r="AU154" s="190" t="s">
        <v>85</v>
      </c>
      <c r="AV154" s="11" t="s">
        <v>24</v>
      </c>
      <c r="AW154" s="11" t="s">
        <v>39</v>
      </c>
      <c r="AX154" s="11" t="s">
        <v>76</v>
      </c>
      <c r="AY154" s="190" t="s">
        <v>126</v>
      </c>
    </row>
    <row r="155" spans="2:51" s="12" customFormat="1" ht="13.5">
      <c r="B155" s="195"/>
      <c r="D155" s="196" t="s">
        <v>136</v>
      </c>
      <c r="E155" s="197" t="s">
        <v>5</v>
      </c>
      <c r="F155" s="198" t="s">
        <v>29</v>
      </c>
      <c r="H155" s="199">
        <v>10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204" t="s">
        <v>136</v>
      </c>
      <c r="AU155" s="204" t="s">
        <v>85</v>
      </c>
      <c r="AV155" s="12" t="s">
        <v>85</v>
      </c>
      <c r="AW155" s="12" t="s">
        <v>39</v>
      </c>
      <c r="AX155" s="12" t="s">
        <v>24</v>
      </c>
      <c r="AY155" s="204" t="s">
        <v>126</v>
      </c>
    </row>
    <row r="156" spans="2:65" s="1" customFormat="1" ht="22.5" customHeight="1">
      <c r="B156" s="173"/>
      <c r="C156" s="230" t="s">
        <v>358</v>
      </c>
      <c r="D156" s="230" t="s">
        <v>332</v>
      </c>
      <c r="E156" s="231" t="s">
        <v>1668</v>
      </c>
      <c r="F156" s="232" t="s">
        <v>1669</v>
      </c>
      <c r="G156" s="233" t="s">
        <v>132</v>
      </c>
      <c r="H156" s="234">
        <v>2</v>
      </c>
      <c r="I156" s="235"/>
      <c r="J156" s="236">
        <f>ROUND(I156*H156,2)</f>
        <v>0</v>
      </c>
      <c r="K156" s="232" t="s">
        <v>5</v>
      </c>
      <c r="L156" s="237"/>
      <c r="M156" s="238" t="s">
        <v>5</v>
      </c>
      <c r="N156" s="239" t="s">
        <v>47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AR156" s="23" t="s">
        <v>977</v>
      </c>
      <c r="AT156" s="23" t="s">
        <v>332</v>
      </c>
      <c r="AU156" s="23" t="s">
        <v>85</v>
      </c>
      <c r="AY156" s="23" t="s">
        <v>126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977</v>
      </c>
      <c r="BM156" s="23" t="s">
        <v>1670</v>
      </c>
    </row>
    <row r="157" spans="2:51" s="11" customFormat="1" ht="13.5">
      <c r="B157" s="186"/>
      <c r="D157" s="187" t="s">
        <v>136</v>
      </c>
      <c r="E157" s="188" t="s">
        <v>5</v>
      </c>
      <c r="F157" s="189" t="s">
        <v>1671</v>
      </c>
      <c r="H157" s="190" t="s">
        <v>5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90" t="s">
        <v>136</v>
      </c>
      <c r="AU157" s="190" t="s">
        <v>85</v>
      </c>
      <c r="AV157" s="11" t="s">
        <v>24</v>
      </c>
      <c r="AW157" s="11" t="s">
        <v>39</v>
      </c>
      <c r="AX157" s="11" t="s">
        <v>76</v>
      </c>
      <c r="AY157" s="190" t="s">
        <v>126</v>
      </c>
    </row>
    <row r="158" spans="2:51" s="12" customFormat="1" ht="13.5">
      <c r="B158" s="195"/>
      <c r="D158" s="196" t="s">
        <v>136</v>
      </c>
      <c r="E158" s="197" t="s">
        <v>5</v>
      </c>
      <c r="F158" s="198" t="s">
        <v>85</v>
      </c>
      <c r="H158" s="199">
        <v>2</v>
      </c>
      <c r="I158" s="200"/>
      <c r="L158" s="195"/>
      <c r="M158" s="201"/>
      <c r="N158" s="202"/>
      <c r="O158" s="202"/>
      <c r="P158" s="202"/>
      <c r="Q158" s="202"/>
      <c r="R158" s="202"/>
      <c r="S158" s="202"/>
      <c r="T158" s="203"/>
      <c r="AT158" s="204" t="s">
        <v>136</v>
      </c>
      <c r="AU158" s="204" t="s">
        <v>85</v>
      </c>
      <c r="AV158" s="12" t="s">
        <v>85</v>
      </c>
      <c r="AW158" s="12" t="s">
        <v>39</v>
      </c>
      <c r="AX158" s="12" t="s">
        <v>24</v>
      </c>
      <c r="AY158" s="204" t="s">
        <v>126</v>
      </c>
    </row>
    <row r="159" spans="2:65" s="1" customFormat="1" ht="22.5" customHeight="1">
      <c r="B159" s="173"/>
      <c r="C159" s="230" t="s">
        <v>363</v>
      </c>
      <c r="D159" s="230" t="s">
        <v>332</v>
      </c>
      <c r="E159" s="231" t="s">
        <v>1672</v>
      </c>
      <c r="F159" s="232" t="s">
        <v>1673</v>
      </c>
      <c r="G159" s="233" t="s">
        <v>1674</v>
      </c>
      <c r="H159" s="234">
        <v>11</v>
      </c>
      <c r="I159" s="235"/>
      <c r="J159" s="236">
        <f>ROUND(I159*H159,2)</f>
        <v>0</v>
      </c>
      <c r="K159" s="232" t="s">
        <v>5</v>
      </c>
      <c r="L159" s="237"/>
      <c r="M159" s="238" t="s">
        <v>5</v>
      </c>
      <c r="N159" s="239" t="s">
        <v>47</v>
      </c>
      <c r="O159" s="41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AR159" s="23" t="s">
        <v>977</v>
      </c>
      <c r="AT159" s="23" t="s">
        <v>332</v>
      </c>
      <c r="AU159" s="23" t="s">
        <v>85</v>
      </c>
      <c r="AY159" s="23" t="s">
        <v>126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23" t="s">
        <v>24</v>
      </c>
      <c r="BK159" s="185">
        <f>ROUND(I159*H159,2)</f>
        <v>0</v>
      </c>
      <c r="BL159" s="23" t="s">
        <v>977</v>
      </c>
      <c r="BM159" s="23" t="s">
        <v>1675</v>
      </c>
    </row>
    <row r="160" spans="2:51" s="12" customFormat="1" ht="13.5">
      <c r="B160" s="195"/>
      <c r="D160" s="196" t="s">
        <v>136</v>
      </c>
      <c r="E160" s="197" t="s">
        <v>5</v>
      </c>
      <c r="F160" s="198" t="s">
        <v>1676</v>
      </c>
      <c r="H160" s="199">
        <v>11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204" t="s">
        <v>136</v>
      </c>
      <c r="AU160" s="204" t="s">
        <v>85</v>
      </c>
      <c r="AV160" s="12" t="s">
        <v>85</v>
      </c>
      <c r="AW160" s="12" t="s">
        <v>39</v>
      </c>
      <c r="AX160" s="12" t="s">
        <v>24</v>
      </c>
      <c r="AY160" s="204" t="s">
        <v>126</v>
      </c>
    </row>
    <row r="161" spans="2:65" s="1" customFormat="1" ht="31.5" customHeight="1">
      <c r="B161" s="173"/>
      <c r="C161" s="174" t="s">
        <v>367</v>
      </c>
      <c r="D161" s="174" t="s">
        <v>129</v>
      </c>
      <c r="E161" s="175" t="s">
        <v>1677</v>
      </c>
      <c r="F161" s="176" t="s">
        <v>1678</v>
      </c>
      <c r="G161" s="177" t="s">
        <v>268</v>
      </c>
      <c r="H161" s="178">
        <v>13</v>
      </c>
      <c r="I161" s="179"/>
      <c r="J161" s="180">
        <f>ROUND(I161*H161,2)</f>
        <v>0</v>
      </c>
      <c r="K161" s="176" t="s">
        <v>133</v>
      </c>
      <c r="L161" s="40"/>
      <c r="M161" s="181" t="s">
        <v>5</v>
      </c>
      <c r="N161" s="182" t="s">
        <v>47</v>
      </c>
      <c r="O161" s="41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23" t="s">
        <v>602</v>
      </c>
      <c r="AT161" s="23" t="s">
        <v>129</v>
      </c>
      <c r="AU161" s="23" t="s">
        <v>85</v>
      </c>
      <c r="AY161" s="23" t="s">
        <v>126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602</v>
      </c>
      <c r="BM161" s="23" t="s">
        <v>1679</v>
      </c>
    </row>
    <row r="162" spans="2:51" s="12" customFormat="1" ht="13.5">
      <c r="B162" s="195"/>
      <c r="D162" s="187" t="s">
        <v>136</v>
      </c>
      <c r="E162" s="204" t="s">
        <v>5</v>
      </c>
      <c r="F162" s="205" t="s">
        <v>1642</v>
      </c>
      <c r="H162" s="206">
        <v>15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204" t="s">
        <v>136</v>
      </c>
      <c r="AU162" s="204" t="s">
        <v>85</v>
      </c>
      <c r="AV162" s="12" t="s">
        <v>85</v>
      </c>
      <c r="AW162" s="12" t="s">
        <v>39</v>
      </c>
      <c r="AX162" s="12" t="s">
        <v>76</v>
      </c>
      <c r="AY162" s="204" t="s">
        <v>126</v>
      </c>
    </row>
    <row r="163" spans="2:51" s="12" customFormat="1" ht="13.5">
      <c r="B163" s="195"/>
      <c r="D163" s="196" t="s">
        <v>136</v>
      </c>
      <c r="E163" s="197" t="s">
        <v>5</v>
      </c>
      <c r="F163" s="198" t="s">
        <v>1680</v>
      </c>
      <c r="H163" s="199">
        <v>13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204" t="s">
        <v>136</v>
      </c>
      <c r="AU163" s="204" t="s">
        <v>85</v>
      </c>
      <c r="AV163" s="12" t="s">
        <v>85</v>
      </c>
      <c r="AW163" s="12" t="s">
        <v>39</v>
      </c>
      <c r="AX163" s="12" t="s">
        <v>24</v>
      </c>
      <c r="AY163" s="204" t="s">
        <v>126</v>
      </c>
    </row>
    <row r="164" spans="2:65" s="1" customFormat="1" ht="22.5" customHeight="1">
      <c r="B164" s="173"/>
      <c r="C164" s="230" t="s">
        <v>376</v>
      </c>
      <c r="D164" s="230" t="s">
        <v>332</v>
      </c>
      <c r="E164" s="231" t="s">
        <v>1681</v>
      </c>
      <c r="F164" s="232" t="s">
        <v>1682</v>
      </c>
      <c r="G164" s="233" t="s">
        <v>268</v>
      </c>
      <c r="H164" s="234">
        <v>28</v>
      </c>
      <c r="I164" s="235"/>
      <c r="J164" s="236">
        <f>ROUND(I164*H164,2)</f>
        <v>0</v>
      </c>
      <c r="K164" s="232" t="s">
        <v>133</v>
      </c>
      <c r="L164" s="237"/>
      <c r="M164" s="238" t="s">
        <v>5</v>
      </c>
      <c r="N164" s="239" t="s">
        <v>47</v>
      </c>
      <c r="O164" s="41"/>
      <c r="P164" s="183">
        <f>O164*H164</f>
        <v>0</v>
      </c>
      <c r="Q164" s="183">
        <v>0.00066</v>
      </c>
      <c r="R164" s="183">
        <f>Q164*H164</f>
        <v>0.01848</v>
      </c>
      <c r="S164" s="183">
        <v>0</v>
      </c>
      <c r="T164" s="184">
        <f>S164*H164</f>
        <v>0</v>
      </c>
      <c r="AR164" s="23" t="s">
        <v>977</v>
      </c>
      <c r="AT164" s="23" t="s">
        <v>332</v>
      </c>
      <c r="AU164" s="23" t="s">
        <v>85</v>
      </c>
      <c r="AY164" s="23" t="s">
        <v>126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3" t="s">
        <v>24</v>
      </c>
      <c r="BK164" s="185">
        <f>ROUND(I164*H164,2)</f>
        <v>0</v>
      </c>
      <c r="BL164" s="23" t="s">
        <v>977</v>
      </c>
      <c r="BM164" s="23" t="s">
        <v>1683</v>
      </c>
    </row>
    <row r="165" spans="2:51" s="12" customFormat="1" ht="13.5">
      <c r="B165" s="195"/>
      <c r="D165" s="196" t="s">
        <v>136</v>
      </c>
      <c r="E165" s="197" t="s">
        <v>5</v>
      </c>
      <c r="F165" s="198" t="s">
        <v>1684</v>
      </c>
      <c r="H165" s="199">
        <v>28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204" t="s">
        <v>136</v>
      </c>
      <c r="AU165" s="204" t="s">
        <v>85</v>
      </c>
      <c r="AV165" s="12" t="s">
        <v>85</v>
      </c>
      <c r="AW165" s="12" t="s">
        <v>39</v>
      </c>
      <c r="AX165" s="12" t="s">
        <v>24</v>
      </c>
      <c r="AY165" s="204" t="s">
        <v>126</v>
      </c>
    </row>
    <row r="166" spans="2:65" s="1" customFormat="1" ht="31.5" customHeight="1">
      <c r="B166" s="173"/>
      <c r="C166" s="174" t="s">
        <v>383</v>
      </c>
      <c r="D166" s="174" t="s">
        <v>129</v>
      </c>
      <c r="E166" s="175" t="s">
        <v>1685</v>
      </c>
      <c r="F166" s="176" t="s">
        <v>1686</v>
      </c>
      <c r="G166" s="177" t="s">
        <v>132</v>
      </c>
      <c r="H166" s="178">
        <v>6</v>
      </c>
      <c r="I166" s="179"/>
      <c r="J166" s="180">
        <f>ROUND(I166*H166,2)</f>
        <v>0</v>
      </c>
      <c r="K166" s="176" t="s">
        <v>133</v>
      </c>
      <c r="L166" s="40"/>
      <c r="M166" s="181" t="s">
        <v>5</v>
      </c>
      <c r="N166" s="182" t="s">
        <v>47</v>
      </c>
      <c r="O166" s="41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AR166" s="23" t="s">
        <v>602</v>
      </c>
      <c r="AT166" s="23" t="s">
        <v>129</v>
      </c>
      <c r="AU166" s="23" t="s">
        <v>85</v>
      </c>
      <c r="AY166" s="23" t="s">
        <v>126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23" t="s">
        <v>24</v>
      </c>
      <c r="BK166" s="185">
        <f>ROUND(I166*H166,2)</f>
        <v>0</v>
      </c>
      <c r="BL166" s="23" t="s">
        <v>602</v>
      </c>
      <c r="BM166" s="23" t="s">
        <v>1687</v>
      </c>
    </row>
    <row r="167" spans="2:51" s="12" customFormat="1" ht="13.5">
      <c r="B167" s="195"/>
      <c r="D167" s="196" t="s">
        <v>136</v>
      </c>
      <c r="E167" s="197" t="s">
        <v>5</v>
      </c>
      <c r="F167" s="198" t="s">
        <v>161</v>
      </c>
      <c r="H167" s="199">
        <v>6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204" t="s">
        <v>136</v>
      </c>
      <c r="AU167" s="204" t="s">
        <v>85</v>
      </c>
      <c r="AV167" s="12" t="s">
        <v>85</v>
      </c>
      <c r="AW167" s="12" t="s">
        <v>39</v>
      </c>
      <c r="AX167" s="12" t="s">
        <v>24</v>
      </c>
      <c r="AY167" s="204" t="s">
        <v>126</v>
      </c>
    </row>
    <row r="168" spans="2:65" s="1" customFormat="1" ht="22.5" customHeight="1">
      <c r="B168" s="173"/>
      <c r="C168" s="230" t="s">
        <v>389</v>
      </c>
      <c r="D168" s="230" t="s">
        <v>332</v>
      </c>
      <c r="E168" s="231" t="s">
        <v>1688</v>
      </c>
      <c r="F168" s="232" t="s">
        <v>1689</v>
      </c>
      <c r="G168" s="233" t="s">
        <v>132</v>
      </c>
      <c r="H168" s="234">
        <v>4</v>
      </c>
      <c r="I168" s="235"/>
      <c r="J168" s="236">
        <f>ROUND(I168*H168,2)</f>
        <v>0</v>
      </c>
      <c r="K168" s="232" t="s">
        <v>133</v>
      </c>
      <c r="L168" s="237"/>
      <c r="M168" s="238" t="s">
        <v>5</v>
      </c>
      <c r="N168" s="239" t="s">
        <v>47</v>
      </c>
      <c r="O168" s="41"/>
      <c r="P168" s="183">
        <f>O168*H168</f>
        <v>0</v>
      </c>
      <c r="Q168" s="183">
        <v>0.0002</v>
      </c>
      <c r="R168" s="183">
        <f>Q168*H168</f>
        <v>0.0008</v>
      </c>
      <c r="S168" s="183">
        <v>0</v>
      </c>
      <c r="T168" s="184">
        <f>S168*H168</f>
        <v>0</v>
      </c>
      <c r="AR168" s="23" t="s">
        <v>977</v>
      </c>
      <c r="AT168" s="23" t="s">
        <v>332</v>
      </c>
      <c r="AU168" s="23" t="s">
        <v>85</v>
      </c>
      <c r="AY168" s="23" t="s">
        <v>126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977</v>
      </c>
      <c r="BM168" s="23" t="s">
        <v>1690</v>
      </c>
    </row>
    <row r="169" spans="2:51" s="12" customFormat="1" ht="13.5">
      <c r="B169" s="195"/>
      <c r="D169" s="196" t="s">
        <v>136</v>
      </c>
      <c r="E169" s="197" t="s">
        <v>5</v>
      </c>
      <c r="F169" s="198" t="s">
        <v>134</v>
      </c>
      <c r="H169" s="199">
        <v>4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204" t="s">
        <v>136</v>
      </c>
      <c r="AU169" s="204" t="s">
        <v>85</v>
      </c>
      <c r="AV169" s="12" t="s">
        <v>85</v>
      </c>
      <c r="AW169" s="12" t="s">
        <v>39</v>
      </c>
      <c r="AX169" s="12" t="s">
        <v>24</v>
      </c>
      <c r="AY169" s="204" t="s">
        <v>126</v>
      </c>
    </row>
    <row r="170" spans="2:65" s="1" customFormat="1" ht="22.5" customHeight="1">
      <c r="B170" s="173"/>
      <c r="C170" s="230" t="s">
        <v>394</v>
      </c>
      <c r="D170" s="230" t="s">
        <v>332</v>
      </c>
      <c r="E170" s="231" t="s">
        <v>1691</v>
      </c>
      <c r="F170" s="232" t="s">
        <v>1692</v>
      </c>
      <c r="G170" s="233" t="s">
        <v>132</v>
      </c>
      <c r="H170" s="234">
        <v>2</v>
      </c>
      <c r="I170" s="235"/>
      <c r="J170" s="236">
        <f>ROUND(I170*H170,2)</f>
        <v>0</v>
      </c>
      <c r="K170" s="232" t="s">
        <v>133</v>
      </c>
      <c r="L170" s="237"/>
      <c r="M170" s="238" t="s">
        <v>5</v>
      </c>
      <c r="N170" s="239" t="s">
        <v>47</v>
      </c>
      <c r="O170" s="41"/>
      <c r="P170" s="183">
        <f>O170*H170</f>
        <v>0</v>
      </c>
      <c r="Q170" s="183">
        <v>0.000132</v>
      </c>
      <c r="R170" s="183">
        <f>Q170*H170</f>
        <v>0.000264</v>
      </c>
      <c r="S170" s="183">
        <v>0</v>
      </c>
      <c r="T170" s="184">
        <f>S170*H170</f>
        <v>0</v>
      </c>
      <c r="AR170" s="23" t="s">
        <v>977</v>
      </c>
      <c r="AT170" s="23" t="s">
        <v>332</v>
      </c>
      <c r="AU170" s="23" t="s">
        <v>85</v>
      </c>
      <c r="AY170" s="23" t="s">
        <v>126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23" t="s">
        <v>24</v>
      </c>
      <c r="BK170" s="185">
        <f>ROUND(I170*H170,2)</f>
        <v>0</v>
      </c>
      <c r="BL170" s="23" t="s">
        <v>977</v>
      </c>
      <c r="BM170" s="23" t="s">
        <v>1693</v>
      </c>
    </row>
    <row r="171" spans="2:51" s="12" customFormat="1" ht="13.5">
      <c r="B171" s="195"/>
      <c r="D171" s="196" t="s">
        <v>136</v>
      </c>
      <c r="E171" s="197" t="s">
        <v>5</v>
      </c>
      <c r="F171" s="198" t="s">
        <v>85</v>
      </c>
      <c r="H171" s="199">
        <v>2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204" t="s">
        <v>136</v>
      </c>
      <c r="AU171" s="204" t="s">
        <v>85</v>
      </c>
      <c r="AV171" s="12" t="s">
        <v>85</v>
      </c>
      <c r="AW171" s="12" t="s">
        <v>39</v>
      </c>
      <c r="AX171" s="12" t="s">
        <v>24</v>
      </c>
      <c r="AY171" s="204" t="s">
        <v>126</v>
      </c>
    </row>
    <row r="172" spans="2:65" s="1" customFormat="1" ht="22.5" customHeight="1">
      <c r="B172" s="173"/>
      <c r="C172" s="174" t="s">
        <v>399</v>
      </c>
      <c r="D172" s="174" t="s">
        <v>129</v>
      </c>
      <c r="E172" s="175" t="s">
        <v>1694</v>
      </c>
      <c r="F172" s="176" t="s">
        <v>1695</v>
      </c>
      <c r="G172" s="177" t="s">
        <v>132</v>
      </c>
      <c r="H172" s="178">
        <v>2</v>
      </c>
      <c r="I172" s="179"/>
      <c r="J172" s="180">
        <f>ROUND(I172*H172,2)</f>
        <v>0</v>
      </c>
      <c r="K172" s="176" t="s">
        <v>133</v>
      </c>
      <c r="L172" s="40"/>
      <c r="M172" s="181" t="s">
        <v>5</v>
      </c>
      <c r="N172" s="182" t="s">
        <v>47</v>
      </c>
      <c r="O172" s="41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AR172" s="23" t="s">
        <v>602</v>
      </c>
      <c r="AT172" s="23" t="s">
        <v>129</v>
      </c>
      <c r="AU172" s="23" t="s">
        <v>85</v>
      </c>
      <c r="AY172" s="23" t="s">
        <v>126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23" t="s">
        <v>24</v>
      </c>
      <c r="BK172" s="185">
        <f>ROUND(I172*H172,2)</f>
        <v>0</v>
      </c>
      <c r="BL172" s="23" t="s">
        <v>602</v>
      </c>
      <c r="BM172" s="23" t="s">
        <v>1696</v>
      </c>
    </row>
    <row r="173" spans="2:65" s="1" customFormat="1" ht="22.5" customHeight="1">
      <c r="B173" s="173"/>
      <c r="C173" s="230" t="s">
        <v>405</v>
      </c>
      <c r="D173" s="230" t="s">
        <v>332</v>
      </c>
      <c r="E173" s="231" t="s">
        <v>1697</v>
      </c>
      <c r="F173" s="232" t="s">
        <v>1698</v>
      </c>
      <c r="G173" s="233" t="s">
        <v>132</v>
      </c>
      <c r="H173" s="234">
        <v>2</v>
      </c>
      <c r="I173" s="235"/>
      <c r="J173" s="236">
        <f>ROUND(I173*H173,2)</f>
        <v>0</v>
      </c>
      <c r="K173" s="232" t="s">
        <v>133</v>
      </c>
      <c r="L173" s="237"/>
      <c r="M173" s="238" t="s">
        <v>5</v>
      </c>
      <c r="N173" s="239" t="s">
        <v>47</v>
      </c>
      <c r="O173" s="41"/>
      <c r="P173" s="183">
        <f>O173*H173</f>
        <v>0</v>
      </c>
      <c r="Q173" s="183">
        <v>0.0133</v>
      </c>
      <c r="R173" s="183">
        <f>Q173*H173</f>
        <v>0.0266</v>
      </c>
      <c r="S173" s="183">
        <v>0</v>
      </c>
      <c r="T173" s="184">
        <f>S173*H173</f>
        <v>0</v>
      </c>
      <c r="AR173" s="23" t="s">
        <v>977</v>
      </c>
      <c r="AT173" s="23" t="s">
        <v>332</v>
      </c>
      <c r="AU173" s="23" t="s">
        <v>85</v>
      </c>
      <c r="AY173" s="23" t="s">
        <v>126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24</v>
      </c>
      <c r="BK173" s="185">
        <f>ROUND(I173*H173,2)</f>
        <v>0</v>
      </c>
      <c r="BL173" s="23" t="s">
        <v>977</v>
      </c>
      <c r="BM173" s="23" t="s">
        <v>1699</v>
      </c>
    </row>
    <row r="174" spans="2:51" s="12" customFormat="1" ht="13.5">
      <c r="B174" s="195"/>
      <c r="D174" s="196" t="s">
        <v>136</v>
      </c>
      <c r="E174" s="197" t="s">
        <v>5</v>
      </c>
      <c r="F174" s="198" t="s">
        <v>1700</v>
      </c>
      <c r="H174" s="199">
        <v>2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204" t="s">
        <v>136</v>
      </c>
      <c r="AU174" s="204" t="s">
        <v>85</v>
      </c>
      <c r="AV174" s="12" t="s">
        <v>85</v>
      </c>
      <c r="AW174" s="12" t="s">
        <v>39</v>
      </c>
      <c r="AX174" s="12" t="s">
        <v>24</v>
      </c>
      <c r="AY174" s="204" t="s">
        <v>126</v>
      </c>
    </row>
    <row r="175" spans="2:65" s="1" customFormat="1" ht="22.5" customHeight="1">
      <c r="B175" s="173"/>
      <c r="C175" s="230" t="s">
        <v>413</v>
      </c>
      <c r="D175" s="230" t="s">
        <v>332</v>
      </c>
      <c r="E175" s="231" t="s">
        <v>1701</v>
      </c>
      <c r="F175" s="232" t="s">
        <v>1702</v>
      </c>
      <c r="G175" s="233" t="s">
        <v>132</v>
      </c>
      <c r="H175" s="234">
        <v>2</v>
      </c>
      <c r="I175" s="235"/>
      <c r="J175" s="236">
        <f>ROUND(I175*H175,2)</f>
        <v>0</v>
      </c>
      <c r="K175" s="232" t="s">
        <v>133</v>
      </c>
      <c r="L175" s="237"/>
      <c r="M175" s="238" t="s">
        <v>5</v>
      </c>
      <c r="N175" s="239" t="s">
        <v>47</v>
      </c>
      <c r="O175" s="41"/>
      <c r="P175" s="183">
        <f>O175*H175</f>
        <v>0</v>
      </c>
      <c r="Q175" s="183">
        <v>0.007</v>
      </c>
      <c r="R175" s="183">
        <f>Q175*H175</f>
        <v>0.014</v>
      </c>
      <c r="S175" s="183">
        <v>0</v>
      </c>
      <c r="T175" s="184">
        <f>S175*H175</f>
        <v>0</v>
      </c>
      <c r="AR175" s="23" t="s">
        <v>977</v>
      </c>
      <c r="AT175" s="23" t="s">
        <v>332</v>
      </c>
      <c r="AU175" s="23" t="s">
        <v>85</v>
      </c>
      <c r="AY175" s="23" t="s">
        <v>126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24</v>
      </c>
      <c r="BK175" s="185">
        <f>ROUND(I175*H175,2)</f>
        <v>0</v>
      </c>
      <c r="BL175" s="23" t="s">
        <v>977</v>
      </c>
      <c r="BM175" s="23" t="s">
        <v>1703</v>
      </c>
    </row>
    <row r="176" spans="2:51" s="12" customFormat="1" ht="13.5">
      <c r="B176" s="195"/>
      <c r="D176" s="196" t="s">
        <v>136</v>
      </c>
      <c r="E176" s="197" t="s">
        <v>5</v>
      </c>
      <c r="F176" s="198" t="s">
        <v>1704</v>
      </c>
      <c r="H176" s="199">
        <v>2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204" t="s">
        <v>136</v>
      </c>
      <c r="AU176" s="204" t="s">
        <v>85</v>
      </c>
      <c r="AV176" s="12" t="s">
        <v>85</v>
      </c>
      <c r="AW176" s="12" t="s">
        <v>39</v>
      </c>
      <c r="AX176" s="12" t="s">
        <v>24</v>
      </c>
      <c r="AY176" s="204" t="s">
        <v>126</v>
      </c>
    </row>
    <row r="177" spans="2:65" s="1" customFormat="1" ht="22.5" customHeight="1">
      <c r="B177" s="173"/>
      <c r="C177" s="174" t="s">
        <v>418</v>
      </c>
      <c r="D177" s="174" t="s">
        <v>129</v>
      </c>
      <c r="E177" s="175" t="s">
        <v>1705</v>
      </c>
      <c r="F177" s="176" t="s">
        <v>1706</v>
      </c>
      <c r="G177" s="177" t="s">
        <v>132</v>
      </c>
      <c r="H177" s="178">
        <v>2</v>
      </c>
      <c r="I177" s="179"/>
      <c r="J177" s="180">
        <f>ROUND(I177*H177,2)</f>
        <v>0</v>
      </c>
      <c r="K177" s="176" t="s">
        <v>133</v>
      </c>
      <c r="L177" s="40"/>
      <c r="M177" s="181" t="s">
        <v>5</v>
      </c>
      <c r="N177" s="182" t="s">
        <v>47</v>
      </c>
      <c r="O177" s="41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3" t="s">
        <v>602</v>
      </c>
      <c r="AT177" s="23" t="s">
        <v>129</v>
      </c>
      <c r="AU177" s="23" t="s">
        <v>85</v>
      </c>
      <c r="AY177" s="23" t="s">
        <v>126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3" t="s">
        <v>24</v>
      </c>
      <c r="BK177" s="185">
        <f>ROUND(I177*H177,2)</f>
        <v>0</v>
      </c>
      <c r="BL177" s="23" t="s">
        <v>602</v>
      </c>
      <c r="BM177" s="23" t="s">
        <v>1707</v>
      </c>
    </row>
    <row r="178" spans="2:51" s="12" customFormat="1" ht="13.5">
      <c r="B178" s="195"/>
      <c r="D178" s="196" t="s">
        <v>136</v>
      </c>
      <c r="E178" s="197" t="s">
        <v>5</v>
      </c>
      <c r="F178" s="198" t="s">
        <v>1624</v>
      </c>
      <c r="H178" s="199">
        <v>2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204" t="s">
        <v>136</v>
      </c>
      <c r="AU178" s="204" t="s">
        <v>85</v>
      </c>
      <c r="AV178" s="12" t="s">
        <v>85</v>
      </c>
      <c r="AW178" s="12" t="s">
        <v>39</v>
      </c>
      <c r="AX178" s="12" t="s">
        <v>24</v>
      </c>
      <c r="AY178" s="204" t="s">
        <v>126</v>
      </c>
    </row>
    <row r="179" spans="2:65" s="1" customFormat="1" ht="22.5" customHeight="1">
      <c r="B179" s="173"/>
      <c r="C179" s="174" t="s">
        <v>432</v>
      </c>
      <c r="D179" s="174" t="s">
        <v>129</v>
      </c>
      <c r="E179" s="175" t="s">
        <v>1708</v>
      </c>
      <c r="F179" s="176" t="s">
        <v>1709</v>
      </c>
      <c r="G179" s="177" t="s">
        <v>268</v>
      </c>
      <c r="H179" s="178">
        <v>15</v>
      </c>
      <c r="I179" s="179"/>
      <c r="J179" s="180">
        <f>ROUND(I179*H179,2)</f>
        <v>0</v>
      </c>
      <c r="K179" s="176" t="s">
        <v>133</v>
      </c>
      <c r="L179" s="40"/>
      <c r="M179" s="181" t="s">
        <v>5</v>
      </c>
      <c r="N179" s="182" t="s">
        <v>47</v>
      </c>
      <c r="O179" s="41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23" t="s">
        <v>602</v>
      </c>
      <c r="AT179" s="23" t="s">
        <v>129</v>
      </c>
      <c r="AU179" s="23" t="s">
        <v>85</v>
      </c>
      <c r="AY179" s="23" t="s">
        <v>126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3" t="s">
        <v>24</v>
      </c>
      <c r="BK179" s="185">
        <f>ROUND(I179*H179,2)</f>
        <v>0</v>
      </c>
      <c r="BL179" s="23" t="s">
        <v>602</v>
      </c>
      <c r="BM179" s="23" t="s">
        <v>1710</v>
      </c>
    </row>
    <row r="180" spans="2:51" s="12" customFormat="1" ht="13.5">
      <c r="B180" s="195"/>
      <c r="D180" s="187" t="s">
        <v>136</v>
      </c>
      <c r="E180" s="204" t="s">
        <v>5</v>
      </c>
      <c r="F180" s="205" t="s">
        <v>1642</v>
      </c>
      <c r="H180" s="206">
        <v>15</v>
      </c>
      <c r="I180" s="200"/>
      <c r="L180" s="195"/>
      <c r="M180" s="201"/>
      <c r="N180" s="202"/>
      <c r="O180" s="202"/>
      <c r="P180" s="202"/>
      <c r="Q180" s="202"/>
      <c r="R180" s="202"/>
      <c r="S180" s="202"/>
      <c r="T180" s="203"/>
      <c r="AT180" s="204" t="s">
        <v>136</v>
      </c>
      <c r="AU180" s="204" t="s">
        <v>85</v>
      </c>
      <c r="AV180" s="12" t="s">
        <v>85</v>
      </c>
      <c r="AW180" s="12" t="s">
        <v>39</v>
      </c>
      <c r="AX180" s="12" t="s">
        <v>24</v>
      </c>
      <c r="AY180" s="204" t="s">
        <v>126</v>
      </c>
    </row>
    <row r="181" spans="2:63" s="10" customFormat="1" ht="29.85" customHeight="1">
      <c r="B181" s="159"/>
      <c r="D181" s="170" t="s">
        <v>75</v>
      </c>
      <c r="E181" s="171" t="s">
        <v>1490</v>
      </c>
      <c r="F181" s="171" t="s">
        <v>1491</v>
      </c>
      <c r="I181" s="162"/>
      <c r="J181" s="172">
        <f>BK181</f>
        <v>0</v>
      </c>
      <c r="L181" s="159"/>
      <c r="M181" s="164"/>
      <c r="N181" s="165"/>
      <c r="O181" s="165"/>
      <c r="P181" s="166">
        <f>SUM(P182:P194)</f>
        <v>0</v>
      </c>
      <c r="Q181" s="165"/>
      <c r="R181" s="166">
        <f>SUM(R182:R194)</f>
        <v>0.0154985</v>
      </c>
      <c r="S181" s="165"/>
      <c r="T181" s="167">
        <f>SUM(T182:T194)</f>
        <v>0</v>
      </c>
      <c r="AR181" s="160" t="s">
        <v>143</v>
      </c>
      <c r="AT181" s="168" t="s">
        <v>75</v>
      </c>
      <c r="AU181" s="168" t="s">
        <v>24</v>
      </c>
      <c r="AY181" s="160" t="s">
        <v>126</v>
      </c>
      <c r="BK181" s="169">
        <f>SUM(BK182:BK194)</f>
        <v>0</v>
      </c>
    </row>
    <row r="182" spans="2:65" s="1" customFormat="1" ht="22.5" customHeight="1">
      <c r="B182" s="173"/>
      <c r="C182" s="174" t="s">
        <v>438</v>
      </c>
      <c r="D182" s="174" t="s">
        <v>129</v>
      </c>
      <c r="E182" s="175" t="s">
        <v>1711</v>
      </c>
      <c r="F182" s="176" t="s">
        <v>1712</v>
      </c>
      <c r="G182" s="177" t="s">
        <v>1713</v>
      </c>
      <c r="H182" s="178">
        <v>0.015</v>
      </c>
      <c r="I182" s="179"/>
      <c r="J182" s="180">
        <f>ROUND(I182*H182,2)</f>
        <v>0</v>
      </c>
      <c r="K182" s="176" t="s">
        <v>5</v>
      </c>
      <c r="L182" s="40"/>
      <c r="M182" s="181" t="s">
        <v>5</v>
      </c>
      <c r="N182" s="182" t="s">
        <v>47</v>
      </c>
      <c r="O182" s="41"/>
      <c r="P182" s="183">
        <f>O182*H182</f>
        <v>0</v>
      </c>
      <c r="Q182" s="183">
        <v>0.0099</v>
      </c>
      <c r="R182" s="183">
        <f>Q182*H182</f>
        <v>0.0001485</v>
      </c>
      <c r="S182" s="183">
        <v>0</v>
      </c>
      <c r="T182" s="184">
        <f>S182*H182</f>
        <v>0</v>
      </c>
      <c r="AR182" s="23" t="s">
        <v>602</v>
      </c>
      <c r="AT182" s="23" t="s">
        <v>129</v>
      </c>
      <c r="AU182" s="23" t="s">
        <v>85</v>
      </c>
      <c r="AY182" s="23" t="s">
        <v>126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3" t="s">
        <v>24</v>
      </c>
      <c r="BK182" s="185">
        <f>ROUND(I182*H182,2)</f>
        <v>0</v>
      </c>
      <c r="BL182" s="23" t="s">
        <v>602</v>
      </c>
      <c r="BM182" s="23" t="s">
        <v>1714</v>
      </c>
    </row>
    <row r="183" spans="2:51" s="12" customFormat="1" ht="13.5">
      <c r="B183" s="195"/>
      <c r="D183" s="196" t="s">
        <v>136</v>
      </c>
      <c r="E183" s="197" t="s">
        <v>5</v>
      </c>
      <c r="F183" s="198" t="s">
        <v>1715</v>
      </c>
      <c r="H183" s="199">
        <v>0.015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204" t="s">
        <v>136</v>
      </c>
      <c r="AU183" s="204" t="s">
        <v>85</v>
      </c>
      <c r="AV183" s="12" t="s">
        <v>85</v>
      </c>
      <c r="AW183" s="12" t="s">
        <v>39</v>
      </c>
      <c r="AX183" s="12" t="s">
        <v>24</v>
      </c>
      <c r="AY183" s="204" t="s">
        <v>126</v>
      </c>
    </row>
    <row r="184" spans="2:65" s="1" customFormat="1" ht="22.5" customHeight="1">
      <c r="B184" s="173"/>
      <c r="C184" s="174" t="s">
        <v>447</v>
      </c>
      <c r="D184" s="174" t="s">
        <v>129</v>
      </c>
      <c r="E184" s="175" t="s">
        <v>1716</v>
      </c>
      <c r="F184" s="176" t="s">
        <v>1717</v>
      </c>
      <c r="G184" s="177" t="s">
        <v>268</v>
      </c>
      <c r="H184" s="178">
        <v>15</v>
      </c>
      <c r="I184" s="179"/>
      <c r="J184" s="180">
        <f>ROUND(I184*H184,2)</f>
        <v>0</v>
      </c>
      <c r="K184" s="176" t="s">
        <v>5</v>
      </c>
      <c r="L184" s="40"/>
      <c r="M184" s="181" t="s">
        <v>5</v>
      </c>
      <c r="N184" s="182" t="s">
        <v>47</v>
      </c>
      <c r="O184" s="41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23" t="s">
        <v>602</v>
      </c>
      <c r="AT184" s="23" t="s">
        <v>129</v>
      </c>
      <c r="AU184" s="23" t="s">
        <v>85</v>
      </c>
      <c r="AY184" s="23" t="s">
        <v>126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24</v>
      </c>
      <c r="BK184" s="185">
        <f>ROUND(I184*H184,2)</f>
        <v>0</v>
      </c>
      <c r="BL184" s="23" t="s">
        <v>602</v>
      </c>
      <c r="BM184" s="23" t="s">
        <v>1718</v>
      </c>
    </row>
    <row r="185" spans="2:51" s="12" customFormat="1" ht="13.5">
      <c r="B185" s="195"/>
      <c r="D185" s="196" t="s">
        <v>136</v>
      </c>
      <c r="E185" s="197" t="s">
        <v>5</v>
      </c>
      <c r="F185" s="198" t="s">
        <v>1642</v>
      </c>
      <c r="H185" s="199">
        <v>15</v>
      </c>
      <c r="I185" s="200"/>
      <c r="L185" s="195"/>
      <c r="M185" s="201"/>
      <c r="N185" s="202"/>
      <c r="O185" s="202"/>
      <c r="P185" s="202"/>
      <c r="Q185" s="202"/>
      <c r="R185" s="202"/>
      <c r="S185" s="202"/>
      <c r="T185" s="203"/>
      <c r="AT185" s="204" t="s">
        <v>136</v>
      </c>
      <c r="AU185" s="204" t="s">
        <v>85</v>
      </c>
      <c r="AV185" s="12" t="s">
        <v>85</v>
      </c>
      <c r="AW185" s="12" t="s">
        <v>39</v>
      </c>
      <c r="AX185" s="12" t="s">
        <v>24</v>
      </c>
      <c r="AY185" s="204" t="s">
        <v>126</v>
      </c>
    </row>
    <row r="186" spans="2:65" s="1" customFormat="1" ht="22.5" customHeight="1">
      <c r="B186" s="173"/>
      <c r="C186" s="174" t="s">
        <v>454</v>
      </c>
      <c r="D186" s="174" t="s">
        <v>129</v>
      </c>
      <c r="E186" s="175" t="s">
        <v>1719</v>
      </c>
      <c r="F186" s="176" t="s">
        <v>1720</v>
      </c>
      <c r="G186" s="177" t="s">
        <v>268</v>
      </c>
      <c r="H186" s="178">
        <v>15</v>
      </c>
      <c r="I186" s="179"/>
      <c r="J186" s="180">
        <f>ROUND(I186*H186,2)</f>
        <v>0</v>
      </c>
      <c r="K186" s="176" t="s">
        <v>1721</v>
      </c>
      <c r="L186" s="40"/>
      <c r="M186" s="181" t="s">
        <v>5</v>
      </c>
      <c r="N186" s="182" t="s">
        <v>47</v>
      </c>
      <c r="O186" s="41"/>
      <c r="P186" s="183">
        <f>O186*H186</f>
        <v>0</v>
      </c>
      <c r="Q186" s="183">
        <v>9E-05</v>
      </c>
      <c r="R186" s="183">
        <f>Q186*H186</f>
        <v>0.00135</v>
      </c>
      <c r="S186" s="183">
        <v>0</v>
      </c>
      <c r="T186" s="184">
        <f>S186*H186</f>
        <v>0</v>
      </c>
      <c r="AR186" s="23" t="s">
        <v>602</v>
      </c>
      <c r="AT186" s="23" t="s">
        <v>129</v>
      </c>
      <c r="AU186" s="23" t="s">
        <v>85</v>
      </c>
      <c r="AY186" s="23" t="s">
        <v>126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24</v>
      </c>
      <c r="BK186" s="185">
        <f>ROUND(I186*H186,2)</f>
        <v>0</v>
      </c>
      <c r="BL186" s="23" t="s">
        <v>602</v>
      </c>
      <c r="BM186" s="23" t="s">
        <v>1722</v>
      </c>
    </row>
    <row r="187" spans="2:51" s="12" customFormat="1" ht="13.5">
      <c r="B187" s="195"/>
      <c r="D187" s="196" t="s">
        <v>136</v>
      </c>
      <c r="E187" s="197" t="s">
        <v>5</v>
      </c>
      <c r="F187" s="198" t="s">
        <v>1642</v>
      </c>
      <c r="H187" s="199">
        <v>15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204" t="s">
        <v>136</v>
      </c>
      <c r="AU187" s="204" t="s">
        <v>85</v>
      </c>
      <c r="AV187" s="12" t="s">
        <v>85</v>
      </c>
      <c r="AW187" s="12" t="s">
        <v>39</v>
      </c>
      <c r="AX187" s="12" t="s">
        <v>24</v>
      </c>
      <c r="AY187" s="204" t="s">
        <v>126</v>
      </c>
    </row>
    <row r="188" spans="2:65" s="1" customFormat="1" ht="22.5" customHeight="1">
      <c r="B188" s="173"/>
      <c r="C188" s="230" t="s">
        <v>459</v>
      </c>
      <c r="D188" s="230" t="s">
        <v>332</v>
      </c>
      <c r="E188" s="231" t="s">
        <v>1719</v>
      </c>
      <c r="F188" s="232" t="s">
        <v>1723</v>
      </c>
      <c r="G188" s="233" t="s">
        <v>268</v>
      </c>
      <c r="H188" s="234">
        <v>15.3</v>
      </c>
      <c r="I188" s="235"/>
      <c r="J188" s="236">
        <f>ROUND(I188*H188,2)</f>
        <v>0</v>
      </c>
      <c r="K188" s="232" t="s">
        <v>5</v>
      </c>
      <c r="L188" s="237"/>
      <c r="M188" s="238" t="s">
        <v>5</v>
      </c>
      <c r="N188" s="239" t="s">
        <v>47</v>
      </c>
      <c r="O188" s="41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AR188" s="23" t="s">
        <v>977</v>
      </c>
      <c r="AT188" s="23" t="s">
        <v>332</v>
      </c>
      <c r="AU188" s="23" t="s">
        <v>85</v>
      </c>
      <c r="AY188" s="23" t="s">
        <v>126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23" t="s">
        <v>24</v>
      </c>
      <c r="BK188" s="185">
        <f>ROUND(I188*H188,2)</f>
        <v>0</v>
      </c>
      <c r="BL188" s="23" t="s">
        <v>977</v>
      </c>
      <c r="BM188" s="23" t="s">
        <v>1724</v>
      </c>
    </row>
    <row r="189" spans="2:51" s="11" customFormat="1" ht="13.5">
      <c r="B189" s="186"/>
      <c r="D189" s="187" t="s">
        <v>136</v>
      </c>
      <c r="E189" s="188" t="s">
        <v>5</v>
      </c>
      <c r="F189" s="189" t="s">
        <v>1725</v>
      </c>
      <c r="H189" s="190" t="s">
        <v>5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0" t="s">
        <v>136</v>
      </c>
      <c r="AU189" s="190" t="s">
        <v>85</v>
      </c>
      <c r="AV189" s="11" t="s">
        <v>24</v>
      </c>
      <c r="AW189" s="11" t="s">
        <v>39</v>
      </c>
      <c r="AX189" s="11" t="s">
        <v>76</v>
      </c>
      <c r="AY189" s="190" t="s">
        <v>126</v>
      </c>
    </row>
    <row r="190" spans="2:51" s="12" customFormat="1" ht="13.5">
      <c r="B190" s="195"/>
      <c r="D190" s="196" t="s">
        <v>136</v>
      </c>
      <c r="E190" s="197" t="s">
        <v>5</v>
      </c>
      <c r="F190" s="198" t="s">
        <v>1726</v>
      </c>
      <c r="H190" s="199">
        <v>15.3</v>
      </c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204" t="s">
        <v>136</v>
      </c>
      <c r="AU190" s="204" t="s">
        <v>85</v>
      </c>
      <c r="AV190" s="12" t="s">
        <v>85</v>
      </c>
      <c r="AW190" s="12" t="s">
        <v>39</v>
      </c>
      <c r="AX190" s="12" t="s">
        <v>24</v>
      </c>
      <c r="AY190" s="204" t="s">
        <v>126</v>
      </c>
    </row>
    <row r="191" spans="2:65" s="1" customFormat="1" ht="22.5" customHeight="1">
      <c r="B191" s="173"/>
      <c r="C191" s="174" t="s">
        <v>464</v>
      </c>
      <c r="D191" s="174" t="s">
        <v>129</v>
      </c>
      <c r="E191" s="175" t="s">
        <v>1727</v>
      </c>
      <c r="F191" s="176" t="s">
        <v>1728</v>
      </c>
      <c r="G191" s="177" t="s">
        <v>268</v>
      </c>
      <c r="H191" s="178">
        <v>10</v>
      </c>
      <c r="I191" s="179"/>
      <c r="J191" s="180">
        <f>ROUND(I191*H191,2)</f>
        <v>0</v>
      </c>
      <c r="K191" s="176" t="s">
        <v>133</v>
      </c>
      <c r="L191" s="40"/>
      <c r="M191" s="181" t="s">
        <v>5</v>
      </c>
      <c r="N191" s="182" t="s">
        <v>47</v>
      </c>
      <c r="O191" s="41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AR191" s="23" t="s">
        <v>602</v>
      </c>
      <c r="AT191" s="23" t="s">
        <v>129</v>
      </c>
      <c r="AU191" s="23" t="s">
        <v>85</v>
      </c>
      <c r="AY191" s="23" t="s">
        <v>126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3" t="s">
        <v>24</v>
      </c>
      <c r="BK191" s="185">
        <f>ROUND(I191*H191,2)</f>
        <v>0</v>
      </c>
      <c r="BL191" s="23" t="s">
        <v>602</v>
      </c>
      <c r="BM191" s="23" t="s">
        <v>1729</v>
      </c>
    </row>
    <row r="192" spans="2:51" s="11" customFormat="1" ht="13.5">
      <c r="B192" s="186"/>
      <c r="D192" s="187" t="s">
        <v>136</v>
      </c>
      <c r="E192" s="188" t="s">
        <v>5</v>
      </c>
      <c r="F192" s="189" t="s">
        <v>1730</v>
      </c>
      <c r="H192" s="190" t="s">
        <v>5</v>
      </c>
      <c r="I192" s="191"/>
      <c r="L192" s="186"/>
      <c r="M192" s="192"/>
      <c r="N192" s="193"/>
      <c r="O192" s="193"/>
      <c r="P192" s="193"/>
      <c r="Q192" s="193"/>
      <c r="R192" s="193"/>
      <c r="S192" s="193"/>
      <c r="T192" s="194"/>
      <c r="AT192" s="190" t="s">
        <v>136</v>
      </c>
      <c r="AU192" s="190" t="s">
        <v>85</v>
      </c>
      <c r="AV192" s="11" t="s">
        <v>24</v>
      </c>
      <c r="AW192" s="11" t="s">
        <v>39</v>
      </c>
      <c r="AX192" s="11" t="s">
        <v>76</v>
      </c>
      <c r="AY192" s="190" t="s">
        <v>126</v>
      </c>
    </row>
    <row r="193" spans="2:51" s="12" customFormat="1" ht="13.5">
      <c r="B193" s="195"/>
      <c r="D193" s="196" t="s">
        <v>136</v>
      </c>
      <c r="E193" s="197" t="s">
        <v>5</v>
      </c>
      <c r="F193" s="198" t="s">
        <v>1598</v>
      </c>
      <c r="H193" s="199">
        <v>10</v>
      </c>
      <c r="I193" s="200"/>
      <c r="L193" s="195"/>
      <c r="M193" s="201"/>
      <c r="N193" s="202"/>
      <c r="O193" s="202"/>
      <c r="P193" s="202"/>
      <c r="Q193" s="202"/>
      <c r="R193" s="202"/>
      <c r="S193" s="202"/>
      <c r="T193" s="203"/>
      <c r="AT193" s="204" t="s">
        <v>136</v>
      </c>
      <c r="AU193" s="204" t="s">
        <v>85</v>
      </c>
      <c r="AV193" s="12" t="s">
        <v>85</v>
      </c>
      <c r="AW193" s="12" t="s">
        <v>39</v>
      </c>
      <c r="AX193" s="12" t="s">
        <v>24</v>
      </c>
      <c r="AY193" s="204" t="s">
        <v>126</v>
      </c>
    </row>
    <row r="194" spans="2:65" s="1" customFormat="1" ht="22.5" customHeight="1">
      <c r="B194" s="173"/>
      <c r="C194" s="230" t="s">
        <v>469</v>
      </c>
      <c r="D194" s="230" t="s">
        <v>332</v>
      </c>
      <c r="E194" s="231" t="s">
        <v>1731</v>
      </c>
      <c r="F194" s="232" t="s">
        <v>1732</v>
      </c>
      <c r="G194" s="233" t="s">
        <v>268</v>
      </c>
      <c r="H194" s="234">
        <v>10</v>
      </c>
      <c r="I194" s="235"/>
      <c r="J194" s="236">
        <f>ROUND(I194*H194,2)</f>
        <v>0</v>
      </c>
      <c r="K194" s="232" t="s">
        <v>133</v>
      </c>
      <c r="L194" s="237"/>
      <c r="M194" s="238" t="s">
        <v>5</v>
      </c>
      <c r="N194" s="239" t="s">
        <v>47</v>
      </c>
      <c r="O194" s="41"/>
      <c r="P194" s="183">
        <f>O194*H194</f>
        <v>0</v>
      </c>
      <c r="Q194" s="183">
        <v>0.0014</v>
      </c>
      <c r="R194" s="183">
        <f>Q194*H194</f>
        <v>0.014</v>
      </c>
      <c r="S194" s="183">
        <v>0</v>
      </c>
      <c r="T194" s="184">
        <f>S194*H194</f>
        <v>0</v>
      </c>
      <c r="AR194" s="23" t="s">
        <v>977</v>
      </c>
      <c r="AT194" s="23" t="s">
        <v>332</v>
      </c>
      <c r="AU194" s="23" t="s">
        <v>85</v>
      </c>
      <c r="AY194" s="23" t="s">
        <v>126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24</v>
      </c>
      <c r="BK194" s="185">
        <f>ROUND(I194*H194,2)</f>
        <v>0</v>
      </c>
      <c r="BL194" s="23" t="s">
        <v>977</v>
      </c>
      <c r="BM194" s="23" t="s">
        <v>1733</v>
      </c>
    </row>
    <row r="195" spans="2:63" s="10" customFormat="1" ht="37.35" customHeight="1">
      <c r="B195" s="159"/>
      <c r="D195" s="160" t="s">
        <v>75</v>
      </c>
      <c r="E195" s="161" t="s">
        <v>1498</v>
      </c>
      <c r="F195" s="161" t="s">
        <v>1499</v>
      </c>
      <c r="I195" s="162"/>
      <c r="J195" s="163">
        <f>BK195</f>
        <v>0</v>
      </c>
      <c r="L195" s="159"/>
      <c r="M195" s="164"/>
      <c r="N195" s="165"/>
      <c r="O195" s="165"/>
      <c r="P195" s="166">
        <f>P196</f>
        <v>0</v>
      </c>
      <c r="Q195" s="165"/>
      <c r="R195" s="166">
        <f>R196</f>
        <v>0</v>
      </c>
      <c r="S195" s="165"/>
      <c r="T195" s="167">
        <f>T196</f>
        <v>0</v>
      </c>
      <c r="AR195" s="160" t="s">
        <v>155</v>
      </c>
      <c r="AT195" s="168" t="s">
        <v>75</v>
      </c>
      <c r="AU195" s="168" t="s">
        <v>76</v>
      </c>
      <c r="AY195" s="160" t="s">
        <v>126</v>
      </c>
      <c r="BK195" s="169">
        <f>BK196</f>
        <v>0</v>
      </c>
    </row>
    <row r="196" spans="2:63" s="10" customFormat="1" ht="19.9" customHeight="1">
      <c r="B196" s="159"/>
      <c r="D196" s="170" t="s">
        <v>75</v>
      </c>
      <c r="E196" s="171" t="s">
        <v>1500</v>
      </c>
      <c r="F196" s="171" t="s">
        <v>1501</v>
      </c>
      <c r="I196" s="162"/>
      <c r="J196" s="172">
        <f>BK196</f>
        <v>0</v>
      </c>
      <c r="L196" s="159"/>
      <c r="M196" s="164"/>
      <c r="N196" s="165"/>
      <c r="O196" s="165"/>
      <c r="P196" s="166">
        <f>SUM(P197:P223)</f>
        <v>0</v>
      </c>
      <c r="Q196" s="165"/>
      <c r="R196" s="166">
        <f>SUM(R197:R223)</f>
        <v>0</v>
      </c>
      <c r="S196" s="165"/>
      <c r="T196" s="167">
        <f>SUM(T197:T223)</f>
        <v>0</v>
      </c>
      <c r="AR196" s="160" t="s">
        <v>155</v>
      </c>
      <c r="AT196" s="168" t="s">
        <v>75</v>
      </c>
      <c r="AU196" s="168" t="s">
        <v>24</v>
      </c>
      <c r="AY196" s="160" t="s">
        <v>126</v>
      </c>
      <c r="BK196" s="169">
        <f>SUM(BK197:BK223)</f>
        <v>0</v>
      </c>
    </row>
    <row r="197" spans="2:65" s="1" customFormat="1" ht="22.5" customHeight="1">
      <c r="B197" s="173"/>
      <c r="C197" s="174" t="s">
        <v>475</v>
      </c>
      <c r="D197" s="174" t="s">
        <v>129</v>
      </c>
      <c r="E197" s="175" t="s">
        <v>1734</v>
      </c>
      <c r="F197" s="176" t="s">
        <v>1524</v>
      </c>
      <c r="G197" s="177" t="s">
        <v>1483</v>
      </c>
      <c r="H197" s="178">
        <v>1</v>
      </c>
      <c r="I197" s="179"/>
      <c r="J197" s="180">
        <f>ROUND(I197*H197,2)</f>
        <v>0</v>
      </c>
      <c r="K197" s="176" t="s">
        <v>133</v>
      </c>
      <c r="L197" s="40"/>
      <c r="M197" s="181" t="s">
        <v>5</v>
      </c>
      <c r="N197" s="182" t="s">
        <v>47</v>
      </c>
      <c r="O197" s="41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AR197" s="23" t="s">
        <v>1505</v>
      </c>
      <c r="AT197" s="23" t="s">
        <v>129</v>
      </c>
      <c r="AU197" s="23" t="s">
        <v>85</v>
      </c>
      <c r="AY197" s="23" t="s">
        <v>126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23" t="s">
        <v>24</v>
      </c>
      <c r="BK197" s="185">
        <f>ROUND(I197*H197,2)</f>
        <v>0</v>
      </c>
      <c r="BL197" s="23" t="s">
        <v>1505</v>
      </c>
      <c r="BM197" s="23" t="s">
        <v>1735</v>
      </c>
    </row>
    <row r="198" spans="2:51" s="11" customFormat="1" ht="13.5">
      <c r="B198" s="186"/>
      <c r="D198" s="187" t="s">
        <v>136</v>
      </c>
      <c r="E198" s="188" t="s">
        <v>5</v>
      </c>
      <c r="F198" s="189" t="s">
        <v>1526</v>
      </c>
      <c r="H198" s="190" t="s">
        <v>5</v>
      </c>
      <c r="I198" s="191"/>
      <c r="L198" s="186"/>
      <c r="M198" s="192"/>
      <c r="N198" s="193"/>
      <c r="O198" s="193"/>
      <c r="P198" s="193"/>
      <c r="Q198" s="193"/>
      <c r="R198" s="193"/>
      <c r="S198" s="193"/>
      <c r="T198" s="194"/>
      <c r="AT198" s="190" t="s">
        <v>136</v>
      </c>
      <c r="AU198" s="190" t="s">
        <v>85</v>
      </c>
      <c r="AV198" s="11" t="s">
        <v>24</v>
      </c>
      <c r="AW198" s="11" t="s">
        <v>39</v>
      </c>
      <c r="AX198" s="11" t="s">
        <v>76</v>
      </c>
      <c r="AY198" s="190" t="s">
        <v>126</v>
      </c>
    </row>
    <row r="199" spans="2:51" s="11" customFormat="1" ht="27">
      <c r="B199" s="186"/>
      <c r="D199" s="187" t="s">
        <v>136</v>
      </c>
      <c r="E199" s="188" t="s">
        <v>5</v>
      </c>
      <c r="F199" s="189" t="s">
        <v>1527</v>
      </c>
      <c r="H199" s="190" t="s">
        <v>5</v>
      </c>
      <c r="I199" s="191"/>
      <c r="L199" s="186"/>
      <c r="M199" s="192"/>
      <c r="N199" s="193"/>
      <c r="O199" s="193"/>
      <c r="P199" s="193"/>
      <c r="Q199" s="193"/>
      <c r="R199" s="193"/>
      <c r="S199" s="193"/>
      <c r="T199" s="194"/>
      <c r="AT199" s="190" t="s">
        <v>136</v>
      </c>
      <c r="AU199" s="190" t="s">
        <v>85</v>
      </c>
      <c r="AV199" s="11" t="s">
        <v>24</v>
      </c>
      <c r="AW199" s="11" t="s">
        <v>39</v>
      </c>
      <c r="AX199" s="11" t="s">
        <v>76</v>
      </c>
      <c r="AY199" s="190" t="s">
        <v>126</v>
      </c>
    </row>
    <row r="200" spans="2:51" s="12" customFormat="1" ht="13.5">
      <c r="B200" s="195"/>
      <c r="D200" s="196" t="s">
        <v>136</v>
      </c>
      <c r="E200" s="197" t="s">
        <v>5</v>
      </c>
      <c r="F200" s="198" t="s">
        <v>24</v>
      </c>
      <c r="H200" s="199">
        <v>1</v>
      </c>
      <c r="I200" s="200"/>
      <c r="L200" s="195"/>
      <c r="M200" s="201"/>
      <c r="N200" s="202"/>
      <c r="O200" s="202"/>
      <c r="P200" s="202"/>
      <c r="Q200" s="202"/>
      <c r="R200" s="202"/>
      <c r="S200" s="202"/>
      <c r="T200" s="203"/>
      <c r="AT200" s="204" t="s">
        <v>136</v>
      </c>
      <c r="AU200" s="204" t="s">
        <v>85</v>
      </c>
      <c r="AV200" s="12" t="s">
        <v>85</v>
      </c>
      <c r="AW200" s="12" t="s">
        <v>39</v>
      </c>
      <c r="AX200" s="12" t="s">
        <v>24</v>
      </c>
      <c r="AY200" s="204" t="s">
        <v>126</v>
      </c>
    </row>
    <row r="201" spans="2:65" s="1" customFormat="1" ht="22.5" customHeight="1">
      <c r="B201" s="173"/>
      <c r="C201" s="174" t="s">
        <v>480</v>
      </c>
      <c r="D201" s="174" t="s">
        <v>129</v>
      </c>
      <c r="E201" s="175" t="s">
        <v>1529</v>
      </c>
      <c r="F201" s="176" t="s">
        <v>1530</v>
      </c>
      <c r="G201" s="177" t="s">
        <v>1483</v>
      </c>
      <c r="H201" s="178">
        <v>1</v>
      </c>
      <c r="I201" s="179"/>
      <c r="J201" s="180">
        <f>ROUND(I201*H201,2)</f>
        <v>0</v>
      </c>
      <c r="K201" s="176" t="s">
        <v>133</v>
      </c>
      <c r="L201" s="40"/>
      <c r="M201" s="181" t="s">
        <v>5</v>
      </c>
      <c r="N201" s="182" t="s">
        <v>47</v>
      </c>
      <c r="O201" s="41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23" t="s">
        <v>1505</v>
      </c>
      <c r="AT201" s="23" t="s">
        <v>129</v>
      </c>
      <c r="AU201" s="23" t="s">
        <v>85</v>
      </c>
      <c r="AY201" s="23" t="s">
        <v>126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24</v>
      </c>
      <c r="BK201" s="185">
        <f>ROUND(I201*H201,2)</f>
        <v>0</v>
      </c>
      <c r="BL201" s="23" t="s">
        <v>1505</v>
      </c>
      <c r="BM201" s="23" t="s">
        <v>1736</v>
      </c>
    </row>
    <row r="202" spans="2:51" s="11" customFormat="1" ht="27">
      <c r="B202" s="186"/>
      <c r="D202" s="187" t="s">
        <v>136</v>
      </c>
      <c r="E202" s="188" t="s">
        <v>5</v>
      </c>
      <c r="F202" s="189" t="s">
        <v>1532</v>
      </c>
      <c r="H202" s="190" t="s">
        <v>5</v>
      </c>
      <c r="I202" s="191"/>
      <c r="L202" s="186"/>
      <c r="M202" s="192"/>
      <c r="N202" s="193"/>
      <c r="O202" s="193"/>
      <c r="P202" s="193"/>
      <c r="Q202" s="193"/>
      <c r="R202" s="193"/>
      <c r="S202" s="193"/>
      <c r="T202" s="194"/>
      <c r="AT202" s="190" t="s">
        <v>136</v>
      </c>
      <c r="AU202" s="190" t="s">
        <v>85</v>
      </c>
      <c r="AV202" s="11" t="s">
        <v>24</v>
      </c>
      <c r="AW202" s="11" t="s">
        <v>39</v>
      </c>
      <c r="AX202" s="11" t="s">
        <v>76</v>
      </c>
      <c r="AY202" s="190" t="s">
        <v>126</v>
      </c>
    </row>
    <row r="203" spans="2:51" s="11" customFormat="1" ht="13.5">
      <c r="B203" s="186"/>
      <c r="D203" s="187" t="s">
        <v>136</v>
      </c>
      <c r="E203" s="188" t="s">
        <v>5</v>
      </c>
      <c r="F203" s="189" t="s">
        <v>1533</v>
      </c>
      <c r="H203" s="190" t="s">
        <v>5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90" t="s">
        <v>136</v>
      </c>
      <c r="AU203" s="190" t="s">
        <v>85</v>
      </c>
      <c r="AV203" s="11" t="s">
        <v>24</v>
      </c>
      <c r="AW203" s="11" t="s">
        <v>39</v>
      </c>
      <c r="AX203" s="11" t="s">
        <v>76</v>
      </c>
      <c r="AY203" s="190" t="s">
        <v>126</v>
      </c>
    </row>
    <row r="204" spans="2:51" s="11" customFormat="1" ht="13.5">
      <c r="B204" s="186"/>
      <c r="D204" s="187" t="s">
        <v>136</v>
      </c>
      <c r="E204" s="188" t="s">
        <v>5</v>
      </c>
      <c r="F204" s="189" t="s">
        <v>1534</v>
      </c>
      <c r="H204" s="190" t="s">
        <v>5</v>
      </c>
      <c r="I204" s="191"/>
      <c r="L204" s="186"/>
      <c r="M204" s="192"/>
      <c r="N204" s="193"/>
      <c r="O204" s="193"/>
      <c r="P204" s="193"/>
      <c r="Q204" s="193"/>
      <c r="R204" s="193"/>
      <c r="S204" s="193"/>
      <c r="T204" s="194"/>
      <c r="AT204" s="190" t="s">
        <v>136</v>
      </c>
      <c r="AU204" s="190" t="s">
        <v>85</v>
      </c>
      <c r="AV204" s="11" t="s">
        <v>24</v>
      </c>
      <c r="AW204" s="11" t="s">
        <v>39</v>
      </c>
      <c r="AX204" s="11" t="s">
        <v>76</v>
      </c>
      <c r="AY204" s="190" t="s">
        <v>126</v>
      </c>
    </row>
    <row r="205" spans="2:51" s="11" customFormat="1" ht="13.5">
      <c r="B205" s="186"/>
      <c r="D205" s="187" t="s">
        <v>136</v>
      </c>
      <c r="E205" s="188" t="s">
        <v>5</v>
      </c>
      <c r="F205" s="189" t="s">
        <v>1535</v>
      </c>
      <c r="H205" s="190" t="s">
        <v>5</v>
      </c>
      <c r="I205" s="191"/>
      <c r="L205" s="186"/>
      <c r="M205" s="192"/>
      <c r="N205" s="193"/>
      <c r="O205" s="193"/>
      <c r="P205" s="193"/>
      <c r="Q205" s="193"/>
      <c r="R205" s="193"/>
      <c r="S205" s="193"/>
      <c r="T205" s="194"/>
      <c r="AT205" s="190" t="s">
        <v>136</v>
      </c>
      <c r="AU205" s="190" t="s">
        <v>85</v>
      </c>
      <c r="AV205" s="11" t="s">
        <v>24</v>
      </c>
      <c r="AW205" s="11" t="s">
        <v>39</v>
      </c>
      <c r="AX205" s="11" t="s">
        <v>76</v>
      </c>
      <c r="AY205" s="190" t="s">
        <v>126</v>
      </c>
    </row>
    <row r="206" spans="2:51" s="11" customFormat="1" ht="13.5">
      <c r="B206" s="186"/>
      <c r="D206" s="187" t="s">
        <v>136</v>
      </c>
      <c r="E206" s="188" t="s">
        <v>5</v>
      </c>
      <c r="F206" s="189" t="s">
        <v>1536</v>
      </c>
      <c r="H206" s="190" t="s">
        <v>5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90" t="s">
        <v>136</v>
      </c>
      <c r="AU206" s="190" t="s">
        <v>85</v>
      </c>
      <c r="AV206" s="11" t="s">
        <v>24</v>
      </c>
      <c r="AW206" s="11" t="s">
        <v>39</v>
      </c>
      <c r="AX206" s="11" t="s">
        <v>76</v>
      </c>
      <c r="AY206" s="190" t="s">
        <v>126</v>
      </c>
    </row>
    <row r="207" spans="2:51" s="11" customFormat="1" ht="13.5">
      <c r="B207" s="186"/>
      <c r="D207" s="187" t="s">
        <v>136</v>
      </c>
      <c r="E207" s="188" t="s">
        <v>5</v>
      </c>
      <c r="F207" s="189" t="s">
        <v>1537</v>
      </c>
      <c r="H207" s="190" t="s">
        <v>5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90" t="s">
        <v>136</v>
      </c>
      <c r="AU207" s="190" t="s">
        <v>85</v>
      </c>
      <c r="AV207" s="11" t="s">
        <v>24</v>
      </c>
      <c r="AW207" s="11" t="s">
        <v>39</v>
      </c>
      <c r="AX207" s="11" t="s">
        <v>76</v>
      </c>
      <c r="AY207" s="190" t="s">
        <v>126</v>
      </c>
    </row>
    <row r="208" spans="2:51" s="11" customFormat="1" ht="13.5">
      <c r="B208" s="186"/>
      <c r="D208" s="187" t="s">
        <v>136</v>
      </c>
      <c r="E208" s="188" t="s">
        <v>5</v>
      </c>
      <c r="F208" s="189" t="s">
        <v>1533</v>
      </c>
      <c r="H208" s="190" t="s">
        <v>5</v>
      </c>
      <c r="I208" s="191"/>
      <c r="L208" s="186"/>
      <c r="M208" s="192"/>
      <c r="N208" s="193"/>
      <c r="O208" s="193"/>
      <c r="P208" s="193"/>
      <c r="Q208" s="193"/>
      <c r="R208" s="193"/>
      <c r="S208" s="193"/>
      <c r="T208" s="194"/>
      <c r="AT208" s="190" t="s">
        <v>136</v>
      </c>
      <c r="AU208" s="190" t="s">
        <v>85</v>
      </c>
      <c r="AV208" s="11" t="s">
        <v>24</v>
      </c>
      <c r="AW208" s="11" t="s">
        <v>39</v>
      </c>
      <c r="AX208" s="11" t="s">
        <v>76</v>
      </c>
      <c r="AY208" s="190" t="s">
        <v>126</v>
      </c>
    </row>
    <row r="209" spans="2:51" s="12" customFormat="1" ht="13.5">
      <c r="B209" s="195"/>
      <c r="D209" s="196" t="s">
        <v>136</v>
      </c>
      <c r="E209" s="197" t="s">
        <v>5</v>
      </c>
      <c r="F209" s="198" t="s">
        <v>24</v>
      </c>
      <c r="H209" s="199">
        <v>1</v>
      </c>
      <c r="I209" s="200"/>
      <c r="L209" s="195"/>
      <c r="M209" s="201"/>
      <c r="N209" s="202"/>
      <c r="O209" s="202"/>
      <c r="P209" s="202"/>
      <c r="Q209" s="202"/>
      <c r="R209" s="202"/>
      <c r="S209" s="202"/>
      <c r="T209" s="203"/>
      <c r="AT209" s="204" t="s">
        <v>136</v>
      </c>
      <c r="AU209" s="204" t="s">
        <v>85</v>
      </c>
      <c r="AV209" s="12" t="s">
        <v>85</v>
      </c>
      <c r="AW209" s="12" t="s">
        <v>39</v>
      </c>
      <c r="AX209" s="12" t="s">
        <v>24</v>
      </c>
      <c r="AY209" s="204" t="s">
        <v>126</v>
      </c>
    </row>
    <row r="210" spans="2:65" s="1" customFormat="1" ht="22.5" customHeight="1">
      <c r="B210" s="173"/>
      <c r="C210" s="174" t="s">
        <v>486</v>
      </c>
      <c r="D210" s="174" t="s">
        <v>129</v>
      </c>
      <c r="E210" s="175" t="s">
        <v>1539</v>
      </c>
      <c r="F210" s="176" t="s">
        <v>1540</v>
      </c>
      <c r="G210" s="177" t="s">
        <v>1483</v>
      </c>
      <c r="H210" s="178">
        <v>1</v>
      </c>
      <c r="I210" s="179"/>
      <c r="J210" s="180">
        <f>ROUND(I210*H210,2)</f>
        <v>0</v>
      </c>
      <c r="K210" s="176" t="s">
        <v>133</v>
      </c>
      <c r="L210" s="40"/>
      <c r="M210" s="181" t="s">
        <v>5</v>
      </c>
      <c r="N210" s="182" t="s">
        <v>47</v>
      </c>
      <c r="O210" s="41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AR210" s="23" t="s">
        <v>1505</v>
      </c>
      <c r="AT210" s="23" t="s">
        <v>129</v>
      </c>
      <c r="AU210" s="23" t="s">
        <v>85</v>
      </c>
      <c r="AY210" s="23" t="s">
        <v>126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1505</v>
      </c>
      <c r="BM210" s="23" t="s">
        <v>1737</v>
      </c>
    </row>
    <row r="211" spans="2:51" s="11" customFormat="1" ht="13.5">
      <c r="B211" s="186"/>
      <c r="D211" s="187" t="s">
        <v>136</v>
      </c>
      <c r="E211" s="188" t="s">
        <v>5</v>
      </c>
      <c r="F211" s="189" t="s">
        <v>1542</v>
      </c>
      <c r="H211" s="190" t="s">
        <v>5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90" t="s">
        <v>136</v>
      </c>
      <c r="AU211" s="190" t="s">
        <v>85</v>
      </c>
      <c r="AV211" s="11" t="s">
        <v>24</v>
      </c>
      <c r="AW211" s="11" t="s">
        <v>39</v>
      </c>
      <c r="AX211" s="11" t="s">
        <v>76</v>
      </c>
      <c r="AY211" s="190" t="s">
        <v>126</v>
      </c>
    </row>
    <row r="212" spans="2:51" s="11" customFormat="1" ht="27">
      <c r="B212" s="186"/>
      <c r="D212" s="187" t="s">
        <v>136</v>
      </c>
      <c r="E212" s="188" t="s">
        <v>5</v>
      </c>
      <c r="F212" s="189" t="s">
        <v>1543</v>
      </c>
      <c r="H212" s="190" t="s">
        <v>5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90" t="s">
        <v>136</v>
      </c>
      <c r="AU212" s="190" t="s">
        <v>85</v>
      </c>
      <c r="AV212" s="11" t="s">
        <v>24</v>
      </c>
      <c r="AW212" s="11" t="s">
        <v>39</v>
      </c>
      <c r="AX212" s="11" t="s">
        <v>76</v>
      </c>
      <c r="AY212" s="190" t="s">
        <v>126</v>
      </c>
    </row>
    <row r="213" spans="2:51" s="11" customFormat="1" ht="27">
      <c r="B213" s="186"/>
      <c r="D213" s="187" t="s">
        <v>136</v>
      </c>
      <c r="E213" s="188" t="s">
        <v>5</v>
      </c>
      <c r="F213" s="189" t="s">
        <v>1544</v>
      </c>
      <c r="H213" s="190" t="s">
        <v>5</v>
      </c>
      <c r="I213" s="191"/>
      <c r="L213" s="186"/>
      <c r="M213" s="192"/>
      <c r="N213" s="193"/>
      <c r="O213" s="193"/>
      <c r="P213" s="193"/>
      <c r="Q213" s="193"/>
      <c r="R213" s="193"/>
      <c r="S213" s="193"/>
      <c r="T213" s="194"/>
      <c r="AT213" s="190" t="s">
        <v>136</v>
      </c>
      <c r="AU213" s="190" t="s">
        <v>85</v>
      </c>
      <c r="AV213" s="11" t="s">
        <v>24</v>
      </c>
      <c r="AW213" s="11" t="s">
        <v>39</v>
      </c>
      <c r="AX213" s="11" t="s">
        <v>76</v>
      </c>
      <c r="AY213" s="190" t="s">
        <v>126</v>
      </c>
    </row>
    <row r="214" spans="2:51" s="11" customFormat="1" ht="13.5">
      <c r="B214" s="186"/>
      <c r="D214" s="187" t="s">
        <v>136</v>
      </c>
      <c r="E214" s="188" t="s">
        <v>5</v>
      </c>
      <c r="F214" s="189" t="s">
        <v>1545</v>
      </c>
      <c r="H214" s="190" t="s">
        <v>5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90" t="s">
        <v>136</v>
      </c>
      <c r="AU214" s="190" t="s">
        <v>85</v>
      </c>
      <c r="AV214" s="11" t="s">
        <v>24</v>
      </c>
      <c r="AW214" s="11" t="s">
        <v>39</v>
      </c>
      <c r="AX214" s="11" t="s">
        <v>76</v>
      </c>
      <c r="AY214" s="190" t="s">
        <v>126</v>
      </c>
    </row>
    <row r="215" spans="2:51" s="12" customFormat="1" ht="13.5">
      <c r="B215" s="195"/>
      <c r="D215" s="196" t="s">
        <v>136</v>
      </c>
      <c r="E215" s="197" t="s">
        <v>5</v>
      </c>
      <c r="F215" s="198" t="s">
        <v>24</v>
      </c>
      <c r="H215" s="199">
        <v>1</v>
      </c>
      <c r="I215" s="200"/>
      <c r="L215" s="195"/>
      <c r="M215" s="201"/>
      <c r="N215" s="202"/>
      <c r="O215" s="202"/>
      <c r="P215" s="202"/>
      <c r="Q215" s="202"/>
      <c r="R215" s="202"/>
      <c r="S215" s="202"/>
      <c r="T215" s="203"/>
      <c r="AT215" s="204" t="s">
        <v>136</v>
      </c>
      <c r="AU215" s="204" t="s">
        <v>85</v>
      </c>
      <c r="AV215" s="12" t="s">
        <v>85</v>
      </c>
      <c r="AW215" s="12" t="s">
        <v>39</v>
      </c>
      <c r="AX215" s="12" t="s">
        <v>24</v>
      </c>
      <c r="AY215" s="204" t="s">
        <v>126</v>
      </c>
    </row>
    <row r="216" spans="2:65" s="1" customFormat="1" ht="22.5" customHeight="1">
      <c r="B216" s="173"/>
      <c r="C216" s="174" t="s">
        <v>491</v>
      </c>
      <c r="D216" s="174" t="s">
        <v>129</v>
      </c>
      <c r="E216" s="175" t="s">
        <v>1554</v>
      </c>
      <c r="F216" s="176" t="s">
        <v>1555</v>
      </c>
      <c r="G216" s="177" t="s">
        <v>1483</v>
      </c>
      <c r="H216" s="178">
        <v>1</v>
      </c>
      <c r="I216" s="179"/>
      <c r="J216" s="180">
        <f>ROUND(I216*H216,2)</f>
        <v>0</v>
      </c>
      <c r="K216" s="176" t="s">
        <v>133</v>
      </c>
      <c r="L216" s="40"/>
      <c r="M216" s="181" t="s">
        <v>5</v>
      </c>
      <c r="N216" s="182" t="s">
        <v>47</v>
      </c>
      <c r="O216" s="41"/>
      <c r="P216" s="183">
        <f>O216*H216</f>
        <v>0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AR216" s="23" t="s">
        <v>1505</v>
      </c>
      <c r="AT216" s="23" t="s">
        <v>129</v>
      </c>
      <c r="AU216" s="23" t="s">
        <v>85</v>
      </c>
      <c r="AY216" s="23" t="s">
        <v>126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23" t="s">
        <v>24</v>
      </c>
      <c r="BK216" s="185">
        <f>ROUND(I216*H216,2)</f>
        <v>0</v>
      </c>
      <c r="BL216" s="23" t="s">
        <v>1505</v>
      </c>
      <c r="BM216" s="23" t="s">
        <v>1738</v>
      </c>
    </row>
    <row r="217" spans="2:51" s="11" customFormat="1" ht="27">
      <c r="B217" s="186"/>
      <c r="D217" s="187" t="s">
        <v>136</v>
      </c>
      <c r="E217" s="188" t="s">
        <v>5</v>
      </c>
      <c r="F217" s="189" t="s">
        <v>1557</v>
      </c>
      <c r="H217" s="190" t="s">
        <v>5</v>
      </c>
      <c r="I217" s="191"/>
      <c r="L217" s="186"/>
      <c r="M217" s="192"/>
      <c r="N217" s="193"/>
      <c r="O217" s="193"/>
      <c r="P217" s="193"/>
      <c r="Q217" s="193"/>
      <c r="R217" s="193"/>
      <c r="S217" s="193"/>
      <c r="T217" s="194"/>
      <c r="AT217" s="190" t="s">
        <v>136</v>
      </c>
      <c r="AU217" s="190" t="s">
        <v>85</v>
      </c>
      <c r="AV217" s="11" t="s">
        <v>24</v>
      </c>
      <c r="AW217" s="11" t="s">
        <v>39</v>
      </c>
      <c r="AX217" s="11" t="s">
        <v>76</v>
      </c>
      <c r="AY217" s="190" t="s">
        <v>126</v>
      </c>
    </row>
    <row r="218" spans="2:51" s="11" customFormat="1" ht="13.5">
      <c r="B218" s="186"/>
      <c r="D218" s="187" t="s">
        <v>136</v>
      </c>
      <c r="E218" s="188" t="s">
        <v>5</v>
      </c>
      <c r="F218" s="189" t="s">
        <v>1558</v>
      </c>
      <c r="H218" s="190" t="s">
        <v>5</v>
      </c>
      <c r="I218" s="191"/>
      <c r="L218" s="186"/>
      <c r="M218" s="192"/>
      <c r="N218" s="193"/>
      <c r="O218" s="193"/>
      <c r="P218" s="193"/>
      <c r="Q218" s="193"/>
      <c r="R218" s="193"/>
      <c r="S218" s="193"/>
      <c r="T218" s="194"/>
      <c r="AT218" s="190" t="s">
        <v>136</v>
      </c>
      <c r="AU218" s="190" t="s">
        <v>85</v>
      </c>
      <c r="AV218" s="11" t="s">
        <v>24</v>
      </c>
      <c r="AW218" s="11" t="s">
        <v>39</v>
      </c>
      <c r="AX218" s="11" t="s">
        <v>76</v>
      </c>
      <c r="AY218" s="190" t="s">
        <v>126</v>
      </c>
    </row>
    <row r="219" spans="2:51" s="12" customFormat="1" ht="13.5">
      <c r="B219" s="195"/>
      <c r="D219" s="196" t="s">
        <v>136</v>
      </c>
      <c r="E219" s="197" t="s">
        <v>5</v>
      </c>
      <c r="F219" s="198" t="s">
        <v>24</v>
      </c>
      <c r="H219" s="199">
        <v>1</v>
      </c>
      <c r="I219" s="200"/>
      <c r="L219" s="195"/>
      <c r="M219" s="201"/>
      <c r="N219" s="202"/>
      <c r="O219" s="202"/>
      <c r="P219" s="202"/>
      <c r="Q219" s="202"/>
      <c r="R219" s="202"/>
      <c r="S219" s="202"/>
      <c r="T219" s="203"/>
      <c r="AT219" s="204" t="s">
        <v>136</v>
      </c>
      <c r="AU219" s="204" t="s">
        <v>85</v>
      </c>
      <c r="AV219" s="12" t="s">
        <v>85</v>
      </c>
      <c r="AW219" s="12" t="s">
        <v>39</v>
      </c>
      <c r="AX219" s="12" t="s">
        <v>24</v>
      </c>
      <c r="AY219" s="204" t="s">
        <v>126</v>
      </c>
    </row>
    <row r="220" spans="2:65" s="1" customFormat="1" ht="22.5" customHeight="1">
      <c r="B220" s="173"/>
      <c r="C220" s="174" t="s">
        <v>496</v>
      </c>
      <c r="D220" s="174" t="s">
        <v>129</v>
      </c>
      <c r="E220" s="175" t="s">
        <v>1739</v>
      </c>
      <c r="F220" s="176" t="s">
        <v>1561</v>
      </c>
      <c r="G220" s="177" t="s">
        <v>1483</v>
      </c>
      <c r="H220" s="178">
        <v>1</v>
      </c>
      <c r="I220" s="179"/>
      <c r="J220" s="180">
        <f>ROUND(I220*H220,2)</f>
        <v>0</v>
      </c>
      <c r="K220" s="176" t="s">
        <v>133</v>
      </c>
      <c r="L220" s="40"/>
      <c r="M220" s="181" t="s">
        <v>5</v>
      </c>
      <c r="N220" s="182" t="s">
        <v>47</v>
      </c>
      <c r="O220" s="41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AR220" s="23" t="s">
        <v>1505</v>
      </c>
      <c r="AT220" s="23" t="s">
        <v>129</v>
      </c>
      <c r="AU220" s="23" t="s">
        <v>85</v>
      </c>
      <c r="AY220" s="23" t="s">
        <v>126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23" t="s">
        <v>24</v>
      </c>
      <c r="BK220" s="185">
        <f>ROUND(I220*H220,2)</f>
        <v>0</v>
      </c>
      <c r="BL220" s="23" t="s">
        <v>1505</v>
      </c>
      <c r="BM220" s="23" t="s">
        <v>1740</v>
      </c>
    </row>
    <row r="221" spans="2:51" s="11" customFormat="1" ht="27">
      <c r="B221" s="186"/>
      <c r="D221" s="187" t="s">
        <v>136</v>
      </c>
      <c r="E221" s="188" t="s">
        <v>5</v>
      </c>
      <c r="F221" s="189" t="s">
        <v>1563</v>
      </c>
      <c r="H221" s="190" t="s">
        <v>5</v>
      </c>
      <c r="I221" s="191"/>
      <c r="L221" s="186"/>
      <c r="M221" s="192"/>
      <c r="N221" s="193"/>
      <c r="O221" s="193"/>
      <c r="P221" s="193"/>
      <c r="Q221" s="193"/>
      <c r="R221" s="193"/>
      <c r="S221" s="193"/>
      <c r="T221" s="194"/>
      <c r="AT221" s="190" t="s">
        <v>136</v>
      </c>
      <c r="AU221" s="190" t="s">
        <v>85</v>
      </c>
      <c r="AV221" s="11" t="s">
        <v>24</v>
      </c>
      <c r="AW221" s="11" t="s">
        <v>39</v>
      </c>
      <c r="AX221" s="11" t="s">
        <v>76</v>
      </c>
      <c r="AY221" s="190" t="s">
        <v>126</v>
      </c>
    </row>
    <row r="222" spans="2:51" s="11" customFormat="1" ht="13.5">
      <c r="B222" s="186"/>
      <c r="D222" s="187" t="s">
        <v>136</v>
      </c>
      <c r="E222" s="188" t="s">
        <v>5</v>
      </c>
      <c r="F222" s="189" t="s">
        <v>1564</v>
      </c>
      <c r="H222" s="190" t="s">
        <v>5</v>
      </c>
      <c r="I222" s="191"/>
      <c r="L222" s="186"/>
      <c r="M222" s="192"/>
      <c r="N222" s="193"/>
      <c r="O222" s="193"/>
      <c r="P222" s="193"/>
      <c r="Q222" s="193"/>
      <c r="R222" s="193"/>
      <c r="S222" s="193"/>
      <c r="T222" s="194"/>
      <c r="AT222" s="190" t="s">
        <v>136</v>
      </c>
      <c r="AU222" s="190" t="s">
        <v>85</v>
      </c>
      <c r="AV222" s="11" t="s">
        <v>24</v>
      </c>
      <c r="AW222" s="11" t="s">
        <v>39</v>
      </c>
      <c r="AX222" s="11" t="s">
        <v>76</v>
      </c>
      <c r="AY222" s="190" t="s">
        <v>126</v>
      </c>
    </row>
    <row r="223" spans="2:51" s="12" customFormat="1" ht="13.5">
      <c r="B223" s="195"/>
      <c r="D223" s="187" t="s">
        <v>136</v>
      </c>
      <c r="E223" s="204" t="s">
        <v>5</v>
      </c>
      <c r="F223" s="205" t="s">
        <v>24</v>
      </c>
      <c r="H223" s="206">
        <v>1</v>
      </c>
      <c r="I223" s="200"/>
      <c r="L223" s="195"/>
      <c r="M223" s="210"/>
      <c r="N223" s="211"/>
      <c r="O223" s="211"/>
      <c r="P223" s="211"/>
      <c r="Q223" s="211"/>
      <c r="R223" s="211"/>
      <c r="S223" s="211"/>
      <c r="T223" s="212"/>
      <c r="AT223" s="204" t="s">
        <v>136</v>
      </c>
      <c r="AU223" s="204" t="s">
        <v>85</v>
      </c>
      <c r="AV223" s="12" t="s">
        <v>85</v>
      </c>
      <c r="AW223" s="12" t="s">
        <v>39</v>
      </c>
      <c r="AX223" s="12" t="s">
        <v>24</v>
      </c>
      <c r="AY223" s="204" t="s">
        <v>126</v>
      </c>
    </row>
    <row r="224" spans="2:12" s="1" customFormat="1" ht="6.95" customHeight="1">
      <c r="B224" s="55"/>
      <c r="C224" s="56"/>
      <c r="D224" s="56"/>
      <c r="E224" s="56"/>
      <c r="F224" s="56"/>
      <c r="G224" s="56"/>
      <c r="H224" s="56"/>
      <c r="I224" s="126"/>
      <c r="J224" s="56"/>
      <c r="K224" s="56"/>
      <c r="L224" s="40"/>
    </row>
  </sheetData>
  <autoFilter ref="C83:K22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Jůzko</dc:creator>
  <cp:keywords/>
  <dc:description/>
  <cp:lastModifiedBy>Václav Jůzko</cp:lastModifiedBy>
  <cp:lastPrinted>2017-10-25T13:31:22Z</cp:lastPrinted>
  <dcterms:created xsi:type="dcterms:W3CDTF">2017-10-25T13:26:55Z</dcterms:created>
  <dcterms:modified xsi:type="dcterms:W3CDTF">2017-10-25T13:33:28Z</dcterms:modified>
  <cp:category/>
  <cp:version/>
  <cp:contentType/>
  <cp:contentStatus/>
</cp:coreProperties>
</file>