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\SPS-KH\2-vytříděné-složky\1-Kraj-portal-atd\finanční podpora na vytvoření podmínek pro zavádění inovativních metod výuky\2023\AVT\Výzva\"/>
    </mc:Choice>
  </mc:AlternateContent>
  <xr:revisionPtr revIDLastSave="0" documentId="13_ncr:1_{8FCB5B87-BA32-482B-B8C9-5D8ABAE95E1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1" r:id="rId1"/>
    <sheet name="Rekapitulace" sheetId="2" r:id="rId2"/>
    <sheet name="AVT" sheetId="5" r:id="rId3"/>
    <sheet name="#Figury" sheetId="4" state="hidden" r:id="rId4"/>
  </sheets>
  <definedNames>
    <definedName name="_xlnm.Print_Titles" localSheetId="2">AVT!$11:$13</definedName>
    <definedName name="_xlnm.Print_Titles" localSheetId="1">Rekapitulace!$11:$13</definedName>
    <definedName name="_xlnm.Print_Area" localSheetId="2">AVT!$A$1:$I$35</definedName>
    <definedName name="Z_65E3123D_ED26_44E3_A414_09EEEF825484_.wvu.Cols" localSheetId="2" hidden="1">AVT!#REF!,AVT!#REF!,AVT!#REF!</definedName>
    <definedName name="Z_65E3123D_ED26_44E3_A414_09EEEF825484_.wvu.Cols" localSheetId="1" hidden="1">Rekapitulace!#REF!</definedName>
    <definedName name="Z_65E3123D_ED26_44E3_A414_09EEEF825484_.wvu.PrintArea" localSheetId="2" hidden="1">AVT!$A$1:$I$35</definedName>
    <definedName name="Z_65E3123D_ED26_44E3_A414_09EEEF825484_.wvu.PrintTitles" localSheetId="2" hidden="1">AVT!$11:$13</definedName>
    <definedName name="Z_65E3123D_ED26_44E3_A414_09EEEF825484_.wvu.PrintTitles" localSheetId="1" hidden="1">Rekapitulace!$11:$13</definedName>
    <definedName name="Z_65E3123D_ED26_44E3_A414_09EEEF825484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65E3123D_ED26_44E3_A414_09EEEF825484_.wvu.Rows" localSheetId="0" hidden="1">'Krycí list'!$1:$1,'Krycí list'!$3:$3,'Krycí list'!$6:$6,'Krycí list'!$8:$8,'Krycí list'!$10:$24</definedName>
    <definedName name="Z_82B4F4D9_5370_4303_A97E_2A49E01AF629_.wvu.Cols" localSheetId="2" hidden="1">AVT!#REF!,AVT!#REF!,AVT!#REF!</definedName>
    <definedName name="Z_82B4F4D9_5370_4303_A97E_2A49E01AF629_.wvu.Cols" localSheetId="1" hidden="1">Rekapitulace!#REF!</definedName>
    <definedName name="Z_82B4F4D9_5370_4303_A97E_2A49E01AF629_.wvu.PrintArea" localSheetId="2" hidden="1">AVT!$A$1:$I$35</definedName>
    <definedName name="Z_82B4F4D9_5370_4303_A97E_2A49E01AF629_.wvu.PrintTitles" localSheetId="2" hidden="1">AVT!$11:$13</definedName>
    <definedName name="Z_82B4F4D9_5370_4303_A97E_2A49E01AF629_.wvu.PrintTitles" localSheetId="1" hidden="1">Rekapitulace!$11:$13</definedName>
    <definedName name="Z_82B4F4D9_5370_4303_A97E_2A49E01AF629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82B4F4D9_5370_4303_A97E_2A49E01AF629_.wvu.Rows" localSheetId="0" hidden="1">'Krycí list'!$1:$1,'Krycí list'!$3:$3,'Krycí list'!$6:$6,'Krycí list'!$8:$8,'Krycí list'!$10:$24</definedName>
    <definedName name="Z_D6CFA044_0C8C_4ECE_96A2_AFF3DD5E0425_.wvu.Cols" localSheetId="2" hidden="1">AVT!#REF!,AVT!#REF!,AVT!#REF!</definedName>
    <definedName name="Z_D6CFA044_0C8C_4ECE_96A2_AFF3DD5E0425_.wvu.Cols" localSheetId="1" hidden="1">Rekapitulace!#REF!</definedName>
    <definedName name="Z_D6CFA044_0C8C_4ECE_96A2_AFF3DD5E0425_.wvu.PrintArea" localSheetId="2" hidden="1">AVT!$A$1:$I$35</definedName>
    <definedName name="Z_D6CFA044_0C8C_4ECE_96A2_AFF3DD5E0425_.wvu.PrintTitles" localSheetId="2" hidden="1">AVT!$11:$13</definedName>
    <definedName name="Z_D6CFA044_0C8C_4ECE_96A2_AFF3DD5E0425_.wvu.PrintTitles" localSheetId="1" hidden="1">Rekapitulace!$11:$13</definedName>
    <definedName name="Z_D6CFA044_0C8C_4ECE_96A2_AFF3DD5E0425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D6CFA044_0C8C_4ECE_96A2_AFF3DD5E0425_.wvu.Rows" localSheetId="0" hidden="1">'Krycí list'!$1:$1,'Krycí list'!$3:$3,'Krycí list'!$6:$6,'Krycí list'!$8:$8,'Krycí list'!$10:$24</definedName>
  </definedNames>
  <calcPr calcId="191029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C17" i="2" l="1"/>
  <c r="G33" i="5" l="1"/>
  <c r="I34" i="5" l="1"/>
  <c r="I33" i="5"/>
  <c r="I29" i="5"/>
  <c r="I28" i="5"/>
  <c r="I24" i="5"/>
  <c r="I23" i="5"/>
  <c r="I22" i="5"/>
  <c r="G20" i="5"/>
  <c r="I19" i="5"/>
  <c r="I18" i="5"/>
  <c r="G17" i="5"/>
  <c r="I16" i="5"/>
  <c r="C9" i="5"/>
  <c r="C8" i="5"/>
  <c r="C7" i="5"/>
  <c r="C5" i="5"/>
  <c r="C4" i="5"/>
  <c r="C3" i="5"/>
  <c r="C2" i="5"/>
  <c r="I32" i="5" l="1"/>
  <c r="I30" i="5"/>
  <c r="I31" i="5"/>
  <c r="I17" i="5"/>
  <c r="G21" i="5"/>
  <c r="I20" i="5"/>
  <c r="C18" i="2" l="1"/>
  <c r="I21" i="5"/>
  <c r="I15" i="5" s="1"/>
  <c r="I25" i="5"/>
  <c r="I14" i="5" l="1"/>
  <c r="C16" i="2"/>
  <c r="C15" i="2"/>
  <c r="C14" i="2"/>
  <c r="E42" i="1" l="1"/>
  <c r="C19" i="2"/>
  <c r="I35" i="5"/>
  <c r="B2" i="2" l="1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J47" i="1" l="1"/>
  <c r="R41" i="1"/>
  <c r="R38" i="1"/>
  <c r="E46" i="1"/>
  <c r="R46" i="1" l="1"/>
  <c r="R49" i="1" s="1"/>
  <c r="S49" i="1" l="1"/>
  <c r="O51" i="1"/>
  <c r="R51" i="1" l="1"/>
  <c r="S51" i="1"/>
  <c r="O50" i="1"/>
  <c r="R50" i="1" l="1"/>
  <c r="R52" i="1" s="1"/>
  <c r="S50" i="1"/>
</calcChain>
</file>

<file path=xl/sharedStrings.xml><?xml version="1.0" encoding="utf-8"?>
<sst xmlns="http://schemas.openxmlformats.org/spreadsheetml/2006/main" count="212" uniqueCount="133">
  <si>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</si>
  <si>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</si>
  <si>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</si>
  <si>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</si>
  <si>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</si>
  <si>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</si>
  <si>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</si>
  <si>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</si>
  <si>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</si>
  <si>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</si>
  <si>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</si>
  <si>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</si>
  <si>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</si>
  <si>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</si>
  <si>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</si>
  <si>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</si>
  <si>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</si>
  <si>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</si>
  <si>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</si>
  <si>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</si>
  <si>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</si>
  <si>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</si>
  <si>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</si>
  <si>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</si>
  <si>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</si>
  <si>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</si>
  <si>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</si>
  <si>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</si>
  <si>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</si>
  <si>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</si>
  <si>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</si>
  <si>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</si>
  <si>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</si>
  <si>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</si>
  <si>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</si>
  <si>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</si>
  <si>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</si>
  <si>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</si>
  <si>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</si>
  <si>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</si>
  <si>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</si>
  <si>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</si>
  <si>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</si>
  <si>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</si>
  <si>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</si>
  <si>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</si>
  <si>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</si>
  <si>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</si>
  <si>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</si>
  <si>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</si>
  <si>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</si>
  <si>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</si>
  <si>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</si>
  <si>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</si>
  <si>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</si>
  <si>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</si>
  <si>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</si>
  <si>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</si>
  <si>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</si>
  <si>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</si>
  <si>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</si>
  <si>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</si>
  <si>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</si>
  <si>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</si>
  <si>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</si>
  <si>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</si>
  <si>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</si>
  <si>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</si>
  <si>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</si>
  <si>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</si>
  <si>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</si>
  <si>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</si>
  <si>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</si>
  <si>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</si>
  <si>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</si>
  <si>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</si>
  <si>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</si>
  <si>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</si>
  <si>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 xml:space="preserve">REKAPITULACE </t>
  </si>
  <si>
    <t>KRYCÍ LIST SOUPISU</t>
  </si>
  <si>
    <t>OCENĚNÝ SOUPIS PRACÍ A DODÁVEK A SLUŽEB</t>
  </si>
  <si>
    <t>Stolní vizualizér</t>
  </si>
  <si>
    <t>PC ovládací a prezentační stanice pro učitele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</si>
  <si>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</si>
  <si>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</si>
  <si>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</si>
  <si>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</si>
  <si>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</si>
  <si>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</si>
  <si>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</si>
  <si>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</si>
  <si>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</si>
  <si>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</si>
  <si>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</si>
  <si>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</si>
  <si>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vlastní</t>
  </si>
  <si>
    <t>SOUPIS PRACÍ A DODÁVEK A SLUŽEB vč VÝKAZU VÝMĚR</t>
  </si>
  <si>
    <t>Sebastian Fenyk</t>
  </si>
  <si>
    <t>Repeater aktivní USB</t>
  </si>
  <si>
    <t>Kabel DisplayPort</t>
  </si>
  <si>
    <t>Kabel DP - HDMI</t>
  </si>
  <si>
    <t>Kabel HDMI</t>
  </si>
  <si>
    <t xml:space="preserve">USB repeater pro prodlužování USB kabelů, délka min. 5 m. Cena včetně dopravy, instalace.
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</si>
  <si>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</si>
  <si>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</si>
  <si>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>EDID a HDCP manažer</t>
  </si>
  <si>
    <t xml:space="preserve">EDID a HDCP manažer, podpora HDMI 1.4, HDCP 1.4, DVI 1.0, podpora min. rozlišení 1920x1080@60Hz/4:4:4, 4096x2048@30Hz/4:4:4 nebo 60Hz/4:2:0 (300MHz). Emulace EDID z paměti nebo z načtených dat ze zobrazovače. Možnost zapnutí/vypnutí EDID na vstupu. Konfigurace a ovládání přes USB. Ekvalizace vstupního signálu při délce kabelu na alespoň 30 m (při 1920x1080p). Cena včetně dopravy, instalace, nastavení.
</t>
  </si>
  <si>
    <t>Nástěnný držák s křídly</t>
  </si>
  <si>
    <t>Interaktivní zobrazovač+ vizualizér</t>
  </si>
  <si>
    <t>Interaktivní systém</t>
  </si>
  <si>
    <t>Prezentační software</t>
  </si>
  <si>
    <t xml:space="preserve">Nástěnný držák s křídly pro sestavu interaktivního displeje. Systém se skládá z výškového posunu, rámu pro uchycení dotykové obrazovky o úhlopříčce obrazu 86“ a dvou keramických, magnetických křídel, která po zavření přikrývají celou plochu obrazu.
Zdvih min.  65 cm, Nosnost vlastního pojezdu min 169 kg (součet rámu + displeje + křídel). Cena včetně dopravy a instalace.
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</si>
  <si>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</si>
  <si>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 xml:space="preserve">Interaktivní displej s úhlopříčkou min. 86" (218cm)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Reproduktor min. 2x15W + vestavěné mikrofony (min. 4). Pro připojení má displej minimálně konektory HDMI a USB-C, bezdrátovou konektivitu Wifi a Bluetooth. Displej musí mít certifikaci ENERGY STAR. Cena včetně systémové AV kabeláže. Cena včetně dopravy, instalace, nastavení.
</t>
  </si>
  <si>
    <t xml:space="preserve">Desktop s min. 250W zdrojem s účinnosti až 92%, výkon CPU min. 18500 bodu dle nezávislého testu cpubenchmark.net, operační paměť min. 8GB DDR4 s možnosti rozšíření na 128 GB, pevný M.2 SSD disk s kapacitou min. 512GB, DVD-RW optická mechanika, Gbit síťová karta, Wifi standardu 802.11ac (2x2), Bluetooth, čtečka pam. karet, min. 2x DisplayPort a 1x HDMI, USB Type-C,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</si>
  <si>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</si>
  <si>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>Kabel HDMI, min. 4K*2K @ 60Hz, min. 10 m. Cena včetně dopravy, instalace.</t>
  </si>
  <si>
    <t xml:space="preserve">HDMI extender pro zesílení signálu podporující přenos na min. 30 m, podpora rozlišení min. 4K*2K @ 60Hz, HDCP kompatibilní. Cena včetně dopravy, instalace.
</t>
  </si>
  <si>
    <t xml:space="preserve">Kabel HDMI, min. 4K*2K @ 60Hz, min. 0,5 m. Cena včetně dopravy, instalace.
</t>
  </si>
  <si>
    <t>HDMI extender</t>
  </si>
  <si>
    <t>Koncové prvky</t>
  </si>
  <si>
    <t>Monitor</t>
  </si>
  <si>
    <t>Pracovní stanice pro studenty</t>
  </si>
  <si>
    <t xml:space="preserve">Konvertibilní zařízení s dotykovým displejem min. 11,6" z tvrzeného skla např. Corning® Gorilla® Glass 3 a LED podsvícením, rozlišení min. 1366 x 768, čelní kamera s rozlišením min.720p, zadní sekundární 5Mpx kamera, výkon CPU min. 2650 bodu dle nezávislého testu cpubenchmark.net, operační paměť min. 4GB DDR3, pevný SSD s kapacitou min. 128GB, Gbit síťová karta, WiFi ac (2x2) + BT, min. video výstup HDMI, USB-C, USB 3.1, klávesnice odolná vůči polití, povrch odolný vůdčí pádům a nárazům, operační systém s podporu AD (domény), včetně rozšiřující servisní služby na 2 roky - oprava zařízení v servisním středisku s odvozem a vrácením zpět. Cena včetně dopravy, instalace, nastavení.
</t>
  </si>
  <si>
    <t>Aktivní pero</t>
  </si>
  <si>
    <t xml:space="preserve">Aktivní pero s náhradním hrotem, průměr hrotu 3 mm, tlaková citlivost 4 096 úrovní , dvě tlačítka, omezení rušení dlaní při psaní. Cena včetně dopravy.
</t>
  </si>
  <si>
    <t>Dobíjecí skříň</t>
  </si>
  <si>
    <t xml:space="preserve">Dobíjecí skříň pro Notebook - prostor pro uložení až 32ks dle rozměrů (2in1/tabletů), pro 16ks notebooků standardních 15" rozměrů, max. velikost uložených zařízení je až 450 x 355mm (dle tloušťky zařízení),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umožnuje připojit a nabíjet současně až 32 zařízení ze sítě 230V. Cena včetně dopravy, instalace. 
</t>
  </si>
  <si>
    <t>VOŠ, SPŠ a Jazyková škola s právem státní jazykové zkoušky, Kutná Hora, Masarykova 197</t>
  </si>
  <si>
    <t>VOŠ, SPŠ a Jazyková škola s právem státní jazykové zkoušky, Kutná Hora, Masarykova 197
Masarykova 197/1, Hlouška, 284 01 Kutná Hora</t>
  </si>
  <si>
    <t>Chemicko-fyzikální učebna</t>
  </si>
  <si>
    <t>Pracovní stanice + výukové display - vybavení učebny</t>
  </si>
  <si>
    <t xml:space="preserve">SW balíček, který obsahuje autorský nástroj učitele – SW pro přípravu interaktivních cvičení musí mít databázi cvičení pro výuku chemie a fyziky na středních školách.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</si>
</sst>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"/>
    <numFmt numFmtId="165" formatCode="#,##0.000"/>
    <numFmt numFmtId="166" formatCode="#,##0\_x0000_"/>
    <numFmt numFmtId="167" formatCode="#,##0.0000"/>
    <numFmt numFmtId="168" formatCode="\'@\'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21" fillId="0" borderId="0" applyFont="0" applyFill="0" applyBorder="0" applyAlignment="0" applyProtection="0"/>
    <xf numFmtId="0" fontId="10" fillId="0" borderId="0"/>
    <xf numFmtId="0" fontId="23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7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7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7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1" fontId="1" fillId="3" borderId="48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4" fillId="0" borderId="0" xfId="0" applyFont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1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9" fillId="0" borderId="0" xfId="0" applyFont="1"/>
    <xf numFmtId="4" fontId="19" fillId="0" borderId="0" xfId="0" applyNumberFormat="1" applyFont="1"/>
    <xf numFmtId="0" fontId="2" fillId="0" borderId="0" xfId="0" applyFont="1"/>
    <xf numFmtId="0" fontId="20" fillId="0" borderId="0" xfId="0" applyFont="1"/>
    <xf numFmtId="4" fontId="20" fillId="0" borderId="0" xfId="0" applyNumberFormat="1" applyFont="1"/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68" fontId="6" fillId="0" borderId="25" xfId="0" applyNumberFormat="1" applyFont="1" applyBorder="1" applyAlignment="1">
      <alignment vertical="center"/>
    </xf>
    <xf numFmtId="0" fontId="18" fillId="0" borderId="0" xfId="0" applyFont="1"/>
    <xf numFmtId="4" fontId="18" fillId="0" borderId="0" xfId="0" applyNumberFormat="1" applyFont="1"/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</cellXfs>
  <cellStyles count="8">
    <cellStyle name="Hypertextový odkaz 2" xfId="4" xr:uid="{57810245-6986-45C2-82FC-15BC2A6CA051}"/>
    <cellStyle name="Měna 2" xfId="5" xr:uid="{95AB4765-6A4F-41A8-9D20-701B842C82BA}"/>
    <cellStyle name="Normal 2" xfId="7" xr:uid="{74BE08DC-C8E7-407C-90D8-6A8F2005E934}"/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6" xr:uid="{D73A41EF-87B5-450D-8D7C-A3990FC8258E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26" zoomScale="130" zoomScaleNormal="130" workbookViewId="0">
      <selection activeCell="E7" sqref="E7:J7"/>
    </sheetView>
  </sheetViews>
  <sheetFormatPr defaultColWidth="9.140625" defaultRowHeight="12.75" x14ac:dyDescent="0.2"/>
  <cols>
    <col min="1" max="1" width="2.42578125" style="80" customWidth="1"/>
    <col min="2" max="2" width="3.140625" style="80" customWidth="1"/>
    <col min="3" max="3" width="2.7109375" style="80" customWidth="1"/>
    <col min="4" max="4" width="6.85546875" style="80" customWidth="1"/>
    <col min="5" max="5" width="13.5703125" style="80" customWidth="1"/>
    <col min="6" max="6" width="0.5703125" style="80" customWidth="1"/>
    <col min="7" max="7" width="2.5703125" style="80" customWidth="1"/>
    <col min="8" max="8" width="2.7109375" style="80" customWidth="1"/>
    <col min="9" max="9" width="9.7109375" style="80" customWidth="1"/>
    <col min="10" max="10" width="13.5703125" style="80" customWidth="1"/>
    <col min="11" max="11" width="0.7109375" style="80" customWidth="1"/>
    <col min="12" max="12" width="2.42578125" style="80" customWidth="1"/>
    <col min="13" max="13" width="2.85546875" style="80" customWidth="1"/>
    <col min="14" max="14" width="2" style="80" customWidth="1"/>
    <col min="15" max="15" width="12.7109375" style="80" customWidth="1"/>
    <col min="16" max="16" width="2.85546875" style="80" customWidth="1"/>
    <col min="17" max="17" width="2" style="80" customWidth="1"/>
    <col min="18" max="18" width="13.5703125" style="80" customWidth="1"/>
    <col min="19" max="19" width="0.5703125" style="80" customWidth="1"/>
    <col min="20" max="16384" width="9.140625" style="80"/>
  </cols>
  <sheetData>
    <row r="1" spans="1:19" ht="12.75" hidden="1" customHeight="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3.25" customHeight="1" x14ac:dyDescent="0.35">
      <c r="A2" s="88"/>
      <c r="B2" s="89"/>
      <c r="C2" s="89"/>
      <c r="D2" s="89"/>
      <c r="E2" s="89"/>
      <c r="F2" s="89"/>
      <c r="G2" s="91" t="s">
        <v>79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2" hidden="1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19" ht="8.2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5"/>
      <c r="B5" s="1" t="s">
        <v>0</v>
      </c>
      <c r="C5" s="1"/>
      <c r="D5" s="1"/>
      <c r="E5" s="203" t="s">
        <v>130</v>
      </c>
      <c r="F5" s="204"/>
      <c r="G5" s="204"/>
      <c r="H5" s="204"/>
      <c r="I5" s="204"/>
      <c r="J5" s="205"/>
      <c r="K5" s="1"/>
      <c r="L5" s="1"/>
      <c r="M5" s="1"/>
      <c r="N5" s="1"/>
      <c r="O5" s="1" t="s">
        <v>1</v>
      </c>
      <c r="P5" s="95" t="s">
        <v>2</v>
      </c>
      <c r="Q5" s="96"/>
      <c r="R5" s="6"/>
      <c r="S5" s="7"/>
    </row>
    <row r="6" spans="1:19" ht="17.25" hidden="1" customHeight="1" x14ac:dyDescent="0.2">
      <c r="A6" s="5"/>
      <c r="B6" s="1" t="s">
        <v>3</v>
      </c>
      <c r="C6" s="1"/>
      <c r="D6" s="1"/>
      <c r="E6" s="97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97"/>
      <c r="Q6" s="98"/>
      <c r="R6" s="8"/>
      <c r="S6" s="7"/>
    </row>
    <row r="7" spans="1:19" ht="44.25" customHeight="1" x14ac:dyDescent="0.2">
      <c r="A7" s="5"/>
      <c r="B7" s="1" t="s">
        <v>5</v>
      </c>
      <c r="C7" s="1"/>
      <c r="D7" s="1"/>
      <c r="E7" s="206" t="s">
        <v>129</v>
      </c>
      <c r="F7" s="207"/>
      <c r="G7" s="207"/>
      <c r="H7" s="207"/>
      <c r="I7" s="207"/>
      <c r="J7" s="208"/>
      <c r="K7" s="1"/>
      <c r="L7" s="1"/>
      <c r="M7" s="1"/>
      <c r="N7" s="1"/>
      <c r="O7" s="1" t="s">
        <v>6</v>
      </c>
      <c r="P7" s="97" t="s">
        <v>7</v>
      </c>
      <c r="Q7" s="98"/>
      <c r="R7" s="8"/>
      <c r="S7" s="7"/>
    </row>
    <row r="8" spans="1:19" ht="17.25" hidden="1" customHeight="1" x14ac:dyDescent="0.2">
      <c r="A8" s="5"/>
      <c r="B8" s="1" t="s">
        <v>8</v>
      </c>
      <c r="C8" s="1"/>
      <c r="D8" s="1"/>
      <c r="E8" s="97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7"/>
      <c r="Q8" s="98"/>
      <c r="R8" s="8"/>
      <c r="S8" s="7"/>
    </row>
    <row r="9" spans="1:19" ht="24" customHeight="1" x14ac:dyDescent="0.2">
      <c r="A9" s="5"/>
      <c r="B9" s="1" t="s">
        <v>9</v>
      </c>
      <c r="C9" s="1"/>
      <c r="D9" s="1"/>
      <c r="E9" s="209" t="s">
        <v>80</v>
      </c>
      <c r="F9" s="210"/>
      <c r="G9" s="210"/>
      <c r="H9" s="210"/>
      <c r="I9" s="210"/>
      <c r="J9" s="211"/>
      <c r="K9" s="1"/>
      <c r="L9" s="1"/>
      <c r="M9" s="1"/>
      <c r="N9" s="1"/>
      <c r="O9" s="1" t="s">
        <v>10</v>
      </c>
      <c r="P9" s="212" t="s">
        <v>7</v>
      </c>
      <c r="Q9" s="213"/>
      <c r="R9" s="214"/>
      <c r="S9" s="7"/>
    </row>
    <row r="10" spans="1:19" ht="17.25" hidden="1" customHeight="1" x14ac:dyDescent="0.2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8"/>
      <c r="Q10" s="98"/>
      <c r="R10" s="1"/>
      <c r="S10" s="7"/>
    </row>
    <row r="11" spans="1:19" ht="17.25" hidden="1" customHeight="1" x14ac:dyDescent="0.2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8"/>
      <c r="Q11" s="98"/>
      <c r="R11" s="1"/>
      <c r="S11" s="7"/>
    </row>
    <row r="12" spans="1:19" ht="17.25" hidden="1" customHeight="1" x14ac:dyDescent="0.2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8"/>
      <c r="Q12" s="98"/>
      <c r="R12" s="1"/>
      <c r="S12" s="7"/>
    </row>
    <row r="13" spans="1:19" ht="17.25" hidden="1" customHeight="1" x14ac:dyDescent="0.2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8"/>
      <c r="Q13" s="98"/>
      <c r="R13" s="1"/>
      <c r="S13" s="7"/>
    </row>
    <row r="14" spans="1:19" ht="17.25" hidden="1" customHeight="1" x14ac:dyDescent="0.2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8"/>
      <c r="Q14" s="98"/>
      <c r="R14" s="1"/>
      <c r="S14" s="7"/>
    </row>
    <row r="15" spans="1:19" ht="17.25" hidden="1" customHeight="1" x14ac:dyDescent="0.2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8"/>
      <c r="Q15" s="98"/>
      <c r="R15" s="1"/>
      <c r="S15" s="7"/>
    </row>
    <row r="16" spans="1:19" ht="17.25" hidden="1" customHeight="1" x14ac:dyDescent="0.2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8"/>
      <c r="Q16" s="98"/>
      <c r="R16" s="1"/>
      <c r="S16" s="7"/>
    </row>
    <row r="17" spans="1:19" ht="17.25" hidden="1" customHeight="1" x14ac:dyDescent="0.2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8"/>
      <c r="Q17" s="98"/>
      <c r="R17" s="1"/>
      <c r="S17" s="7"/>
    </row>
    <row r="18" spans="1:19" ht="17.25" hidden="1" customHeight="1" x14ac:dyDescent="0.2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8"/>
      <c r="Q18" s="98"/>
      <c r="R18" s="1"/>
      <c r="S18" s="7"/>
    </row>
    <row r="19" spans="1:19" ht="17.25" hidden="1" customHeight="1" x14ac:dyDescent="0.2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8"/>
      <c r="Q19" s="98"/>
      <c r="R19" s="1"/>
      <c r="S19" s="7"/>
    </row>
    <row r="20" spans="1:19" ht="17.25" hidden="1" customHeight="1" x14ac:dyDescent="0.2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8"/>
      <c r="Q20" s="98"/>
      <c r="R20" s="1"/>
      <c r="S20" s="7"/>
    </row>
    <row r="21" spans="1:19" ht="17.25" hidden="1" customHeight="1" x14ac:dyDescent="0.2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8"/>
      <c r="Q21" s="98"/>
      <c r="R21" s="1"/>
      <c r="S21" s="7"/>
    </row>
    <row r="22" spans="1:19" ht="17.25" hidden="1" customHeight="1" x14ac:dyDescent="0.2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8"/>
      <c r="Q22" s="98"/>
      <c r="R22" s="1"/>
      <c r="S22" s="7"/>
    </row>
    <row r="23" spans="1:19" ht="17.25" hidden="1" customHeight="1" x14ac:dyDescent="0.2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8"/>
      <c r="Q23" s="98"/>
      <c r="R23" s="1"/>
      <c r="S23" s="7"/>
    </row>
    <row r="24" spans="1:19" ht="17.25" hidden="1" customHeight="1" x14ac:dyDescent="0.2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8"/>
      <c r="Q24" s="98"/>
      <c r="R24" s="1"/>
      <c r="S24" s="7"/>
    </row>
    <row r="25" spans="1:19" ht="17.850000000000001" customHeigh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31.5" customHeight="1" x14ac:dyDescent="0.2">
      <c r="A26" s="5"/>
      <c r="B26" s="1" t="s">
        <v>16</v>
      </c>
      <c r="C26" s="1"/>
      <c r="D26" s="1"/>
      <c r="E26" s="203" t="s">
        <v>128</v>
      </c>
      <c r="F26" s="204"/>
      <c r="G26" s="204"/>
      <c r="H26" s="204"/>
      <c r="I26" s="204"/>
      <c r="J26" s="205"/>
      <c r="K26" s="1"/>
      <c r="L26" s="1"/>
      <c r="M26" s="1"/>
      <c r="N26" s="1"/>
      <c r="O26" s="99" t="s">
        <v>7</v>
      </c>
      <c r="P26" s="100" t="s">
        <v>7</v>
      </c>
      <c r="Q26" s="101"/>
      <c r="R26" s="10"/>
      <c r="S26" s="7"/>
    </row>
    <row r="27" spans="1:19" ht="17.850000000000001" customHeight="1" x14ac:dyDescent="0.2">
      <c r="A27" s="5"/>
      <c r="B27" s="1" t="s">
        <v>17</v>
      </c>
      <c r="C27" s="1"/>
      <c r="D27" s="1"/>
      <c r="E27" s="97" t="s">
        <v>97</v>
      </c>
      <c r="F27" s="1"/>
      <c r="G27" s="1"/>
      <c r="H27" s="1"/>
      <c r="I27" s="1"/>
      <c r="J27" s="8"/>
      <c r="K27" s="1"/>
      <c r="L27" s="1"/>
      <c r="M27" s="1"/>
      <c r="N27" s="1"/>
      <c r="O27" s="99" t="s">
        <v>7</v>
      </c>
      <c r="P27" s="100" t="s">
        <v>7</v>
      </c>
      <c r="Q27" s="101"/>
      <c r="R27" s="10"/>
      <c r="S27" s="7"/>
    </row>
    <row r="28" spans="1:19" ht="17.850000000000001" customHeight="1" x14ac:dyDescent="0.2">
      <c r="A28" s="5"/>
      <c r="B28" s="1" t="s">
        <v>18</v>
      </c>
      <c r="C28" s="1"/>
      <c r="D28" s="1"/>
      <c r="E28" s="97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99" t="s">
        <v>7</v>
      </c>
      <c r="P28" s="100" t="s">
        <v>7</v>
      </c>
      <c r="Q28" s="101"/>
      <c r="R28" s="10"/>
      <c r="S28" s="7"/>
    </row>
    <row r="29" spans="1:19" ht="17.850000000000001" customHeight="1" x14ac:dyDescent="0.2">
      <c r="A29" s="5"/>
      <c r="B29" s="1"/>
      <c r="C29" s="1"/>
      <c r="D29" s="1"/>
      <c r="E29" s="102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8"/>
      <c r="P29" s="98"/>
      <c r="Q29" s="98"/>
      <c r="R29" s="1"/>
      <c r="S29" s="7"/>
    </row>
    <row r="30" spans="1:19" ht="17.850000000000001" customHeight="1" x14ac:dyDescent="0.2">
      <c r="A30" s="5"/>
      <c r="B30" s="1"/>
      <c r="C30" s="1"/>
      <c r="D30" s="1"/>
      <c r="E30" s="98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8" t="s">
        <v>21</v>
      </c>
      <c r="P30" s="98"/>
      <c r="Q30" s="98"/>
      <c r="R30" s="13"/>
      <c r="S30" s="7"/>
    </row>
    <row r="31" spans="1:19" ht="17.850000000000001" customHeight="1" x14ac:dyDescent="0.2">
      <c r="A31" s="5"/>
      <c r="B31" s="1"/>
      <c r="C31" s="1"/>
      <c r="D31" s="1"/>
      <c r="E31" s="99" t="s">
        <v>7</v>
      </c>
      <c r="F31" s="1"/>
      <c r="G31" s="100"/>
      <c r="H31" s="14"/>
      <c r="I31" s="103"/>
      <c r="J31" s="1"/>
      <c r="K31" s="1"/>
      <c r="L31" s="1"/>
      <c r="M31" s="1"/>
      <c r="N31" s="1"/>
      <c r="O31" s="104"/>
      <c r="P31" s="98"/>
      <c r="Q31" s="98"/>
      <c r="R31" s="13"/>
      <c r="S31" s="7"/>
    </row>
    <row r="32" spans="1:19" ht="8.25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">
      <c r="A35" s="105"/>
      <c r="B35" s="106"/>
      <c r="C35" s="106"/>
      <c r="D35" s="107">
        <v>0</v>
      </c>
      <c r="E35" s="108">
        <f>IF(D35=0,0,R49/D35)</f>
        <v>0</v>
      </c>
      <c r="F35" s="109"/>
      <c r="G35" s="110"/>
      <c r="H35" s="106"/>
      <c r="I35" s="107">
        <v>0</v>
      </c>
      <c r="J35" s="108">
        <f>IF(I35=0,0,R49/I35)</f>
        <v>0</v>
      </c>
      <c r="K35" s="111"/>
      <c r="L35" s="110"/>
      <c r="M35" s="106"/>
      <c r="N35" s="106"/>
      <c r="O35" s="107">
        <v>0</v>
      </c>
      <c r="P35" s="110"/>
      <c r="Q35" s="106"/>
      <c r="R35" s="112">
        <f>IF(O35=0,0,R49/O35)</f>
        <v>0</v>
      </c>
      <c r="S35" s="113"/>
    </row>
    <row r="36" spans="1:19" ht="20.25" customHeight="1" x14ac:dyDescent="0.2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">
      <c r="A38" s="34">
        <v>1</v>
      </c>
      <c r="B38" s="35"/>
      <c r="C38" s="6"/>
      <c r="D38" s="36"/>
      <c r="E38" s="114"/>
      <c r="F38" s="37"/>
      <c r="G38" s="34">
        <v>10</v>
      </c>
      <c r="H38" s="38" t="s">
        <v>37</v>
      </c>
      <c r="I38" s="10"/>
      <c r="J38" s="115">
        <v>0</v>
      </c>
      <c r="K38" s="116"/>
      <c r="L38" s="34">
        <v>14</v>
      </c>
      <c r="M38" s="100" t="s">
        <v>38</v>
      </c>
      <c r="N38" s="14"/>
      <c r="O38" s="14"/>
      <c r="P38" s="117" t="str">
        <f>M51</f>
        <v>21</v>
      </c>
      <c r="Q38" s="118" t="s">
        <v>40</v>
      </c>
      <c r="R38" s="114">
        <f>(E38+E39+E40)*0.025</f>
        <v>0</v>
      </c>
      <c r="S38" s="39"/>
    </row>
    <row r="39" spans="1:19" ht="20.25" customHeight="1" x14ac:dyDescent="0.2">
      <c r="A39" s="34">
        <v>2</v>
      </c>
      <c r="B39" s="35"/>
      <c r="C39" s="6"/>
      <c r="D39" s="36"/>
      <c r="E39" s="114"/>
      <c r="F39" s="37"/>
      <c r="G39" s="34">
        <v>11</v>
      </c>
      <c r="H39" s="1" t="s">
        <v>41</v>
      </c>
      <c r="I39" s="36"/>
      <c r="J39" s="115">
        <v>0</v>
      </c>
      <c r="K39" s="116"/>
      <c r="L39" s="34">
        <v>15</v>
      </c>
      <c r="M39" s="100" t="s">
        <v>88</v>
      </c>
      <c r="N39" s="14"/>
      <c r="O39" s="14"/>
      <c r="P39" s="117" t="str">
        <f>M51</f>
        <v>21</v>
      </c>
      <c r="Q39" s="118" t="s">
        <v>40</v>
      </c>
      <c r="R39" s="114">
        <v>0</v>
      </c>
      <c r="S39" s="39"/>
    </row>
    <row r="40" spans="1:19" ht="20.25" customHeight="1" x14ac:dyDescent="0.2">
      <c r="A40" s="34">
        <v>3</v>
      </c>
      <c r="B40" s="35"/>
      <c r="C40" s="6"/>
      <c r="D40" s="36"/>
      <c r="E40" s="114"/>
      <c r="F40" s="37"/>
      <c r="G40" s="34">
        <v>12</v>
      </c>
      <c r="H40" s="38" t="s">
        <v>42</v>
      </c>
      <c r="I40" s="10"/>
      <c r="J40" s="115">
        <v>0</v>
      </c>
      <c r="K40" s="116"/>
      <c r="L40" s="34">
        <v>16</v>
      </c>
      <c r="M40" s="100" t="s">
        <v>43</v>
      </c>
      <c r="N40" s="14"/>
      <c r="O40" s="14"/>
      <c r="P40" s="117" t="str">
        <f>M51</f>
        <v>21</v>
      </c>
      <c r="Q40" s="118" t="s">
        <v>40</v>
      </c>
      <c r="R40" s="114">
        <v>0</v>
      </c>
      <c r="S40" s="39"/>
    </row>
    <row r="41" spans="1:19" ht="20.25" customHeight="1" x14ac:dyDescent="0.2">
      <c r="A41" s="34">
        <v>4</v>
      </c>
      <c r="B41" s="35"/>
      <c r="C41" s="6"/>
      <c r="D41" s="36"/>
      <c r="E41" s="114"/>
      <c r="F41" s="37"/>
      <c r="G41" s="34"/>
      <c r="H41" s="38"/>
      <c r="I41" s="10"/>
      <c r="J41" s="115"/>
      <c r="K41" s="116"/>
      <c r="L41" s="34">
        <v>17</v>
      </c>
      <c r="M41" s="100" t="s">
        <v>44</v>
      </c>
      <c r="N41" s="14"/>
      <c r="O41" s="14"/>
      <c r="P41" s="117" t="str">
        <f>M51</f>
        <v>21</v>
      </c>
      <c r="Q41" s="118" t="s">
        <v>40</v>
      </c>
      <c r="R41" s="114">
        <f>(E38+E39+E40)*0.04</f>
        <v>0</v>
      </c>
      <c r="S41" s="39"/>
    </row>
    <row r="42" spans="1:19" ht="20.25" customHeight="1" x14ac:dyDescent="0.2">
      <c r="A42" s="34">
        <v>5</v>
      </c>
      <c r="B42" s="200" t="s">
        <v>83</v>
      </c>
      <c r="C42" s="6"/>
      <c r="D42" s="36"/>
      <c r="E42" s="114">
        <f>Rekapitulace!C14</f>
        <v>0</v>
      </c>
      <c r="F42" s="68"/>
      <c r="G42" s="40"/>
      <c r="H42" s="14"/>
      <c r="I42" s="10"/>
      <c r="J42" s="119"/>
      <c r="K42" s="120"/>
      <c r="L42" s="34">
        <v>18</v>
      </c>
      <c r="M42" s="100" t="s">
        <v>45</v>
      </c>
      <c r="N42" s="14"/>
      <c r="O42" s="14"/>
      <c r="P42" s="117">
        <f>M53</f>
        <v>0</v>
      </c>
      <c r="Q42" s="118" t="s">
        <v>40</v>
      </c>
      <c r="R42" s="114">
        <v>0</v>
      </c>
      <c r="S42" s="7"/>
    </row>
    <row r="43" spans="1:19" ht="20.25" customHeight="1" x14ac:dyDescent="0.2">
      <c r="A43" s="34">
        <v>6</v>
      </c>
      <c r="B43" s="200"/>
      <c r="C43" s="6"/>
      <c r="D43" s="36"/>
      <c r="E43" s="114"/>
      <c r="F43" s="68"/>
      <c r="G43" s="40"/>
      <c r="H43" s="14"/>
      <c r="I43" s="10"/>
      <c r="J43" s="119"/>
      <c r="K43" s="120"/>
      <c r="L43" s="34">
        <v>19</v>
      </c>
      <c r="M43" s="38" t="s">
        <v>46</v>
      </c>
      <c r="N43" s="14"/>
      <c r="O43" s="14"/>
      <c r="P43" s="14"/>
      <c r="Q43" s="10"/>
      <c r="R43" s="114">
        <v>0</v>
      </c>
      <c r="S43" s="7"/>
    </row>
    <row r="44" spans="1:19" ht="20.25" customHeight="1" x14ac:dyDescent="0.2">
      <c r="A44" s="34">
        <v>7</v>
      </c>
      <c r="B44" s="200"/>
      <c r="C44" s="6"/>
      <c r="D44" s="36"/>
      <c r="E44" s="114"/>
      <c r="F44" s="68"/>
      <c r="G44" s="40"/>
      <c r="H44" s="14"/>
      <c r="I44" s="10"/>
      <c r="J44" s="119"/>
      <c r="K44" s="120"/>
      <c r="L44" s="34"/>
      <c r="M44" s="38"/>
      <c r="N44" s="14"/>
      <c r="O44" s="14"/>
      <c r="P44" s="14"/>
      <c r="Q44" s="10"/>
      <c r="R44" s="114"/>
      <c r="S44" s="7"/>
    </row>
    <row r="45" spans="1:19" ht="20.25" customHeight="1" x14ac:dyDescent="0.2">
      <c r="A45" s="34">
        <v>8</v>
      </c>
      <c r="B45" s="35"/>
      <c r="C45" s="6"/>
      <c r="D45" s="36"/>
      <c r="E45" s="114"/>
      <c r="F45" s="68"/>
      <c r="G45" s="40"/>
      <c r="H45" s="14"/>
      <c r="I45" s="10"/>
      <c r="J45" s="120"/>
      <c r="K45" s="120"/>
      <c r="L45" s="34"/>
      <c r="M45" s="38"/>
      <c r="N45" s="14"/>
      <c r="O45" s="14"/>
      <c r="P45" s="14"/>
      <c r="Q45" s="10"/>
      <c r="R45" s="114"/>
      <c r="S45" s="7"/>
    </row>
    <row r="46" spans="1:19" ht="20.25" customHeight="1" x14ac:dyDescent="0.2">
      <c r="A46" s="34">
        <v>9</v>
      </c>
      <c r="B46" s="41" t="s">
        <v>84</v>
      </c>
      <c r="C46" s="14"/>
      <c r="D46" s="10"/>
      <c r="E46" s="121">
        <f>SUM(E38:E45)</f>
        <v>0</v>
      </c>
      <c r="F46" s="42"/>
      <c r="G46" s="34">
        <v>13</v>
      </c>
      <c r="H46" s="41" t="s">
        <v>85</v>
      </c>
      <c r="I46" s="10"/>
      <c r="J46" s="122">
        <f>SUM(J38:J41)</f>
        <v>0</v>
      </c>
      <c r="K46" s="123"/>
      <c r="L46" s="34">
        <v>20</v>
      </c>
      <c r="M46" s="35" t="s">
        <v>86</v>
      </c>
      <c r="N46" s="9"/>
      <c r="O46" s="9"/>
      <c r="P46" s="9"/>
      <c r="Q46" s="43"/>
      <c r="R46" s="121">
        <f>SUM(R38:R43)</f>
        <v>0</v>
      </c>
      <c r="S46" s="21"/>
    </row>
    <row r="47" spans="1:19" ht="20.25" customHeight="1" x14ac:dyDescent="0.2">
      <c r="A47" s="44">
        <v>21</v>
      </c>
      <c r="B47" s="45" t="s">
        <v>47</v>
      </c>
      <c r="C47" s="46"/>
      <c r="D47" s="47"/>
      <c r="E47" s="124">
        <v>0</v>
      </c>
      <c r="F47" s="48"/>
      <c r="G47" s="44">
        <v>22</v>
      </c>
      <c r="H47" s="45" t="s">
        <v>48</v>
      </c>
      <c r="I47" s="47"/>
      <c r="J47" s="125">
        <f>(E38+E39+E40)*0.03</f>
        <v>0</v>
      </c>
      <c r="K47" s="126" t="str">
        <f>M51</f>
        <v>21</v>
      </c>
      <c r="L47" s="44">
        <v>23</v>
      </c>
      <c r="M47" s="45" t="s">
        <v>49</v>
      </c>
      <c r="N47" s="46"/>
      <c r="O47" s="46"/>
      <c r="P47" s="46"/>
      <c r="Q47" s="47"/>
      <c r="R47" s="124">
        <v>0</v>
      </c>
      <c r="S47" s="17"/>
    </row>
    <row r="48" spans="1:19" ht="20.25" customHeight="1" x14ac:dyDescent="0.2">
      <c r="A48" s="49" t="s">
        <v>17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50</v>
      </c>
      <c r="M48" s="24"/>
      <c r="N48" s="30" t="s">
        <v>51</v>
      </c>
      <c r="O48" s="23"/>
      <c r="P48" s="23"/>
      <c r="Q48" s="23"/>
      <c r="R48" s="23"/>
      <c r="S48" s="26"/>
    </row>
    <row r="49" spans="1:19" ht="20.25" customHeight="1" x14ac:dyDescent="0.2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4">
        <v>24</v>
      </c>
      <c r="M49" s="38" t="s">
        <v>87</v>
      </c>
      <c r="N49" s="14"/>
      <c r="O49" s="14"/>
      <c r="P49" s="14"/>
      <c r="Q49" s="39"/>
      <c r="R49" s="121">
        <f>ROUND(E46+J46+R46+E47+J47+R47,2)</f>
        <v>0</v>
      </c>
      <c r="S49" s="54">
        <f>E46+J46+R46+E47+J47+R47</f>
        <v>0</v>
      </c>
    </row>
    <row r="50" spans="1:19" ht="20.25" customHeight="1" x14ac:dyDescent="0.2">
      <c r="A50" s="55" t="s">
        <v>52</v>
      </c>
      <c r="B50" s="11"/>
      <c r="C50" s="11"/>
      <c r="D50" s="11"/>
      <c r="E50" s="11"/>
      <c r="F50" s="12"/>
      <c r="G50" s="56" t="s">
        <v>53</v>
      </c>
      <c r="H50" s="11"/>
      <c r="I50" s="11"/>
      <c r="J50" s="11"/>
      <c r="K50" s="11"/>
      <c r="L50" s="34">
        <v>25</v>
      </c>
      <c r="M50" s="127" t="s">
        <v>54</v>
      </c>
      <c r="N50" s="12" t="s">
        <v>40</v>
      </c>
      <c r="O50" s="128">
        <f>ROUND(R49-O51,2)</f>
        <v>0</v>
      </c>
      <c r="P50" s="14" t="s">
        <v>55</v>
      </c>
      <c r="Q50" s="10"/>
      <c r="R50" s="129">
        <f>ROUND(O50*M50/100,2)</f>
        <v>0</v>
      </c>
      <c r="S50" s="57">
        <f>O50*M50/100</f>
        <v>0</v>
      </c>
    </row>
    <row r="51" spans="1:19" ht="20.25" customHeight="1" thickBot="1" x14ac:dyDescent="0.25">
      <c r="A51" s="58" t="s">
        <v>16</v>
      </c>
      <c r="B51" s="9"/>
      <c r="C51" s="9"/>
      <c r="D51" s="9"/>
      <c r="E51" s="9"/>
      <c r="F51" s="6"/>
      <c r="G51" s="59"/>
      <c r="H51" s="9"/>
      <c r="I51" s="9"/>
      <c r="J51" s="9"/>
      <c r="K51" s="9"/>
      <c r="L51" s="34">
        <v>26</v>
      </c>
      <c r="M51" s="130" t="s">
        <v>39</v>
      </c>
      <c r="N51" s="10" t="s">
        <v>40</v>
      </c>
      <c r="O51" s="128">
        <f>R49</f>
        <v>0</v>
      </c>
      <c r="P51" s="14" t="s">
        <v>55</v>
      </c>
      <c r="Q51" s="10"/>
      <c r="R51" s="114">
        <f>ROUND(O51*M51/100,2)</f>
        <v>0</v>
      </c>
      <c r="S51" s="60">
        <f>O51*M51/100</f>
        <v>0</v>
      </c>
    </row>
    <row r="52" spans="1:19" ht="20.25" customHeight="1" thickBot="1" x14ac:dyDescent="0.25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61" t="s">
        <v>89</v>
      </c>
      <c r="N52" s="46"/>
      <c r="O52" s="46"/>
      <c r="P52" s="46"/>
      <c r="Q52" s="62"/>
      <c r="R52" s="131">
        <f>R49+R50+R51</f>
        <v>0</v>
      </c>
      <c r="S52" s="63"/>
    </row>
    <row r="53" spans="1:19" ht="20.25" customHeight="1" x14ac:dyDescent="0.2">
      <c r="A53" s="55" t="s">
        <v>52</v>
      </c>
      <c r="B53" s="11"/>
      <c r="C53" s="11"/>
      <c r="D53" s="11"/>
      <c r="E53" s="11"/>
      <c r="F53" s="12"/>
      <c r="G53" s="56" t="s">
        <v>53</v>
      </c>
      <c r="H53" s="11"/>
      <c r="I53" s="11"/>
      <c r="J53" s="11"/>
      <c r="K53" s="11"/>
      <c r="L53" s="52" t="s">
        <v>56</v>
      </c>
      <c r="M53" s="24"/>
      <c r="N53" s="30" t="s">
        <v>57</v>
      </c>
      <c r="O53" s="23"/>
      <c r="P53" s="23"/>
      <c r="Q53" s="23"/>
      <c r="R53" s="132"/>
      <c r="S53" s="26"/>
    </row>
    <row r="54" spans="1:19" ht="20.25" customHeight="1" x14ac:dyDescent="0.2">
      <c r="A54" s="58" t="s">
        <v>18</v>
      </c>
      <c r="B54" s="9"/>
      <c r="C54" s="9"/>
      <c r="D54" s="9"/>
      <c r="E54" s="9"/>
      <c r="F54" s="6"/>
      <c r="G54" s="59"/>
      <c r="H54" s="9"/>
      <c r="I54" s="9"/>
      <c r="J54" s="9"/>
      <c r="K54" s="9"/>
      <c r="L54" s="34">
        <v>28</v>
      </c>
      <c r="M54" s="38" t="s">
        <v>58</v>
      </c>
      <c r="N54" s="14"/>
      <c r="O54" s="14"/>
      <c r="P54" s="14"/>
      <c r="Q54" s="10"/>
      <c r="R54" s="114">
        <v>0</v>
      </c>
      <c r="S54" s="39"/>
    </row>
    <row r="55" spans="1:19" ht="20.25" customHeight="1" x14ac:dyDescent="0.2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4">
        <v>29</v>
      </c>
      <c r="M55" s="38" t="s">
        <v>59</v>
      </c>
      <c r="N55" s="14"/>
      <c r="O55" s="14"/>
      <c r="P55" s="14"/>
      <c r="Q55" s="10"/>
      <c r="R55" s="114">
        <v>0</v>
      </c>
      <c r="S55" s="39"/>
    </row>
    <row r="56" spans="1:19" ht="20.25" customHeight="1" x14ac:dyDescent="0.2">
      <c r="A56" s="64" t="s">
        <v>52</v>
      </c>
      <c r="B56" s="16"/>
      <c r="C56" s="16"/>
      <c r="D56" s="16"/>
      <c r="E56" s="16"/>
      <c r="F56" s="65"/>
      <c r="G56" s="66" t="s">
        <v>53</v>
      </c>
      <c r="H56" s="16"/>
      <c r="I56" s="16"/>
      <c r="J56" s="16"/>
      <c r="K56" s="16"/>
      <c r="L56" s="44">
        <v>30</v>
      </c>
      <c r="M56" s="45" t="s">
        <v>60</v>
      </c>
      <c r="N56" s="46"/>
      <c r="O56" s="46"/>
      <c r="P56" s="46"/>
      <c r="Q56" s="47"/>
      <c r="R56" s="108">
        <v>0</v>
      </c>
      <c r="S56" s="67"/>
    </row>
    <row r="59" spans="1:19" ht="27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9"/>
  <sheetViews>
    <sheetView showGridLines="0" workbookViewId="0">
      <selection activeCell="B66" sqref="B66"/>
    </sheetView>
  </sheetViews>
  <sheetFormatPr defaultColWidth="9.140625" defaultRowHeight="11.25" x14ac:dyDescent="0.2"/>
  <cols>
    <col min="1" max="1" width="11.7109375" style="151" customWidth="1"/>
    <col min="2" max="2" width="62.85546875" style="151" customWidth="1"/>
    <col min="3" max="3" width="13.5703125" style="151" customWidth="1"/>
    <col min="4" max="4" width="9.140625" style="152"/>
    <col min="5" max="16384" width="9.140625" style="151"/>
  </cols>
  <sheetData>
    <row r="1" spans="1:4" s="80" customFormat="1" ht="18" x14ac:dyDescent="0.25">
      <c r="A1" s="71" t="s">
        <v>78</v>
      </c>
      <c r="B1" s="78"/>
      <c r="C1" s="78"/>
      <c r="D1" s="79"/>
    </row>
    <row r="2" spans="1:4" s="80" customFormat="1" ht="12.75" x14ac:dyDescent="0.2">
      <c r="A2" s="72" t="s">
        <v>61</v>
      </c>
      <c r="B2" s="74" t="str">
        <f>'Krycí list'!E5</f>
        <v>Chemicko-fyzikální učebna</v>
      </c>
      <c r="C2" s="81"/>
      <c r="D2" s="79"/>
    </row>
    <row r="3" spans="1:4" s="80" customFormat="1" ht="12.75" x14ac:dyDescent="0.2">
      <c r="A3" s="72" t="s">
        <v>62</v>
      </c>
      <c r="B3" s="74" t="str">
        <f>'Krycí list'!E7</f>
        <v>VOŠ, SPŠ a Jazyková škola s právem státní jazykové zkoušky, Kutná Hora, Masarykova 197
Masarykova 197/1, Hlouška, 284 01 Kutná Hora</v>
      </c>
      <c r="C3" s="82"/>
      <c r="D3" s="79"/>
    </row>
    <row r="4" spans="1:4" s="80" customFormat="1" ht="12.75" x14ac:dyDescent="0.2">
      <c r="A4" s="72" t="s">
        <v>63</v>
      </c>
      <c r="B4" s="74" t="str">
        <f>'Krycí list'!E9</f>
        <v>OCENĚNÝ SOUPIS PRACÍ A DODÁVEK A SLUŽEB</v>
      </c>
      <c r="C4" s="82"/>
      <c r="D4" s="79"/>
    </row>
    <row r="5" spans="1:4" s="80" customFormat="1" ht="12.75" x14ac:dyDescent="0.2">
      <c r="A5" s="73" t="s">
        <v>64</v>
      </c>
      <c r="B5" s="74" t="str">
        <f>'Krycí list'!P5</f>
        <v xml:space="preserve"> </v>
      </c>
      <c r="C5" s="82"/>
      <c r="D5" s="79"/>
    </row>
    <row r="6" spans="1:4" s="80" customFormat="1" ht="6" customHeight="1" x14ac:dyDescent="0.2">
      <c r="A6" s="73"/>
      <c r="B6" s="74"/>
      <c r="C6" s="82"/>
      <c r="D6" s="79"/>
    </row>
    <row r="7" spans="1:4" s="80" customFormat="1" ht="12.75" x14ac:dyDescent="0.2">
      <c r="A7" s="83" t="s">
        <v>65</v>
      </c>
      <c r="B7" s="74" t="str">
        <f>'Krycí list'!E26</f>
        <v>VOŠ, SPŠ a Jazyková škola s právem státní jazykové zkoušky, Kutná Hora, Masarykova 197</v>
      </c>
      <c r="C7" s="82"/>
      <c r="D7" s="79"/>
    </row>
    <row r="8" spans="1:4" s="80" customFormat="1" ht="12.75" x14ac:dyDescent="0.2">
      <c r="A8" s="83" t="s">
        <v>66</v>
      </c>
      <c r="B8" s="74" t="str">
        <f>'Krycí list'!E28</f>
        <v xml:space="preserve"> </v>
      </c>
      <c r="C8" s="82"/>
      <c r="D8" s="79"/>
    </row>
    <row r="9" spans="1:4" s="80" customFormat="1" ht="12.75" x14ac:dyDescent="0.2">
      <c r="A9" s="83" t="s">
        <v>67</v>
      </c>
      <c r="B9" s="75">
        <f>'Krycí list'!O31</f>
        <v>0</v>
      </c>
      <c r="C9" s="82"/>
      <c r="D9" s="79"/>
    </row>
    <row r="10" spans="1:4" s="80" customFormat="1" ht="6.75" customHeight="1" x14ac:dyDescent="0.2">
      <c r="A10" s="78"/>
      <c r="B10" s="78"/>
      <c r="C10" s="78"/>
      <c r="D10" s="79"/>
    </row>
    <row r="11" spans="1:4" s="80" customFormat="1" ht="12.75" x14ac:dyDescent="0.2">
      <c r="A11" s="76" t="s">
        <v>68</v>
      </c>
      <c r="B11" s="69" t="s">
        <v>69</v>
      </c>
      <c r="C11" s="84" t="s">
        <v>70</v>
      </c>
      <c r="D11" s="79"/>
    </row>
    <row r="12" spans="1:4" s="80" customFormat="1" ht="12.75" x14ac:dyDescent="0.2">
      <c r="A12" s="77">
        <v>1</v>
      </c>
      <c r="B12" s="70">
        <v>2</v>
      </c>
      <c r="C12" s="85">
        <v>3</v>
      </c>
      <c r="D12" s="79"/>
    </row>
    <row r="13" spans="1:4" s="80" customFormat="1" ht="4.5" customHeight="1" x14ac:dyDescent="0.2">
      <c r="A13" s="86"/>
      <c r="B13" s="87"/>
      <c r="C13" s="87"/>
      <c r="D13" s="79"/>
    </row>
    <row r="14" spans="1:4" x14ac:dyDescent="0.2">
      <c r="A14" s="161"/>
      <c r="B14" s="201" t="str">
        <f>AVT!E14</f>
        <v>Koncové prvky</v>
      </c>
      <c r="C14" s="202">
        <f>AVT!I14</f>
        <v>0</v>
      </c>
    </row>
    <row r="15" spans="1:4" x14ac:dyDescent="0.2">
      <c r="A15" s="162"/>
      <c r="B15" s="163" t="str">
        <f>AVT!E15</f>
        <v>Interaktivní zobrazovač+ vizualizér</v>
      </c>
      <c r="C15" s="164">
        <f>AVT!I15</f>
        <v>0</v>
      </c>
    </row>
    <row r="16" spans="1:4" x14ac:dyDescent="0.2">
      <c r="A16" s="162"/>
      <c r="B16" s="163" t="str">
        <f>AVT!E25</f>
        <v>Pracovní stanice + výukové display - vybavení učebny</v>
      </c>
      <c r="C16" s="164">
        <f>AVT!I25</f>
        <v>0</v>
      </c>
    </row>
    <row r="17" spans="1:3" x14ac:dyDescent="0.2">
      <c r="A17" s="162"/>
      <c r="B17" s="163" t="e">
        <f>AVT!#REF!</f>
        <v>#REF!</v>
      </c>
      <c r="C17" s="164" t="e">
        <f>AVT!#REF!</f>
        <v>#REF!</v>
      </c>
    </row>
    <row r="18" spans="1:3" x14ac:dyDescent="0.2">
      <c r="A18" s="162"/>
      <c r="B18" s="163" t="e">
        <f>AVT!#REF!</f>
        <v>#REF!</v>
      </c>
      <c r="C18" s="164" t="e">
        <f>AVT!#REF!</f>
        <v>#REF!</v>
      </c>
    </row>
    <row r="19" spans="1:3" x14ac:dyDescent="0.2">
      <c r="A19" s="165"/>
      <c r="B19" s="166" t="s">
        <v>94</v>
      </c>
      <c r="C19" s="167">
        <f>C14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B99-950E-4C02-B5E1-6AB73520FF20}">
  <sheetPr>
    <pageSetUpPr fitToPage="1"/>
  </sheetPr>
  <dimension ref="A1:J35"/>
  <sheetViews>
    <sheetView showGridLines="0" tabSelected="1" topLeftCell="A5" zoomScaleNormal="100" workbookViewId="0">
      <selection activeCell="E17" sqref="E17"/>
    </sheetView>
  </sheetViews>
  <sheetFormatPr defaultColWidth="9.140625" defaultRowHeight="12.75" x14ac:dyDescent="0.2"/>
  <cols>
    <col min="1" max="1" width="5.5703125" style="179" customWidth="1"/>
    <col min="2" max="2" width="4.42578125" style="182" customWidth="1"/>
    <col min="3" max="3" width="6" style="182" customWidth="1"/>
    <col min="4" max="4" width="12.7109375" style="192" customWidth="1"/>
    <col min="5" max="5" width="94.28515625" style="160" customWidth="1"/>
    <col min="6" max="6" width="7.7109375" style="182" customWidth="1"/>
    <col min="7" max="7" width="9.85546875" style="179" customWidth="1"/>
    <col min="8" max="8" width="13.140625" style="179" customWidth="1"/>
    <col min="9" max="9" width="15.5703125" style="179" customWidth="1"/>
    <col min="10" max="10" width="9.140625" style="179"/>
    <col min="11" max="16384" width="9.140625" style="80"/>
  </cols>
  <sheetData>
    <row r="1" spans="1:10" s="170" customFormat="1" ht="18" x14ac:dyDescent="0.2">
      <c r="A1" s="197" t="s">
        <v>96</v>
      </c>
      <c r="B1" s="198"/>
      <c r="C1" s="198"/>
      <c r="D1" s="185"/>
      <c r="E1" s="185"/>
      <c r="F1" s="198"/>
      <c r="G1" s="198"/>
      <c r="H1" s="198"/>
      <c r="I1" s="198"/>
    </row>
    <row r="2" spans="1:10" s="170" customFormat="1" x14ac:dyDescent="0.2">
      <c r="A2" s="199" t="s">
        <v>61</v>
      </c>
      <c r="B2" s="198"/>
      <c r="C2" s="134" t="str">
        <f>'Krycí list'!E5</f>
        <v>Chemicko-fyzikální učebna</v>
      </c>
      <c r="D2" s="186"/>
      <c r="E2" s="186"/>
      <c r="F2" s="198"/>
      <c r="G2" s="198"/>
      <c r="H2" s="198"/>
      <c r="I2" s="198"/>
    </row>
    <row r="3" spans="1:10" s="170" customFormat="1" x14ac:dyDescent="0.2">
      <c r="A3" s="199" t="s">
        <v>62</v>
      </c>
      <c r="B3" s="198"/>
      <c r="C3" s="216" t="str">
        <f>'Krycí list'!E7</f>
        <v>VOŠ, SPŠ a Jazyková škola s právem státní jazykové zkoušky, Kutná Hora, Masarykova 197
Masarykova 197/1, Hlouška, 284 01 Kutná Hora</v>
      </c>
      <c r="D3" s="217"/>
      <c r="E3" s="217"/>
      <c r="F3" s="198"/>
      <c r="G3" s="198"/>
      <c r="H3" s="198"/>
      <c r="I3" s="134"/>
    </row>
    <row r="4" spans="1:10" s="170" customFormat="1" x14ac:dyDescent="0.2">
      <c r="A4" s="199" t="s">
        <v>63</v>
      </c>
      <c r="B4" s="198"/>
      <c r="C4" s="134" t="str">
        <f>'Krycí list'!E9</f>
        <v>OCENĚNÝ SOUPIS PRACÍ A DODÁVEK A SLUŽEB</v>
      </c>
      <c r="D4" s="186"/>
      <c r="E4" s="186"/>
      <c r="F4" s="198"/>
      <c r="G4" s="198"/>
      <c r="H4" s="198"/>
      <c r="I4" s="134"/>
    </row>
    <row r="5" spans="1:10" s="170" customFormat="1" x14ac:dyDescent="0.2">
      <c r="A5" s="198" t="s">
        <v>71</v>
      </c>
      <c r="B5" s="198"/>
      <c r="C5" s="134" t="str">
        <f>'Krycí list'!P5</f>
        <v xml:space="preserve"> </v>
      </c>
      <c r="D5" s="186"/>
      <c r="E5" s="186"/>
      <c r="F5" s="198"/>
      <c r="G5" s="198"/>
      <c r="H5" s="198"/>
      <c r="I5" s="134"/>
    </row>
    <row r="6" spans="1:10" s="170" customFormat="1" x14ac:dyDescent="0.2">
      <c r="A6" s="198"/>
      <c r="B6" s="198"/>
      <c r="C6" s="134"/>
      <c r="D6" s="186"/>
      <c r="E6" s="186"/>
      <c r="F6" s="198"/>
      <c r="G6" s="198"/>
      <c r="H6" s="198"/>
      <c r="I6" s="134"/>
    </row>
    <row r="7" spans="1:10" s="170" customFormat="1" x14ac:dyDescent="0.2">
      <c r="A7" s="198" t="s">
        <v>65</v>
      </c>
      <c r="B7" s="198"/>
      <c r="C7" s="216" t="str">
        <f>'Krycí list'!E26</f>
        <v>VOŠ, SPŠ a Jazyková škola s právem státní jazykové zkoušky, Kutná Hora, Masarykova 197</v>
      </c>
      <c r="D7" s="217"/>
      <c r="E7" s="217"/>
      <c r="F7" s="198"/>
      <c r="G7" s="198"/>
      <c r="H7" s="198"/>
      <c r="I7" s="134"/>
    </row>
    <row r="8" spans="1:10" s="170" customFormat="1" x14ac:dyDescent="0.2">
      <c r="A8" s="198" t="s">
        <v>66</v>
      </c>
      <c r="B8" s="198"/>
      <c r="C8" s="216" t="str">
        <f>'Krycí list'!E28</f>
        <v xml:space="preserve"> </v>
      </c>
      <c r="D8" s="217"/>
      <c r="E8" s="186"/>
      <c r="F8" s="198"/>
      <c r="G8" s="198"/>
      <c r="H8" s="198"/>
      <c r="I8" s="134"/>
    </row>
    <row r="9" spans="1:10" s="170" customFormat="1" x14ac:dyDescent="0.2">
      <c r="A9" s="198" t="s">
        <v>67</v>
      </c>
      <c r="B9" s="198"/>
      <c r="C9" s="218">
        <f>'Krycí list'!O31</f>
        <v>0</v>
      </c>
      <c r="D9" s="217"/>
      <c r="E9" s="186"/>
      <c r="F9" s="198"/>
      <c r="G9" s="198"/>
      <c r="H9" s="198"/>
      <c r="I9" s="134"/>
    </row>
    <row r="10" spans="1:10" s="170" customFormat="1" x14ac:dyDescent="0.2">
      <c r="A10" s="198"/>
      <c r="B10" s="198"/>
      <c r="C10" s="198"/>
      <c r="D10" s="185"/>
      <c r="E10" s="185"/>
      <c r="F10" s="198"/>
      <c r="G10" s="198"/>
      <c r="H10" s="198"/>
      <c r="I10" s="198"/>
    </row>
    <row r="11" spans="1:10" s="196" customFormat="1" ht="50.25" customHeight="1" x14ac:dyDescent="0.2">
      <c r="A11" s="176" t="s">
        <v>72</v>
      </c>
      <c r="B11" s="135" t="s">
        <v>73</v>
      </c>
      <c r="C11" s="135" t="s">
        <v>74</v>
      </c>
      <c r="D11" s="135" t="s">
        <v>93</v>
      </c>
      <c r="E11" s="135" t="s">
        <v>90</v>
      </c>
      <c r="F11" s="135" t="s">
        <v>75</v>
      </c>
      <c r="G11" s="135" t="s">
        <v>76</v>
      </c>
      <c r="H11" s="135" t="s">
        <v>91</v>
      </c>
      <c r="I11" s="135" t="s">
        <v>92</v>
      </c>
    </row>
    <row r="12" spans="1:10" s="182" customFormat="1" x14ac:dyDescent="0.2">
      <c r="A12" s="177">
        <v>1</v>
      </c>
      <c r="B12" s="148">
        <v>2</v>
      </c>
      <c r="C12" s="148">
        <v>3</v>
      </c>
      <c r="D12" s="136">
        <v>4</v>
      </c>
      <c r="E12" s="136">
        <v>5</v>
      </c>
      <c r="F12" s="148">
        <v>6</v>
      </c>
      <c r="G12" s="148">
        <v>7</v>
      </c>
      <c r="H12" s="148">
        <v>8</v>
      </c>
      <c r="I12" s="148">
        <v>9</v>
      </c>
    </row>
    <row r="13" spans="1:10" x14ac:dyDescent="0.2">
      <c r="A13" s="178"/>
      <c r="B13" s="180"/>
      <c r="C13" s="180"/>
      <c r="D13" s="187"/>
      <c r="E13" s="154"/>
      <c r="F13" s="180"/>
      <c r="G13" s="178"/>
      <c r="H13" s="178"/>
      <c r="I13" s="178"/>
    </row>
    <row r="14" spans="1:10" s="137" customFormat="1" x14ac:dyDescent="0.2">
      <c r="A14" s="173"/>
      <c r="B14" s="144"/>
      <c r="C14" s="183"/>
      <c r="D14" s="188" t="s">
        <v>83</v>
      </c>
      <c r="E14" s="155" t="s">
        <v>120</v>
      </c>
      <c r="F14" s="183"/>
      <c r="G14" s="171"/>
      <c r="H14" s="171"/>
      <c r="I14" s="145">
        <f>I15+I25</f>
        <v>0</v>
      </c>
      <c r="J14" s="171"/>
    </row>
    <row r="15" spans="1:10" s="133" customFormat="1" x14ac:dyDescent="0.2">
      <c r="A15" s="143"/>
      <c r="B15" s="138"/>
      <c r="C15" s="175"/>
      <c r="D15" s="189"/>
      <c r="E15" s="153" t="s">
        <v>108</v>
      </c>
      <c r="F15" s="175"/>
      <c r="G15" s="172"/>
      <c r="H15" s="172"/>
      <c r="I15" s="139">
        <f>SUM(I16:I24)</f>
        <v>0</v>
      </c>
      <c r="J15" s="195"/>
    </row>
    <row r="16" spans="1:10" s="133" customFormat="1" ht="102" x14ac:dyDescent="0.2">
      <c r="A16" s="143">
        <v>1</v>
      </c>
      <c r="B16" s="140"/>
      <c r="C16" s="140" t="s">
        <v>95</v>
      </c>
      <c r="D16" s="190" t="s">
        <v>109</v>
      </c>
      <c r="E16" s="157" t="s">
        <v>113</v>
      </c>
      <c r="F16" s="140" t="s">
        <v>77</v>
      </c>
      <c r="G16" s="141">
        <v>1</v>
      </c>
      <c r="H16" s="142"/>
      <c r="I16" s="142">
        <f t="shared" ref="I16:I18" si="0">ROUND(G16*H16,2)</f>
        <v>0</v>
      </c>
      <c r="J16" s="195"/>
    </row>
    <row r="17" spans="1:10" s="133" customFormat="1" ht="76.5" x14ac:dyDescent="0.2">
      <c r="A17" s="143">
        <v>2</v>
      </c>
      <c r="B17" s="140"/>
      <c r="C17" s="140" t="s">
        <v>95</v>
      </c>
      <c r="D17" s="190" t="s">
        <v>110</v>
      </c>
      <c r="E17" s="157" t="s">
        <v>132</v>
      </c>
      <c r="F17" s="140" t="s">
        <v>77</v>
      </c>
      <c r="G17" s="141">
        <f>G16</f>
        <v>1</v>
      </c>
      <c r="H17" s="142"/>
      <c r="I17" s="142">
        <f t="shared" si="0"/>
        <v>0</v>
      </c>
      <c r="J17" s="195"/>
    </row>
    <row r="18" spans="1:10" s="133" customFormat="1" ht="76.5" x14ac:dyDescent="0.2">
      <c r="A18" s="143">
        <v>3</v>
      </c>
      <c r="B18" s="140"/>
      <c r="C18" s="140" t="s">
        <v>95</v>
      </c>
      <c r="D18" s="190" t="s">
        <v>107</v>
      </c>
      <c r="E18" s="158" t="s">
        <v>111</v>
      </c>
      <c r="F18" s="140" t="s">
        <v>77</v>
      </c>
      <c r="G18" s="141">
        <v>1</v>
      </c>
      <c r="H18" s="142"/>
      <c r="I18" s="142">
        <f t="shared" si="0"/>
        <v>0</v>
      </c>
      <c r="J18" s="195"/>
    </row>
    <row r="19" spans="1:10" s="133" customFormat="1" ht="25.5" x14ac:dyDescent="0.2">
      <c r="A19" s="143">
        <v>4</v>
      </c>
      <c r="B19" s="140"/>
      <c r="C19" s="184" t="s">
        <v>95</v>
      </c>
      <c r="D19" s="150" t="s">
        <v>101</v>
      </c>
      <c r="E19" s="156" t="s">
        <v>116</v>
      </c>
      <c r="F19" s="140" t="s">
        <v>77</v>
      </c>
      <c r="G19" s="141">
        <v>1</v>
      </c>
      <c r="H19" s="142"/>
      <c r="I19" s="142">
        <f t="shared" ref="I19:I24" si="1">ROUND(G19*H19,2)</f>
        <v>0</v>
      </c>
      <c r="J19" s="195"/>
    </row>
    <row r="20" spans="1:10" s="133" customFormat="1" ht="38.25" x14ac:dyDescent="0.2">
      <c r="A20" s="143">
        <v>5</v>
      </c>
      <c r="B20" s="140"/>
      <c r="C20" s="184" t="s">
        <v>95</v>
      </c>
      <c r="D20" s="150" t="s">
        <v>119</v>
      </c>
      <c r="E20" s="156" t="s">
        <v>117</v>
      </c>
      <c r="F20" s="140" t="s">
        <v>77</v>
      </c>
      <c r="G20" s="141">
        <f>SUM(G19:G19)</f>
        <v>1</v>
      </c>
      <c r="H20" s="142"/>
      <c r="I20" s="142">
        <f t="shared" si="1"/>
        <v>0</v>
      </c>
      <c r="J20" s="195"/>
    </row>
    <row r="21" spans="1:10" s="133" customFormat="1" ht="25.5" x14ac:dyDescent="0.2">
      <c r="A21" s="143">
        <v>6</v>
      </c>
      <c r="B21" s="140"/>
      <c r="C21" s="184" t="s">
        <v>95</v>
      </c>
      <c r="D21" s="150" t="s">
        <v>101</v>
      </c>
      <c r="E21" s="156" t="s">
        <v>118</v>
      </c>
      <c r="F21" s="140" t="s">
        <v>77</v>
      </c>
      <c r="G21" s="141">
        <f>G20</f>
        <v>1</v>
      </c>
      <c r="H21" s="142"/>
      <c r="I21" s="142">
        <f t="shared" si="1"/>
        <v>0</v>
      </c>
      <c r="J21" s="195"/>
    </row>
    <row r="22" spans="1:10" s="133" customFormat="1" ht="25.5" x14ac:dyDescent="0.2">
      <c r="A22" s="143">
        <v>7</v>
      </c>
      <c r="B22" s="140"/>
      <c r="C22" s="140" t="s">
        <v>95</v>
      </c>
      <c r="D22" s="168" t="s">
        <v>98</v>
      </c>
      <c r="E22" s="156" t="s">
        <v>102</v>
      </c>
      <c r="F22" s="140" t="s">
        <v>77</v>
      </c>
      <c r="G22" s="149">
        <v>1</v>
      </c>
      <c r="H22" s="142"/>
      <c r="I22" s="142">
        <f t="shared" si="1"/>
        <v>0</v>
      </c>
      <c r="J22" s="195"/>
    </row>
    <row r="23" spans="1:10" s="133" customFormat="1" ht="76.5" x14ac:dyDescent="0.2">
      <c r="A23" s="143">
        <v>8</v>
      </c>
      <c r="B23" s="140"/>
      <c r="C23" s="140" t="s">
        <v>95</v>
      </c>
      <c r="D23" s="190" t="s">
        <v>105</v>
      </c>
      <c r="E23" s="157" t="s">
        <v>106</v>
      </c>
      <c r="F23" s="140" t="s">
        <v>77</v>
      </c>
      <c r="G23" s="141">
        <v>1</v>
      </c>
      <c r="H23" s="142"/>
      <c r="I23" s="142">
        <f t="shared" si="1"/>
        <v>0</v>
      </c>
      <c r="J23" s="195"/>
    </row>
    <row r="24" spans="1:10" s="133" customFormat="1" ht="51" x14ac:dyDescent="0.2">
      <c r="A24" s="143">
        <v>9</v>
      </c>
      <c r="B24" s="140"/>
      <c r="C24" s="140" t="s">
        <v>95</v>
      </c>
      <c r="D24" s="190" t="s">
        <v>81</v>
      </c>
      <c r="E24" s="156" t="s">
        <v>112</v>
      </c>
      <c r="F24" s="140" t="s">
        <v>77</v>
      </c>
      <c r="G24" s="141">
        <v>1</v>
      </c>
      <c r="H24" s="142"/>
      <c r="I24" s="142">
        <f t="shared" si="1"/>
        <v>0</v>
      </c>
      <c r="J24" s="195"/>
    </row>
    <row r="25" spans="1:10" s="133" customFormat="1" x14ac:dyDescent="0.2">
      <c r="A25" s="143"/>
      <c r="B25" s="140"/>
      <c r="C25" s="138"/>
      <c r="D25" s="169"/>
      <c r="E25" s="153" t="s">
        <v>131</v>
      </c>
      <c r="F25" s="193"/>
      <c r="G25" s="172"/>
      <c r="H25" s="172"/>
      <c r="I25" s="139">
        <f>SUM(I26:I34)</f>
        <v>0</v>
      </c>
      <c r="J25" s="195"/>
    </row>
    <row r="26" spans="1:10" s="133" customFormat="1" x14ac:dyDescent="0.2">
      <c r="A26" s="143"/>
      <c r="B26" s="140"/>
      <c r="C26" s="140"/>
      <c r="D26" s="190"/>
      <c r="E26" s="156"/>
      <c r="F26" s="140"/>
      <c r="G26" s="141"/>
      <c r="H26" s="142"/>
      <c r="I26" s="146"/>
      <c r="J26" s="195"/>
    </row>
    <row r="27" spans="1:10" s="133" customFormat="1" x14ac:dyDescent="0.2">
      <c r="A27" s="143"/>
      <c r="B27" s="140"/>
      <c r="C27" s="140"/>
      <c r="D27" s="190"/>
      <c r="E27" s="156"/>
      <c r="F27" s="140"/>
      <c r="G27" s="141"/>
      <c r="H27" s="142"/>
      <c r="I27" s="146"/>
      <c r="J27" s="195"/>
    </row>
    <row r="28" spans="1:10" s="133" customFormat="1" ht="102" x14ac:dyDescent="0.2">
      <c r="A28" s="143">
        <v>12</v>
      </c>
      <c r="B28" s="140"/>
      <c r="C28" s="140" t="s">
        <v>95</v>
      </c>
      <c r="D28" s="190" t="s">
        <v>82</v>
      </c>
      <c r="E28" s="156" t="s">
        <v>114</v>
      </c>
      <c r="F28" s="140" t="s">
        <v>77</v>
      </c>
      <c r="G28" s="141">
        <v>1</v>
      </c>
      <c r="H28" s="142"/>
      <c r="I28" s="146">
        <f t="shared" ref="I28:I34" si="2">ROUND(G28*H28,2)</f>
        <v>0</v>
      </c>
      <c r="J28" s="195"/>
    </row>
    <row r="29" spans="1:10" s="133" customFormat="1" ht="63.75" x14ac:dyDescent="0.2">
      <c r="A29" s="143">
        <v>13</v>
      </c>
      <c r="B29" s="140"/>
      <c r="C29" s="140" t="s">
        <v>95</v>
      </c>
      <c r="D29" s="190" t="s">
        <v>121</v>
      </c>
      <c r="E29" s="156" t="s">
        <v>115</v>
      </c>
      <c r="F29" s="140" t="s">
        <v>77</v>
      </c>
      <c r="G29" s="141">
        <v>1</v>
      </c>
      <c r="H29" s="142"/>
      <c r="I29" s="146">
        <f t="shared" si="2"/>
        <v>0</v>
      </c>
      <c r="J29" s="195"/>
    </row>
    <row r="30" spans="1:10" s="133" customFormat="1" ht="25.5" x14ac:dyDescent="0.2">
      <c r="A30" s="143">
        <v>14</v>
      </c>
      <c r="B30" s="140"/>
      <c r="C30" s="140" t="s">
        <v>95</v>
      </c>
      <c r="D30" s="190" t="s">
        <v>99</v>
      </c>
      <c r="E30" s="156" t="s">
        <v>103</v>
      </c>
      <c r="F30" s="140" t="s">
        <v>77</v>
      </c>
      <c r="G30" s="141">
        <v>1</v>
      </c>
      <c r="H30" s="142"/>
      <c r="I30" s="146">
        <f t="shared" si="2"/>
        <v>0</v>
      </c>
      <c r="J30" s="195"/>
    </row>
    <row r="31" spans="1:10" s="133" customFormat="1" ht="25.5" x14ac:dyDescent="0.2">
      <c r="A31" s="143">
        <v>15</v>
      </c>
      <c r="B31" s="140"/>
      <c r="C31" s="140" t="s">
        <v>95</v>
      </c>
      <c r="D31" s="190" t="s">
        <v>100</v>
      </c>
      <c r="E31" s="156" t="s">
        <v>104</v>
      </c>
      <c r="F31" s="140" t="s">
        <v>77</v>
      </c>
      <c r="G31" s="141">
        <v>1</v>
      </c>
      <c r="H31" s="142"/>
      <c r="I31" s="146">
        <f t="shared" si="2"/>
        <v>0</v>
      </c>
      <c r="J31" s="195"/>
    </row>
    <row r="32" spans="1:10" s="133" customFormat="1" ht="102" x14ac:dyDescent="0.2">
      <c r="A32" s="143">
        <v>16</v>
      </c>
      <c r="B32" s="140"/>
      <c r="C32" s="140" t="s">
        <v>95</v>
      </c>
      <c r="D32" s="190" t="s">
        <v>122</v>
      </c>
      <c r="E32" s="156" t="s">
        <v>123</v>
      </c>
      <c r="F32" s="140" t="s">
        <v>77</v>
      </c>
      <c r="G32" s="141">
        <v>30</v>
      </c>
      <c r="H32" s="142"/>
      <c r="I32" s="142">
        <f t="shared" si="2"/>
        <v>0</v>
      </c>
      <c r="J32" s="195"/>
    </row>
    <row r="33" spans="1:10" s="133" customFormat="1" ht="54" customHeight="1" x14ac:dyDescent="0.2">
      <c r="A33" s="143">
        <v>17</v>
      </c>
      <c r="B33" s="140"/>
      <c r="C33" s="140" t="s">
        <v>95</v>
      </c>
      <c r="D33" s="190" t="s">
        <v>124</v>
      </c>
      <c r="E33" s="156" t="s">
        <v>125</v>
      </c>
      <c r="F33" s="140" t="s">
        <v>77</v>
      </c>
      <c r="G33" s="141">
        <f>G32</f>
        <v>30</v>
      </c>
      <c r="H33" s="142"/>
      <c r="I33" s="142">
        <f t="shared" si="2"/>
        <v>0</v>
      </c>
      <c r="J33" s="195"/>
    </row>
    <row r="34" spans="1:10" s="133" customFormat="1" ht="102" x14ac:dyDescent="0.2">
      <c r="A34" s="143">
        <v>18</v>
      </c>
      <c r="B34" s="140"/>
      <c r="C34" s="140" t="s">
        <v>95</v>
      </c>
      <c r="D34" s="190" t="s">
        <v>126</v>
      </c>
      <c r="E34" s="156" t="s">
        <v>127</v>
      </c>
      <c r="F34" s="140" t="s">
        <v>77</v>
      </c>
      <c r="G34" s="141">
        <v>1</v>
      </c>
      <c r="H34" s="142"/>
      <c r="I34" s="142">
        <f t="shared" si="2"/>
        <v>0</v>
      </c>
      <c r="J34" s="195"/>
    </row>
    <row r="35" spans="1:10" x14ac:dyDescent="0.2">
      <c r="A35" s="174"/>
      <c r="B35" s="181"/>
      <c r="C35" s="181"/>
      <c r="D35" s="191"/>
      <c r="E35" s="159" t="s">
        <v>94</v>
      </c>
      <c r="F35" s="181"/>
      <c r="G35" s="194"/>
      <c r="H35" s="194"/>
      <c r="I35" s="147">
        <f>I14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AVT</vt:lpstr>
      <vt:lpstr>#Figury</vt:lpstr>
      <vt:lpstr>AVT!Názvy_tisku</vt:lpstr>
      <vt:lpstr>Rekapitulace!Názvy_tisku</vt:lpstr>
      <vt:lpstr>AVT!Oblast_tisku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Treml Josef, Ing.</cp:lastModifiedBy>
  <cp:lastPrinted>2019-11-21T13:12:23Z</cp:lastPrinted>
  <dcterms:created xsi:type="dcterms:W3CDTF">2006-04-27T05:25:48Z</dcterms:created>
  <dcterms:modified xsi:type="dcterms:W3CDTF">2024-07-15T05:54:35Z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MSIP_Label_2795e2b4-0f8e-4cbf-aa10-277dd15bd20e_Enabled">
    <vt:lpwstr>true</vt:lpwstr>
  </property>
  <property fmtid="{D5CDD505-2E9C-101B-9397-08002B2CF9AE}" pid="4" name="MSIP_Label_2795e2b4-0f8e-4cbf-aa10-277dd15bd20e_SetDate">
    <vt:lpwstr>2024-07-11T13:41:43Z</vt:lpwstr>
  </property>
  <property fmtid="{D5CDD505-2E9C-101B-9397-08002B2CF9AE}" pid="5" name="MSIP_Label_2795e2b4-0f8e-4cbf-aa10-277dd15bd20e_Method">
    <vt:lpwstr>Standard</vt:lpwstr>
  </property>
  <property fmtid="{D5CDD505-2E9C-101B-9397-08002B2CF9AE}" pid="6" name="MSIP_Label_2795e2b4-0f8e-4cbf-aa10-277dd15bd20e_Name">
    <vt:lpwstr>Veřejná data</vt:lpwstr>
  </property>
  <property fmtid="{D5CDD505-2E9C-101B-9397-08002B2CF9AE}" pid="7" name="MSIP_Label_2795e2b4-0f8e-4cbf-aa10-277dd15bd20e_SiteId">
    <vt:lpwstr>8ce256e3-27dd-4479-a5ab-f548772a5eed</vt:lpwstr>
  </property>
  <property fmtid="{D5CDD505-2E9C-101B-9397-08002B2CF9AE}" pid="8" name="MSIP_Label_2795e2b4-0f8e-4cbf-aa10-277dd15bd20e_ActionId">
    <vt:lpwstr>0748091b-ad07-4a3a-840f-6539156923e4</vt:lpwstr>
  </property>
  <property fmtid="{D5CDD505-2E9C-101B-9397-08002B2CF9AE}" pid="9" name="MSIP_Label_2795e2b4-0f8e-4cbf-aa10-277dd15bd20e_ContentBits">
    <vt:lpwstr>0</vt:lpwstr>
  </property>
</Properties>
</file>